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vstoDataStore/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HILPA REJI\Desktop\"/>
    </mc:Choice>
  </mc:AlternateContent>
  <bookViews>
    <workbookView xWindow="-108" yWindow="-108" windowWidth="23256" windowHeight="12576" firstSheet="3" activeTab="5"/>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52511"/>
</workbook>
</file>

<file path=xl/calcChain.xml><?xml version="1.0" encoding="utf-8"?>
<calcChain xmlns="http://schemas.openxmlformats.org/spreadsheetml/2006/main">
  <c r="AD3" i="3" l="1"/>
  <c r="AD4" i="3"/>
  <c r="AD5" i="3"/>
  <c r="AD6" i="3"/>
  <c r="AD7" i="3"/>
  <c r="AD8" i="3"/>
  <c r="AD9" i="3"/>
  <c r="AD10" i="3"/>
  <c r="AD11" i="3"/>
  <c r="AD12" i="3"/>
  <c r="AD13" i="3"/>
  <c r="AD14" i="3"/>
  <c r="AD15" i="3"/>
  <c r="AD16" i="3"/>
  <c r="AD17" i="3"/>
  <c r="AD18" i="3"/>
  <c r="AD19" i="3"/>
  <c r="AD20"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D48" i="3"/>
  <c r="AD49" i="3"/>
  <c r="AD50" i="3"/>
  <c r="AD51" i="3"/>
  <c r="AD52" i="3"/>
  <c r="AD53" i="3"/>
  <c r="AD54" i="3"/>
  <c r="AD55" i="3"/>
  <c r="AD56" i="3"/>
  <c r="AD57" i="3"/>
  <c r="AD58" i="3"/>
  <c r="AD59" i="3"/>
  <c r="AD60" i="3"/>
  <c r="AD61" i="3"/>
  <c r="AD62" i="3"/>
  <c r="AD63" i="3"/>
  <c r="AD64" i="3"/>
  <c r="AD65" i="3"/>
  <c r="AD66" i="3"/>
  <c r="AD67" i="3"/>
  <c r="AD68" i="3"/>
  <c r="AD69" i="3"/>
  <c r="AD70" i="3"/>
  <c r="AD71" i="3"/>
  <c r="AD72" i="3"/>
  <c r="AD73" i="3"/>
  <c r="AD74" i="3"/>
  <c r="AD75"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D170" i="3"/>
  <c r="AD171" i="3"/>
  <c r="AD172" i="3"/>
  <c r="AD173" i="3"/>
  <c r="AD174" i="3"/>
  <c r="AD175" i="3"/>
  <c r="AD176" i="3"/>
  <c r="AD177" i="3"/>
  <c r="AD178" i="3"/>
  <c r="AD179" i="3"/>
  <c r="AD180" i="3"/>
  <c r="AD181" i="3"/>
  <c r="AD182" i="3"/>
  <c r="AD183" i="3"/>
  <c r="AD184" i="3"/>
  <c r="AD185" i="3"/>
  <c r="AD186" i="3"/>
  <c r="AD187" i="3"/>
  <c r="AD188" i="3"/>
  <c r="AD189" i="3"/>
  <c r="AD190" i="3"/>
  <c r="AD191" i="3"/>
  <c r="AD192" i="3"/>
  <c r="AD193" i="3"/>
  <c r="AD194" i="3"/>
  <c r="AD195" i="3"/>
  <c r="AD196" i="3"/>
  <c r="AD197" i="3"/>
  <c r="AD198" i="3"/>
  <c r="AD199" i="3"/>
  <c r="AD200" i="3"/>
  <c r="AD201" i="3"/>
  <c r="AD202" i="3"/>
  <c r="AD203" i="3"/>
  <c r="AD204" i="3"/>
  <c r="AD205" i="3"/>
  <c r="AD206" i="3"/>
  <c r="AD207" i="3"/>
  <c r="AD208" i="3"/>
  <c r="AD209" i="3"/>
  <c r="AD210" i="3"/>
  <c r="AD211" i="3"/>
  <c r="AD212" i="3"/>
  <c r="AD213" i="3"/>
  <c r="AD214" i="3"/>
  <c r="AD215" i="3"/>
  <c r="AD216" i="3"/>
  <c r="AD217" i="3"/>
  <c r="AD218" i="3"/>
  <c r="AD219" i="3"/>
  <c r="AD220" i="3"/>
  <c r="AD221" i="3"/>
  <c r="AD222" i="3"/>
  <c r="AD223" i="3"/>
  <c r="AD224" i="3"/>
  <c r="AD225" i="3"/>
  <c r="AD226" i="3"/>
  <c r="AD227" i="3"/>
  <c r="AD228" i="3"/>
  <c r="AD229" i="3"/>
  <c r="AD230" i="3"/>
  <c r="AD231" i="3"/>
  <c r="AD232" i="3"/>
  <c r="AD233" i="3"/>
  <c r="AD234" i="3"/>
  <c r="AD235" i="3"/>
  <c r="AD236" i="3"/>
  <c r="AD237" i="3"/>
  <c r="AD238" i="3"/>
  <c r="AD239" i="3"/>
  <c r="AD240" i="3"/>
  <c r="AD241" i="3"/>
  <c r="AD242" i="3"/>
  <c r="AD243" i="3"/>
  <c r="AD244" i="3"/>
  <c r="AD245" i="3"/>
  <c r="AD246" i="3"/>
  <c r="AD247" i="3"/>
  <c r="AD248" i="3"/>
  <c r="AD249" i="3"/>
  <c r="AD250" i="3"/>
  <c r="AD251" i="3"/>
  <c r="AD252" i="3"/>
  <c r="AD253" i="3"/>
  <c r="AD254" i="3"/>
  <c r="AD255" i="3"/>
  <c r="AD256" i="3"/>
  <c r="AD257" i="3"/>
  <c r="AD258" i="3"/>
  <c r="AD259" i="3"/>
  <c r="AD260" i="3"/>
  <c r="AD261" i="3"/>
  <c r="AD262" i="3"/>
  <c r="AD263" i="3"/>
  <c r="AD264" i="3"/>
  <c r="AD265" i="3"/>
  <c r="AD266" i="3"/>
  <c r="AD267" i="3"/>
  <c r="AD268" i="3"/>
  <c r="AD269" i="3"/>
  <c r="AD270" i="3"/>
  <c r="AD271" i="3"/>
  <c r="AD272" i="3"/>
  <c r="AD273" i="3"/>
  <c r="AD274" i="3"/>
  <c r="AD275" i="3"/>
  <c r="AD276" i="3"/>
  <c r="AD277" i="3"/>
  <c r="AD278" i="3"/>
  <c r="AD279" i="3"/>
  <c r="AD280" i="3"/>
  <c r="AD281" i="3"/>
  <c r="AD282" i="3"/>
  <c r="AD283" i="3"/>
  <c r="AD284" i="3"/>
  <c r="AD285" i="3"/>
  <c r="AD286" i="3"/>
  <c r="AD287" i="3"/>
  <c r="AD288" i="3"/>
  <c r="AD289" i="3"/>
  <c r="AD290" i="3"/>
  <c r="AD291" i="3"/>
  <c r="AD292" i="3"/>
  <c r="AD293" i="3"/>
  <c r="AD294" i="3"/>
  <c r="AD295" i="3"/>
  <c r="AD296" i="3"/>
  <c r="AD297" i="3"/>
  <c r="AD298" i="3"/>
  <c r="AD299" i="3"/>
  <c r="AD300" i="3"/>
  <c r="AD301" i="3"/>
  <c r="AD302" i="3"/>
  <c r="AD303" i="3"/>
  <c r="AD304" i="3"/>
  <c r="AD305" i="3"/>
  <c r="AD306" i="3"/>
  <c r="AD307" i="3"/>
  <c r="AD308" i="3"/>
  <c r="AD309" i="3"/>
  <c r="AD310" i="3"/>
  <c r="AD311" i="3"/>
  <c r="AD312" i="3"/>
  <c r="AD313" i="3"/>
  <c r="AD314" i="3"/>
  <c r="AD315" i="3"/>
  <c r="AD316" i="3"/>
  <c r="AD317" i="3"/>
  <c r="AD318" i="3"/>
  <c r="AD319" i="3"/>
  <c r="AD320" i="3"/>
  <c r="AD321" i="3"/>
  <c r="AD322" i="3"/>
  <c r="AD323" i="3"/>
  <c r="AD324" i="3"/>
  <c r="AD325" i="3"/>
  <c r="AD326" i="3"/>
  <c r="AD327" i="3"/>
  <c r="AD328" i="3"/>
  <c r="AD329" i="3"/>
  <c r="AD330" i="3"/>
  <c r="AD331" i="3"/>
  <c r="AD332" i="3"/>
  <c r="AD333" i="3"/>
  <c r="AD334" i="3"/>
  <c r="AD335" i="3"/>
  <c r="AD336" i="3"/>
  <c r="AD337" i="3"/>
  <c r="AD338" i="3"/>
  <c r="AD339" i="3"/>
  <c r="AD340" i="3"/>
  <c r="AD341" i="3"/>
  <c r="AD342" i="3"/>
  <c r="AD343" i="3"/>
  <c r="AD344" i="3"/>
  <c r="AD345" i="3"/>
  <c r="AD346" i="3"/>
  <c r="AD347" i="3"/>
  <c r="AD348" i="3"/>
  <c r="AD349" i="3"/>
  <c r="AD350" i="3"/>
  <c r="AD351" i="3"/>
  <c r="AD352" i="3"/>
  <c r="AD353" i="3"/>
  <c r="AD354" i="3"/>
  <c r="AD355" i="3"/>
  <c r="AD356" i="3"/>
  <c r="AD357" i="3"/>
  <c r="AD358" i="3"/>
  <c r="AD359" i="3"/>
  <c r="AD360" i="3"/>
  <c r="AD361" i="3"/>
  <c r="AD362" i="3"/>
  <c r="AD363" i="3"/>
  <c r="AD364" i="3"/>
  <c r="AD365" i="3"/>
  <c r="AD366" i="3"/>
  <c r="AD367" i="3"/>
  <c r="AD368" i="3"/>
  <c r="AD369" i="3"/>
  <c r="AD370" i="3"/>
  <c r="AD371" i="3"/>
  <c r="AD372" i="3"/>
  <c r="AD373" i="3"/>
  <c r="AD374" i="3"/>
  <c r="AD375" i="3"/>
  <c r="AD376" i="3"/>
  <c r="AD377" i="3"/>
  <c r="AD378" i="3"/>
  <c r="AD379" i="3"/>
  <c r="AD380" i="3"/>
  <c r="AD381" i="3"/>
  <c r="AD382" i="3"/>
  <c r="AD383" i="3"/>
  <c r="AD384" i="3"/>
  <c r="AD385" i="3"/>
  <c r="AD386" i="3"/>
  <c r="AD387" i="3"/>
  <c r="AD388" i="3"/>
  <c r="AD389" i="3"/>
  <c r="AD390" i="3"/>
  <c r="AD391" i="3"/>
  <c r="AD392" i="3"/>
  <c r="AD393" i="3"/>
  <c r="AD394" i="3"/>
  <c r="AD395" i="3"/>
  <c r="AD396" i="3"/>
  <c r="AD397" i="3"/>
  <c r="AD398" i="3"/>
  <c r="AD399" i="3"/>
  <c r="AD400" i="3"/>
  <c r="AD401" i="3"/>
  <c r="AD402" i="3"/>
  <c r="AD403" i="3"/>
  <c r="AD404" i="3"/>
  <c r="AD405" i="3"/>
  <c r="AD406" i="3"/>
  <c r="AD407" i="3"/>
  <c r="AD408" i="3"/>
  <c r="AD409" i="3"/>
  <c r="AD410" i="3"/>
  <c r="AD411" i="3"/>
  <c r="AD412" i="3"/>
  <c r="AD413" i="3"/>
  <c r="AD414" i="3"/>
  <c r="AD415" i="3"/>
  <c r="AD416" i="3"/>
  <c r="AD417" i="3"/>
  <c r="AD418" i="3"/>
  <c r="AD419" i="3"/>
  <c r="AD420" i="3"/>
  <c r="AD421" i="3"/>
  <c r="AD422" i="3"/>
  <c r="AD423" i="3"/>
  <c r="AD424" i="3"/>
  <c r="AD425" i="3"/>
  <c r="AD426" i="3"/>
  <c r="AD427" i="3"/>
  <c r="AD428" i="3"/>
  <c r="AD429" i="3"/>
  <c r="AD430" i="3"/>
  <c r="AD431" i="3"/>
  <c r="AD432" i="3"/>
  <c r="AD433" i="3"/>
  <c r="AD434" i="3"/>
  <c r="AD435" i="3"/>
  <c r="AD436" i="3"/>
  <c r="AD437" i="3"/>
  <c r="AD438" i="3"/>
  <c r="AD439" i="3"/>
  <c r="AD440" i="3"/>
  <c r="AD441" i="3"/>
  <c r="AD442" i="3"/>
  <c r="AD443" i="3"/>
  <c r="AD444" i="3"/>
  <c r="AD445" i="3"/>
  <c r="AD446" i="3"/>
  <c r="AD447" i="3"/>
  <c r="AD448" i="3"/>
  <c r="AD449" i="3"/>
  <c r="AD450" i="3"/>
  <c r="AD451" i="3"/>
  <c r="AD452" i="3"/>
  <c r="AD453" i="3"/>
  <c r="AD454" i="3"/>
  <c r="AD455" i="3"/>
  <c r="AD456" i="3"/>
  <c r="AD457" i="3"/>
  <c r="AD458" i="3"/>
  <c r="AD459" i="3"/>
  <c r="AD460" i="3"/>
  <c r="AD461" i="3"/>
  <c r="AD462" i="3"/>
  <c r="AD463" i="3"/>
  <c r="AD464" i="3"/>
  <c r="AD465" i="3"/>
  <c r="AD466" i="3"/>
  <c r="AD467" i="3"/>
  <c r="AD468" i="3"/>
  <c r="AD469" i="3"/>
  <c r="AD470" i="3"/>
  <c r="AD471" i="3"/>
  <c r="AD472" i="3"/>
  <c r="AD473" i="3"/>
  <c r="AD474" i="3"/>
  <c r="AD475" i="3"/>
  <c r="AD476" i="3"/>
  <c r="AD477" i="3"/>
  <c r="AD478" i="3"/>
  <c r="AD479" i="3"/>
  <c r="AD480" i="3"/>
  <c r="AD481" i="3"/>
  <c r="AD482" i="3"/>
  <c r="AD483" i="3"/>
  <c r="AD484" i="3"/>
  <c r="AD485" i="3"/>
  <c r="AD486" i="3"/>
  <c r="AD487" i="3"/>
  <c r="AD488" i="3"/>
  <c r="AD489" i="3"/>
  <c r="AD490" i="3"/>
  <c r="AD491" i="3"/>
  <c r="AD492" i="3"/>
  <c r="AD493" i="3"/>
  <c r="AD494" i="3"/>
  <c r="AD495" i="3"/>
  <c r="AD496" i="3"/>
  <c r="AD497" i="3"/>
  <c r="AD498" i="3"/>
  <c r="AD499" i="3"/>
  <c r="AD500" i="3"/>
  <c r="AD501" i="3"/>
  <c r="AD502" i="3"/>
  <c r="AD503" i="3"/>
  <c r="AD504" i="3"/>
  <c r="AD505" i="3"/>
  <c r="AD506" i="3"/>
  <c r="AD507" i="3"/>
  <c r="AD508" i="3"/>
  <c r="AD509" i="3"/>
  <c r="AD510" i="3"/>
  <c r="AD511" i="3"/>
  <c r="AD512" i="3"/>
  <c r="AD513" i="3"/>
  <c r="AD514" i="3"/>
  <c r="AD515" i="3"/>
  <c r="AD516" i="3"/>
  <c r="AD517" i="3"/>
  <c r="AD518" i="3"/>
  <c r="AD519" i="3"/>
  <c r="AD520" i="3"/>
  <c r="AD521" i="3"/>
  <c r="AD522" i="3"/>
  <c r="AD523" i="3"/>
  <c r="AD524" i="3"/>
  <c r="AD525" i="3"/>
  <c r="AD526" i="3"/>
  <c r="AD527" i="3"/>
  <c r="AD528" i="3"/>
  <c r="AD529" i="3"/>
  <c r="AD530" i="3"/>
  <c r="AD531" i="3"/>
  <c r="AD532" i="3"/>
  <c r="AD533" i="3"/>
  <c r="AD534" i="3"/>
  <c r="AD535" i="3"/>
  <c r="AD536" i="3"/>
  <c r="AD537" i="3"/>
  <c r="AD538" i="3"/>
  <c r="AD539" i="3"/>
  <c r="AD540" i="3"/>
  <c r="AD541" i="3"/>
  <c r="AD542" i="3"/>
  <c r="AD543" i="3"/>
  <c r="AD544" i="3"/>
  <c r="AD545" i="3"/>
  <c r="AD546" i="3"/>
  <c r="AD547" i="3"/>
  <c r="AD548" i="3"/>
  <c r="AD549" i="3"/>
  <c r="AD550" i="3"/>
  <c r="AD551" i="3"/>
  <c r="AD552" i="3"/>
  <c r="AD553" i="3"/>
  <c r="AD554" i="3"/>
  <c r="AD555" i="3"/>
  <c r="AD556" i="3"/>
  <c r="AD557" i="3"/>
  <c r="AD558" i="3"/>
  <c r="AD559" i="3"/>
  <c r="AD560" i="3"/>
  <c r="AD561" i="3"/>
  <c r="AD562" i="3"/>
  <c r="AD563" i="3"/>
  <c r="AD564" i="3"/>
  <c r="AD565" i="3"/>
  <c r="AD566" i="3"/>
  <c r="AD567" i="3"/>
  <c r="AD568" i="3"/>
  <c r="AD569" i="3"/>
  <c r="AD570" i="3"/>
  <c r="AD571" i="3"/>
  <c r="AD572" i="3"/>
  <c r="AD573" i="3"/>
  <c r="AD574" i="3"/>
  <c r="AD575" i="3"/>
  <c r="AD576" i="3"/>
  <c r="AD577" i="3"/>
  <c r="AD578" i="3"/>
  <c r="AD579" i="3"/>
  <c r="AD580" i="3"/>
  <c r="AD581" i="3"/>
  <c r="AD582" i="3"/>
  <c r="AD583" i="3"/>
  <c r="AD584" i="3"/>
  <c r="AD585" i="3"/>
  <c r="AD586" i="3"/>
  <c r="AD587" i="3"/>
  <c r="AD588" i="3"/>
  <c r="AD589" i="3"/>
  <c r="AD590" i="3"/>
  <c r="AD591" i="3"/>
  <c r="AD592" i="3"/>
  <c r="AD593" i="3"/>
  <c r="AD594" i="3"/>
  <c r="AD595" i="3"/>
  <c r="AD596" i="3"/>
  <c r="AD597" i="3"/>
  <c r="AD598" i="3"/>
  <c r="AD599" i="3"/>
  <c r="AD600" i="3"/>
  <c r="AD601" i="3"/>
  <c r="AD602" i="3"/>
  <c r="AD603" i="3"/>
  <c r="AD604" i="3"/>
  <c r="AD605" i="3"/>
  <c r="AD606" i="3"/>
  <c r="AD607" i="3"/>
  <c r="AD608" i="3"/>
  <c r="AD609" i="3"/>
  <c r="AD610" i="3"/>
  <c r="AD611" i="3"/>
  <c r="AD612" i="3"/>
  <c r="AD613" i="3"/>
  <c r="AD614" i="3"/>
  <c r="AD615" i="3"/>
  <c r="AD616" i="3"/>
  <c r="AD617" i="3"/>
  <c r="AD618" i="3"/>
  <c r="AD619" i="3"/>
  <c r="AD620" i="3"/>
  <c r="AD621" i="3"/>
  <c r="AD622" i="3"/>
  <c r="AD623" i="3"/>
  <c r="AD624" i="3"/>
  <c r="AD625" i="3"/>
  <c r="AD626" i="3"/>
  <c r="AD627" i="3"/>
  <c r="AD628" i="3"/>
  <c r="AD629" i="3"/>
  <c r="AD630" i="3"/>
  <c r="AD631" i="3"/>
  <c r="AD632" i="3"/>
  <c r="AD633" i="3"/>
  <c r="AD634" i="3"/>
  <c r="AD635" i="3"/>
  <c r="AD636" i="3"/>
  <c r="AD637" i="3"/>
  <c r="AD638" i="3"/>
  <c r="AD639" i="3"/>
  <c r="AD640" i="3"/>
  <c r="AD641" i="3"/>
  <c r="AD642" i="3"/>
  <c r="AD643" i="3"/>
  <c r="AD644" i="3"/>
  <c r="AD645" i="3"/>
  <c r="AD646" i="3"/>
  <c r="AD647" i="3"/>
  <c r="AD648" i="3"/>
  <c r="AD649" i="3"/>
  <c r="AD650" i="3"/>
  <c r="AD651" i="3"/>
  <c r="AD652" i="3"/>
  <c r="AD653" i="3"/>
  <c r="AD654" i="3"/>
  <c r="AD655" i="3"/>
  <c r="AD656" i="3"/>
  <c r="AD657" i="3"/>
  <c r="AD658" i="3"/>
  <c r="AD659" i="3"/>
  <c r="AD660" i="3"/>
  <c r="AD661" i="3"/>
  <c r="AD662" i="3"/>
  <c r="AD663" i="3"/>
  <c r="AD664" i="3"/>
  <c r="AD665" i="3"/>
  <c r="AD666" i="3"/>
  <c r="AD667" i="3"/>
  <c r="AD668" i="3"/>
  <c r="AD669" i="3"/>
  <c r="AD670" i="3"/>
  <c r="AD671" i="3"/>
  <c r="AD672" i="3"/>
  <c r="AD673" i="3"/>
  <c r="AD674" i="3"/>
  <c r="AD675" i="3"/>
  <c r="AD676" i="3"/>
  <c r="AD677" i="3"/>
  <c r="AD678" i="3"/>
  <c r="AD679" i="3"/>
  <c r="AD680" i="3"/>
  <c r="AD681" i="3"/>
  <c r="AD682" i="3"/>
  <c r="AD683" i="3"/>
  <c r="AD684" i="3"/>
  <c r="AD685" i="3"/>
  <c r="AD686" i="3"/>
  <c r="AD687" i="3"/>
  <c r="AD688" i="3"/>
  <c r="AD689" i="3"/>
  <c r="AD690" i="3"/>
  <c r="AD691" i="3"/>
  <c r="AD692" i="3"/>
  <c r="AD693" i="3"/>
  <c r="AD694" i="3"/>
  <c r="AD695" i="3"/>
  <c r="AD696" i="3"/>
  <c r="AD697" i="3"/>
  <c r="AD698" i="3"/>
  <c r="AD699" i="3"/>
  <c r="AD700" i="3"/>
  <c r="AD701" i="3"/>
  <c r="AD702" i="3"/>
  <c r="AD703" i="3"/>
  <c r="AD704" i="3"/>
  <c r="AD705" i="3"/>
  <c r="AD706" i="3"/>
  <c r="AD707" i="3"/>
  <c r="AD708" i="3"/>
  <c r="AD709" i="3"/>
  <c r="AD710" i="3"/>
  <c r="AD711" i="3"/>
  <c r="AD712" i="3"/>
  <c r="AD713" i="3"/>
  <c r="AD714" i="3"/>
  <c r="AD715" i="3"/>
  <c r="AD716" i="3"/>
  <c r="AD717" i="3"/>
  <c r="AD718" i="3"/>
  <c r="AD719" i="3"/>
  <c r="AD720" i="3"/>
  <c r="AD721" i="3"/>
  <c r="AD722" i="3"/>
  <c r="AD723" i="3"/>
  <c r="AD724" i="3"/>
  <c r="AD725" i="3"/>
  <c r="AD726" i="3"/>
  <c r="AD727" i="3"/>
  <c r="AD728" i="3"/>
  <c r="AD729" i="3"/>
  <c r="AD730" i="3"/>
  <c r="AD731" i="3"/>
  <c r="AD732" i="3"/>
  <c r="AD733" i="3"/>
  <c r="AD734" i="3"/>
  <c r="AD735" i="3"/>
  <c r="AD736" i="3"/>
  <c r="AD737" i="3"/>
  <c r="AD738" i="3"/>
  <c r="AD739" i="3"/>
  <c r="AD740" i="3"/>
  <c r="AD741" i="3"/>
  <c r="AD742" i="3"/>
  <c r="AD743" i="3"/>
  <c r="AD744" i="3"/>
  <c r="AD745" i="3"/>
  <c r="AD746" i="3"/>
  <c r="AD747" i="3"/>
  <c r="AD748" i="3"/>
  <c r="AD749" i="3"/>
  <c r="AD750" i="3"/>
  <c r="AD751" i="3"/>
  <c r="AD752" i="3"/>
  <c r="AD753" i="3"/>
  <c r="AD754" i="3"/>
  <c r="AD755" i="3"/>
  <c r="AD756" i="3"/>
  <c r="AD757" i="3"/>
  <c r="AD758" i="3"/>
  <c r="AD759" i="3"/>
  <c r="AD760" i="3"/>
  <c r="AD761" i="3"/>
  <c r="AD762" i="3"/>
  <c r="AD763" i="3"/>
  <c r="AD764" i="3"/>
  <c r="AD765" i="3"/>
  <c r="AD766" i="3"/>
  <c r="AD767" i="3"/>
  <c r="AD768" i="3"/>
  <c r="AD769" i="3"/>
  <c r="AD770" i="3"/>
  <c r="AD771" i="3"/>
  <c r="AD772" i="3"/>
  <c r="AD773" i="3"/>
  <c r="AD774" i="3"/>
  <c r="AD775" i="3"/>
  <c r="AD776" i="3"/>
  <c r="AD777" i="3"/>
  <c r="AD778" i="3"/>
  <c r="AD779" i="3"/>
  <c r="AD780" i="3"/>
  <c r="AD781" i="3"/>
  <c r="AD782" i="3"/>
  <c r="AD783" i="3"/>
  <c r="AD784" i="3"/>
  <c r="AD785" i="3"/>
  <c r="AD786" i="3"/>
  <c r="AD787" i="3"/>
  <c r="AD788" i="3"/>
  <c r="AD789" i="3"/>
  <c r="AD790" i="3"/>
  <c r="AD791" i="3"/>
  <c r="AD792" i="3"/>
  <c r="AD793" i="3"/>
  <c r="AD794" i="3"/>
  <c r="AD795" i="3"/>
  <c r="AD796" i="3"/>
  <c r="AD797" i="3"/>
  <c r="AD798" i="3"/>
  <c r="AD799" i="3"/>
  <c r="AD800" i="3"/>
  <c r="AD801" i="3"/>
  <c r="AD802" i="3"/>
  <c r="AD803" i="3"/>
  <c r="AD804" i="3"/>
  <c r="AD805" i="3"/>
  <c r="AD806" i="3"/>
  <c r="AD807" i="3"/>
  <c r="AD808" i="3"/>
  <c r="AD809" i="3"/>
  <c r="AD810" i="3"/>
  <c r="AD811" i="3"/>
  <c r="AD812" i="3"/>
  <c r="AD813" i="3"/>
  <c r="AD814" i="3"/>
  <c r="AD815" i="3"/>
  <c r="AD816" i="3"/>
  <c r="AD817" i="3"/>
  <c r="AD818" i="3"/>
  <c r="AD819" i="3"/>
  <c r="AD820" i="3"/>
  <c r="AD821" i="3"/>
  <c r="AD822" i="3"/>
  <c r="AD823" i="3"/>
  <c r="AD824" i="3"/>
  <c r="AD825" i="3"/>
  <c r="AD826" i="3"/>
  <c r="AD827" i="3"/>
  <c r="AD828" i="3"/>
  <c r="AD829" i="3"/>
  <c r="AD830" i="3"/>
  <c r="AD831" i="3"/>
  <c r="AD832" i="3"/>
  <c r="AD833" i="3"/>
  <c r="AD834" i="3"/>
  <c r="AD835" i="3"/>
  <c r="AD836" i="3"/>
  <c r="AD837" i="3"/>
  <c r="AD838" i="3"/>
  <c r="AD839" i="3"/>
  <c r="AD840" i="3"/>
  <c r="AD841" i="3"/>
  <c r="AD842" i="3"/>
  <c r="AD843" i="3"/>
  <c r="AD844" i="3"/>
  <c r="AD845" i="3"/>
  <c r="AD846" i="3"/>
  <c r="AD847" i="3"/>
  <c r="AD848" i="3"/>
  <c r="AD849" i="3"/>
  <c r="AD850" i="3"/>
  <c r="AD851" i="3"/>
  <c r="AD852" i="3"/>
  <c r="AD853" i="3"/>
  <c r="AD854" i="3"/>
  <c r="AD855" i="3"/>
  <c r="AD856" i="3"/>
  <c r="AD857" i="3"/>
  <c r="AD858" i="3"/>
  <c r="AD859" i="3"/>
  <c r="AD860" i="3"/>
  <c r="AD861" i="3"/>
  <c r="AD862" i="3"/>
  <c r="AD863" i="3"/>
  <c r="AD864" i="3"/>
  <c r="AD865" i="3"/>
  <c r="AD866" i="3"/>
  <c r="AD867" i="3"/>
  <c r="AD868" i="3"/>
  <c r="AD869" i="3"/>
  <c r="AD870" i="3"/>
  <c r="AD871" i="3"/>
  <c r="AD872" i="3"/>
  <c r="AD873" i="3"/>
  <c r="AD874" i="3"/>
  <c r="AD875" i="3"/>
  <c r="AD876" i="3"/>
  <c r="AD877" i="3"/>
  <c r="AD878" i="3"/>
  <c r="AD879" i="3"/>
  <c r="AD880" i="3"/>
  <c r="AD881" i="3"/>
  <c r="AD882" i="3"/>
  <c r="AD883" i="3"/>
  <c r="AD884" i="3"/>
  <c r="AD885" i="3"/>
  <c r="AD886" i="3"/>
  <c r="AD887" i="3"/>
  <c r="AD888" i="3"/>
  <c r="AD889" i="3"/>
  <c r="AD890" i="3"/>
  <c r="AD891" i="3"/>
  <c r="AD892" i="3"/>
  <c r="AD893" i="3"/>
  <c r="AD894" i="3"/>
  <c r="AD895" i="3"/>
  <c r="AD896" i="3"/>
  <c r="AD897" i="3"/>
  <c r="AD898" i="3"/>
  <c r="AD899" i="3"/>
  <c r="AD900" i="3"/>
  <c r="AD901" i="3"/>
  <c r="AD902" i="3"/>
  <c r="AD903" i="3"/>
  <c r="AD904" i="3"/>
  <c r="AD905" i="3"/>
  <c r="AD906" i="3"/>
  <c r="AD907" i="3"/>
  <c r="AD908" i="3"/>
  <c r="AD909" i="3"/>
  <c r="AD910" i="3"/>
  <c r="AD911" i="3"/>
  <c r="AD912" i="3"/>
  <c r="AD913" i="3"/>
  <c r="AD914" i="3"/>
  <c r="AD915" i="3"/>
  <c r="AD916" i="3"/>
  <c r="AD917" i="3"/>
  <c r="AD918" i="3"/>
  <c r="AD919" i="3"/>
  <c r="AD920" i="3"/>
  <c r="AD921" i="3"/>
  <c r="AD922" i="3"/>
  <c r="AD923" i="3"/>
  <c r="AD924" i="3"/>
  <c r="AD925" i="3"/>
  <c r="AD926" i="3"/>
  <c r="AD927" i="3"/>
  <c r="AD928" i="3"/>
  <c r="AD929" i="3"/>
  <c r="AD930" i="3"/>
  <c r="AD931" i="3"/>
  <c r="AD932" i="3"/>
  <c r="AD933" i="3"/>
  <c r="AD934" i="3"/>
  <c r="AD935" i="3"/>
  <c r="AD936" i="3"/>
  <c r="AD937" i="3"/>
  <c r="AD938" i="3"/>
  <c r="AD939" i="3"/>
  <c r="AD940" i="3"/>
  <c r="AD941" i="3"/>
  <c r="AD942" i="3"/>
  <c r="AD943" i="3"/>
  <c r="AD944" i="3"/>
  <c r="AD945" i="3"/>
  <c r="AD946" i="3"/>
  <c r="AD947" i="3"/>
  <c r="AD948" i="3"/>
  <c r="AD949" i="3"/>
  <c r="AD950" i="3"/>
  <c r="AD951" i="3"/>
  <c r="AD952" i="3"/>
  <c r="AD953" i="3"/>
  <c r="AD954" i="3"/>
  <c r="AD955" i="3"/>
  <c r="AD956" i="3"/>
  <c r="AD957" i="3"/>
  <c r="AD958" i="3"/>
  <c r="AD959" i="3"/>
  <c r="AD960" i="3"/>
  <c r="AD961" i="3"/>
  <c r="AD962" i="3"/>
  <c r="AD963" i="3"/>
  <c r="AD964" i="3"/>
  <c r="AD965" i="3"/>
  <c r="AD966" i="3"/>
  <c r="AD967" i="3"/>
  <c r="AD968" i="3"/>
  <c r="AD969" i="3"/>
  <c r="AD970" i="3"/>
  <c r="AD971" i="3"/>
  <c r="AD972" i="3"/>
  <c r="AD973" i="3"/>
  <c r="AD974" i="3"/>
  <c r="AD975" i="3"/>
  <c r="AD976" i="3"/>
  <c r="AD977" i="3"/>
  <c r="AD978" i="3"/>
  <c r="AD979" i="3"/>
  <c r="AD980" i="3"/>
  <c r="AD981" i="3"/>
  <c r="AD982" i="3"/>
  <c r="AD983" i="3"/>
  <c r="AD984" i="3"/>
  <c r="AD985" i="3"/>
  <c r="AD986" i="3"/>
  <c r="AD987" i="3"/>
  <c r="AD988" i="3"/>
  <c r="AD989" i="3"/>
  <c r="AD990" i="3"/>
  <c r="AD991" i="3"/>
  <c r="AD992" i="3"/>
  <c r="AD993" i="3"/>
  <c r="AD994" i="3"/>
  <c r="AD995" i="3"/>
  <c r="AD996" i="3"/>
  <c r="AD997" i="3"/>
  <c r="AD998" i="3"/>
  <c r="AD999" i="3"/>
  <c r="AD1000" i="3"/>
  <c r="AD1001" i="3"/>
  <c r="AD1002" i="3"/>
  <c r="AD1003" i="3"/>
  <c r="AD1004" i="3"/>
  <c r="AD1005" i="3"/>
  <c r="AD1006" i="3"/>
  <c r="AD1007" i="3"/>
  <c r="AD1008" i="3"/>
  <c r="AD1009" i="3"/>
  <c r="AD1010" i="3"/>
  <c r="AD1011" i="3"/>
  <c r="AD1012" i="3"/>
  <c r="AD1013" i="3"/>
  <c r="AD1014" i="3"/>
  <c r="AD1015" i="3"/>
  <c r="AD1016" i="3"/>
  <c r="AD1017" i="3"/>
  <c r="AD1018" i="3"/>
  <c r="AD1019" i="3"/>
  <c r="AD1020" i="3"/>
  <c r="AD1021" i="3"/>
  <c r="AD1022" i="3"/>
  <c r="AD1023" i="3"/>
  <c r="AD1024" i="3"/>
  <c r="AD1025" i="3"/>
  <c r="AD1026" i="3"/>
  <c r="AD1027" i="3"/>
  <c r="AD1028" i="3"/>
  <c r="AD1029" i="3"/>
  <c r="AD1030" i="3"/>
  <c r="AD1031" i="3"/>
  <c r="AD1032" i="3"/>
  <c r="AD1033" i="3"/>
  <c r="AD1034" i="3"/>
  <c r="AD1035" i="3"/>
  <c r="AD1036" i="3"/>
  <c r="AD1037" i="3"/>
  <c r="AD1038" i="3"/>
  <c r="AD1039" i="3"/>
  <c r="AD1040" i="3"/>
  <c r="AD1041" i="3"/>
  <c r="AD1042" i="3"/>
  <c r="AD1043" i="3"/>
  <c r="AD1044" i="3"/>
  <c r="AD1045" i="3"/>
  <c r="AD1046" i="3"/>
  <c r="AD1047" i="3"/>
  <c r="AD1048" i="3"/>
  <c r="AD1049" i="3"/>
  <c r="AD1050" i="3"/>
  <c r="AD1051" i="3"/>
  <c r="AD1052" i="3"/>
  <c r="AD1053" i="3"/>
  <c r="AD1054" i="3"/>
  <c r="AD1055" i="3"/>
  <c r="AD1056" i="3"/>
  <c r="AD1057" i="3"/>
  <c r="AD1058" i="3"/>
  <c r="AD1059" i="3"/>
  <c r="AD1060" i="3"/>
  <c r="AD1061" i="3"/>
  <c r="AD1062" i="3"/>
  <c r="AD1063" i="3"/>
  <c r="AD1064" i="3"/>
  <c r="AD1065" i="3"/>
  <c r="AD1066" i="3"/>
  <c r="AD1067" i="3"/>
  <c r="AD1068" i="3"/>
  <c r="AD1069" i="3"/>
  <c r="AD1070" i="3"/>
  <c r="AD1071" i="3"/>
  <c r="AD1072" i="3"/>
  <c r="AD1073" i="3"/>
  <c r="AD1074" i="3"/>
  <c r="AD1075" i="3"/>
  <c r="AD1076" i="3"/>
  <c r="AD1077" i="3"/>
  <c r="AD1078" i="3"/>
  <c r="AD1079" i="3"/>
  <c r="AD1080" i="3"/>
  <c r="AD1081" i="3"/>
  <c r="AD1082" i="3"/>
  <c r="AD1083" i="3"/>
  <c r="AD1084" i="3"/>
  <c r="AD1085" i="3"/>
  <c r="AD1086" i="3"/>
  <c r="AD1087" i="3"/>
  <c r="AD1088" i="3"/>
  <c r="AD1089" i="3"/>
  <c r="AD1090" i="3"/>
  <c r="AD1091" i="3"/>
  <c r="AD1092" i="3"/>
  <c r="AD1093" i="3"/>
  <c r="AD1094" i="3"/>
  <c r="AD1095" i="3"/>
  <c r="AD1096" i="3"/>
  <c r="AD1097" i="3"/>
  <c r="AD1098" i="3"/>
  <c r="AD1099" i="3"/>
  <c r="AD1100" i="3"/>
  <c r="AD1101" i="3"/>
  <c r="AD1102" i="3"/>
  <c r="AD1103" i="3"/>
  <c r="AD1104" i="3"/>
  <c r="AD1105" i="3"/>
  <c r="AD1106" i="3"/>
  <c r="AD1107" i="3"/>
  <c r="AD1108" i="3"/>
  <c r="AD1109" i="3"/>
  <c r="AD1110" i="3"/>
  <c r="AD1111" i="3"/>
  <c r="AD1112" i="3"/>
  <c r="AD1113" i="3"/>
  <c r="AD1114" i="3"/>
  <c r="AD1115" i="3"/>
  <c r="AD1116" i="3"/>
  <c r="AD1117" i="3"/>
  <c r="AD1118" i="3"/>
  <c r="AD1119" i="3"/>
  <c r="AD1120" i="3"/>
  <c r="AD1121" i="3"/>
  <c r="AD1122" i="3"/>
  <c r="AD1123" i="3"/>
  <c r="AD1124" i="3"/>
  <c r="AD1125" i="3"/>
  <c r="AD1126" i="3"/>
  <c r="AD1127" i="3"/>
  <c r="AD1128" i="3"/>
  <c r="AD1129" i="3"/>
  <c r="AD1130" i="3"/>
  <c r="AD1131" i="3"/>
  <c r="AD1132" i="3"/>
  <c r="AD1133" i="3"/>
  <c r="AD1134" i="3"/>
  <c r="AD1135" i="3"/>
  <c r="AD1136" i="3"/>
  <c r="AD1137" i="3"/>
  <c r="AD1138" i="3"/>
  <c r="AD1139" i="3"/>
  <c r="AD1140" i="3"/>
  <c r="AD1141" i="3"/>
  <c r="AD1142" i="3"/>
  <c r="AD1143" i="3"/>
  <c r="AD1144" i="3"/>
  <c r="AD1145" i="3"/>
  <c r="AD1146" i="3"/>
  <c r="AD1147" i="3"/>
  <c r="AD1148" i="3"/>
  <c r="AD1149" i="3"/>
  <c r="AD1150" i="3"/>
  <c r="AD1151" i="3"/>
  <c r="AD1152" i="3"/>
  <c r="AD1153" i="3"/>
  <c r="AD1154" i="3"/>
  <c r="AD1155" i="3"/>
  <c r="AD1156" i="3"/>
  <c r="AD1157" i="3"/>
  <c r="AD1158" i="3"/>
  <c r="AD1159" i="3"/>
  <c r="AD1160" i="3"/>
  <c r="AD1161" i="3"/>
  <c r="AD1162" i="3"/>
  <c r="AD1163" i="3"/>
  <c r="AD1164" i="3"/>
  <c r="AD1165" i="3"/>
  <c r="AD1166" i="3"/>
  <c r="AD1167" i="3"/>
  <c r="AD1168" i="3"/>
  <c r="AD1169" i="3"/>
  <c r="AD1170" i="3"/>
  <c r="AD1171" i="3"/>
  <c r="AD1172" i="3"/>
  <c r="AD1173" i="3"/>
  <c r="AD1174" i="3"/>
  <c r="AD1175" i="3"/>
  <c r="AD1176" i="3"/>
  <c r="AD1177" i="3"/>
  <c r="AD1178" i="3"/>
  <c r="AD1179" i="3"/>
  <c r="AD1180" i="3"/>
  <c r="AD1181" i="3"/>
  <c r="AD1182" i="3"/>
  <c r="AD1183" i="3"/>
  <c r="AD1184" i="3"/>
  <c r="AD1185" i="3"/>
  <c r="AD1186" i="3"/>
  <c r="AD1187" i="3"/>
  <c r="AD1188" i="3"/>
  <c r="AD1189" i="3"/>
  <c r="AD1190" i="3"/>
  <c r="AD1191" i="3"/>
  <c r="AD1192" i="3"/>
  <c r="AD1193" i="3"/>
  <c r="AD1194" i="3"/>
  <c r="AD1195" i="3"/>
  <c r="AD1196" i="3"/>
  <c r="AD1197" i="3"/>
  <c r="AD1198" i="3"/>
  <c r="AD1199" i="3"/>
  <c r="AD1200" i="3"/>
  <c r="AD1201" i="3"/>
  <c r="AD1202" i="3"/>
  <c r="AD1203" i="3"/>
  <c r="AD1204" i="3"/>
  <c r="AD1205" i="3"/>
  <c r="AD1206" i="3"/>
  <c r="AD1207" i="3"/>
  <c r="AD1208" i="3"/>
  <c r="AD1209" i="3"/>
  <c r="AD1210" i="3"/>
  <c r="AD1211" i="3"/>
  <c r="AD1212" i="3"/>
  <c r="AD1213" i="3"/>
  <c r="AD1214" i="3"/>
  <c r="AD1215" i="3"/>
  <c r="AD1216" i="3"/>
  <c r="AD1217" i="3"/>
  <c r="AD1218" i="3"/>
  <c r="AD1219" i="3"/>
  <c r="AD1220" i="3"/>
  <c r="AD1221" i="3"/>
  <c r="AD1222" i="3"/>
  <c r="AD1223" i="3"/>
  <c r="AD1224" i="3"/>
  <c r="AD1225" i="3"/>
  <c r="AD1226" i="3"/>
  <c r="AD1227" i="3"/>
  <c r="AD1228" i="3"/>
  <c r="AD1229" i="3"/>
  <c r="AD1230" i="3"/>
  <c r="AD1231" i="3"/>
  <c r="AD1232" i="3"/>
  <c r="AD1233" i="3"/>
  <c r="AD1234" i="3"/>
  <c r="AD1235" i="3"/>
  <c r="AD1236" i="3"/>
  <c r="AD1237" i="3"/>
  <c r="AD1238" i="3"/>
  <c r="AD1239" i="3"/>
  <c r="AD1240" i="3"/>
  <c r="AD1241" i="3"/>
  <c r="AD1242" i="3"/>
  <c r="AD1243" i="3"/>
  <c r="AD1244" i="3"/>
  <c r="AD1245" i="3"/>
  <c r="AD1246" i="3"/>
  <c r="AD1247" i="3"/>
  <c r="AD1248" i="3"/>
  <c r="AD1249" i="3"/>
  <c r="AD1250" i="3"/>
  <c r="AD1251" i="3"/>
  <c r="AD1252" i="3"/>
  <c r="AD1253" i="3"/>
  <c r="AD1254" i="3"/>
  <c r="AD1255" i="3"/>
  <c r="AD1256" i="3"/>
  <c r="AD1257" i="3"/>
  <c r="AD1258" i="3"/>
  <c r="AD1259" i="3"/>
  <c r="AD1260" i="3"/>
  <c r="AD1261" i="3"/>
  <c r="AD1262" i="3"/>
  <c r="AD1263" i="3"/>
  <c r="AD1264" i="3"/>
  <c r="AD1265" i="3"/>
  <c r="AD1266" i="3"/>
  <c r="AD1267" i="3"/>
  <c r="AD1268" i="3"/>
  <c r="AD1269" i="3"/>
  <c r="AD1270" i="3"/>
  <c r="AD1271" i="3"/>
  <c r="AD1272" i="3"/>
  <c r="AD1273" i="3"/>
  <c r="AD1274" i="3"/>
  <c r="AD1275" i="3"/>
  <c r="AD1276" i="3"/>
  <c r="AD1277" i="3"/>
  <c r="AD1278" i="3"/>
  <c r="AD1279" i="3"/>
  <c r="AD1280" i="3"/>
  <c r="AD1281" i="3"/>
  <c r="AD1282" i="3"/>
  <c r="AD1283" i="3"/>
  <c r="AD1284" i="3"/>
  <c r="AD1285" i="3"/>
  <c r="AD1286" i="3"/>
  <c r="AD1287" i="3"/>
  <c r="AD1288" i="3"/>
  <c r="AD1289" i="3"/>
  <c r="AD1290" i="3"/>
  <c r="AD1291" i="3"/>
  <c r="AD1292" i="3"/>
  <c r="AD1293" i="3"/>
  <c r="AD1294" i="3"/>
  <c r="AD1295" i="3"/>
  <c r="AD1296" i="3"/>
  <c r="AD1297" i="3"/>
  <c r="AD1298" i="3"/>
  <c r="AD1299" i="3"/>
  <c r="AD1300" i="3"/>
  <c r="AD1301" i="3"/>
  <c r="AD1302" i="3"/>
  <c r="AD1303" i="3"/>
  <c r="AD1304" i="3"/>
  <c r="AD1305" i="3"/>
  <c r="AD1306" i="3"/>
  <c r="AD1307" i="3"/>
  <c r="AD1308" i="3"/>
  <c r="AD1309" i="3"/>
  <c r="AD1310" i="3"/>
  <c r="AD1311" i="3"/>
  <c r="AD1312" i="3"/>
  <c r="AD1313" i="3"/>
  <c r="AD1314" i="3"/>
  <c r="AD1315" i="3"/>
  <c r="AD1316" i="3"/>
  <c r="AD1317" i="3"/>
  <c r="AD1318" i="3"/>
  <c r="AD1319" i="3"/>
  <c r="AD1320" i="3"/>
  <c r="AD1321" i="3"/>
  <c r="AD1322" i="3"/>
  <c r="AD1323" i="3"/>
  <c r="AD1324" i="3"/>
  <c r="AD1325" i="3"/>
  <c r="AD1326" i="3"/>
  <c r="AD1327" i="3"/>
  <c r="AD1328" i="3"/>
  <c r="AD1329" i="3"/>
  <c r="AD1330" i="3"/>
  <c r="AD1331" i="3"/>
  <c r="AD1332" i="3"/>
  <c r="AD1333" i="3"/>
  <c r="AD1334" i="3"/>
  <c r="AD1335" i="3"/>
  <c r="AD1336" i="3"/>
  <c r="AD1337" i="3"/>
  <c r="AD1338" i="3"/>
  <c r="AD1339" i="3"/>
  <c r="AD1340" i="3"/>
  <c r="AD1341" i="3"/>
  <c r="AD1342" i="3"/>
  <c r="AD1343" i="3"/>
  <c r="AD1344" i="3"/>
  <c r="AD1345" i="3"/>
  <c r="AD1346" i="3"/>
  <c r="AD1347" i="3"/>
  <c r="AD1348" i="3"/>
  <c r="AD1349" i="3"/>
  <c r="AD1350" i="3"/>
  <c r="AD1351" i="3"/>
  <c r="AD1352" i="3"/>
  <c r="AD1353" i="3"/>
  <c r="AD1354" i="3"/>
  <c r="AD1355" i="3"/>
  <c r="AD1356" i="3"/>
  <c r="AD1357" i="3"/>
  <c r="AD1358" i="3"/>
  <c r="AD1359" i="3"/>
  <c r="AD1360" i="3"/>
  <c r="AD1361" i="3"/>
  <c r="AD1362" i="3"/>
  <c r="AD1363" i="3"/>
  <c r="AD1364" i="3"/>
  <c r="AD1365" i="3"/>
  <c r="AD1366" i="3"/>
  <c r="AD1367" i="3"/>
  <c r="AD1368" i="3"/>
  <c r="AD1369" i="3"/>
  <c r="AD1370" i="3"/>
  <c r="AD1371" i="3"/>
  <c r="AD1372" i="3"/>
  <c r="AD1373" i="3"/>
  <c r="AD1374" i="3"/>
  <c r="AD1375" i="3"/>
  <c r="AD1376" i="3"/>
  <c r="AD1377" i="3"/>
  <c r="AD1378" i="3"/>
  <c r="AD1379" i="3"/>
  <c r="AD1380" i="3"/>
  <c r="AD1381" i="3"/>
  <c r="AD1382" i="3"/>
  <c r="AD1383" i="3"/>
  <c r="AD1384" i="3"/>
  <c r="AD1385" i="3"/>
  <c r="AD1386" i="3"/>
  <c r="AD1387" i="3"/>
  <c r="AD1388" i="3"/>
  <c r="AD1389" i="3"/>
  <c r="AD1390" i="3"/>
  <c r="AD1391" i="3"/>
  <c r="AD1392" i="3"/>
  <c r="AD1393" i="3"/>
  <c r="AD1394" i="3"/>
  <c r="AD1395" i="3"/>
  <c r="AD1396" i="3"/>
  <c r="AD1397" i="3"/>
  <c r="AD1398" i="3"/>
  <c r="AD1399" i="3"/>
  <c r="AD1400" i="3"/>
  <c r="AD1401" i="3"/>
  <c r="AD1402" i="3"/>
  <c r="AD1403" i="3"/>
  <c r="AD1404" i="3"/>
  <c r="AD1405" i="3"/>
  <c r="AD1406" i="3"/>
  <c r="AD1407" i="3"/>
  <c r="AD1408" i="3"/>
  <c r="AD1409" i="3"/>
  <c r="AD1410" i="3"/>
  <c r="AD1411" i="3"/>
  <c r="AD1412" i="3"/>
  <c r="AD1413" i="3"/>
  <c r="AD1414" i="3"/>
  <c r="AD1415" i="3"/>
  <c r="AD1416" i="3"/>
  <c r="AD1417" i="3"/>
  <c r="AD1418" i="3"/>
  <c r="AD1419" i="3"/>
  <c r="AD1420" i="3"/>
  <c r="AD1421" i="3"/>
  <c r="AD1422" i="3"/>
  <c r="AD1423" i="3"/>
  <c r="AD1424" i="3"/>
  <c r="AD1425" i="3"/>
  <c r="AD1426" i="3"/>
  <c r="AD1427" i="3"/>
  <c r="AD1428" i="3"/>
  <c r="AD1429" i="3"/>
  <c r="AD1430" i="3"/>
  <c r="AD1431" i="3"/>
  <c r="AD1432" i="3"/>
  <c r="AD1433" i="3"/>
  <c r="AD1434" i="3"/>
  <c r="AD1435" i="3"/>
  <c r="AD1436" i="3"/>
  <c r="AD1437" i="3"/>
  <c r="AD1438" i="3"/>
  <c r="AD1439" i="3"/>
  <c r="AD1440" i="3"/>
  <c r="AD1441" i="3"/>
  <c r="AD1442" i="3"/>
  <c r="AD1443" i="3"/>
  <c r="AD1444" i="3"/>
  <c r="AD1445" i="3"/>
  <c r="AD1446" i="3"/>
  <c r="AD1447" i="3"/>
  <c r="AD1448" i="3"/>
  <c r="AD1449" i="3"/>
  <c r="AD1450" i="3"/>
  <c r="AD1451" i="3"/>
  <c r="AD1452" i="3"/>
  <c r="AD1453" i="3"/>
  <c r="AD1454" i="3"/>
  <c r="AD1455" i="3"/>
  <c r="AD1456" i="3"/>
  <c r="AD1457" i="3"/>
  <c r="AD1458" i="3"/>
  <c r="AD1459" i="3"/>
  <c r="AD1460" i="3"/>
  <c r="AD1461" i="3"/>
  <c r="AD1462" i="3"/>
  <c r="AD1463" i="3"/>
  <c r="AD1464" i="3"/>
  <c r="AD1465" i="3"/>
  <c r="AD1466" i="3"/>
  <c r="AD1467" i="3"/>
  <c r="AD1468" i="3"/>
  <c r="AD1469" i="3"/>
  <c r="AD1470" i="3"/>
  <c r="AD1471" i="3"/>
  <c r="AD1472" i="3"/>
  <c r="AD1473" i="3"/>
  <c r="AD1474" i="3"/>
  <c r="AD1475" i="3"/>
  <c r="AD1476" i="3"/>
  <c r="AD1477" i="3"/>
  <c r="AD1478" i="3"/>
  <c r="AD1479" i="3"/>
  <c r="AD1480" i="3"/>
  <c r="AD1481" i="3"/>
  <c r="AD1482" i="3"/>
  <c r="AD1483" i="3"/>
  <c r="AD1484" i="3"/>
  <c r="AD1485" i="3"/>
  <c r="AD1486" i="3"/>
  <c r="AD1487" i="3"/>
  <c r="AD1488" i="3"/>
  <c r="AD1489" i="3"/>
  <c r="AD1490" i="3"/>
  <c r="AD1491" i="3"/>
  <c r="AD1492" i="3"/>
  <c r="AD1493" i="3"/>
  <c r="AD1494" i="3"/>
  <c r="AD1495" i="3"/>
  <c r="AD1496" i="3"/>
  <c r="AD1497" i="3"/>
  <c r="AD1498" i="3"/>
  <c r="AD1499" i="3"/>
  <c r="AD1500" i="3"/>
  <c r="AD1501" i="3"/>
  <c r="AD1502" i="3"/>
  <c r="AD1503" i="3"/>
  <c r="AD1504" i="3"/>
  <c r="AD1505" i="3"/>
  <c r="AD1506" i="3"/>
  <c r="AD1507" i="3"/>
  <c r="AD1508" i="3"/>
  <c r="AD1509" i="3"/>
  <c r="AD1510" i="3"/>
  <c r="AD1511" i="3"/>
  <c r="AD1512" i="3"/>
  <c r="AD1513" i="3"/>
  <c r="AD1514" i="3"/>
  <c r="AD1515" i="3"/>
  <c r="AD1516" i="3"/>
  <c r="AD1517" i="3"/>
  <c r="AD1518" i="3"/>
  <c r="AD1519" i="3"/>
  <c r="AD1520" i="3"/>
  <c r="AD1521" i="3"/>
  <c r="AD1522" i="3"/>
  <c r="AD1523" i="3"/>
  <c r="AD1524" i="3"/>
  <c r="AD1525" i="3"/>
  <c r="AD1526" i="3"/>
  <c r="AD1527" i="3"/>
  <c r="AD1528" i="3"/>
  <c r="AD1529" i="3"/>
  <c r="AD1530" i="3"/>
  <c r="AD1531" i="3"/>
  <c r="AD1532" i="3"/>
  <c r="AD1533" i="3"/>
  <c r="AD1534" i="3"/>
  <c r="AD1535" i="3"/>
  <c r="AD1536" i="3"/>
  <c r="AD1537" i="3"/>
  <c r="AD1538" i="3"/>
  <c r="AD1539" i="3"/>
  <c r="AD1540" i="3"/>
  <c r="AD1541" i="3"/>
  <c r="AD1542" i="3"/>
  <c r="AD1543" i="3"/>
  <c r="AD1544" i="3"/>
  <c r="AD1545" i="3"/>
  <c r="AD1546" i="3"/>
  <c r="AD1547" i="3"/>
  <c r="AD1548" i="3"/>
  <c r="AD1549" i="3"/>
  <c r="AD1550" i="3"/>
  <c r="AD1551" i="3"/>
  <c r="AD1552" i="3"/>
  <c r="AD1553" i="3"/>
  <c r="AD1554" i="3"/>
  <c r="AD1555" i="3"/>
  <c r="AD1556" i="3"/>
  <c r="AD1557" i="3"/>
  <c r="AD1558" i="3"/>
  <c r="AD1559" i="3"/>
  <c r="AD1560" i="3"/>
  <c r="AD1561" i="3"/>
  <c r="AD1562" i="3"/>
  <c r="AD1563" i="3"/>
  <c r="AD1564" i="3"/>
  <c r="AD1565" i="3"/>
  <c r="AD1566" i="3"/>
  <c r="AD1567" i="3"/>
  <c r="AD1568" i="3"/>
  <c r="AD1569" i="3"/>
  <c r="AD1570" i="3"/>
  <c r="AD1571" i="3"/>
  <c r="AD1572" i="3"/>
  <c r="AD1573" i="3"/>
  <c r="AD1574" i="3"/>
  <c r="AD1575" i="3"/>
  <c r="AD1576" i="3"/>
  <c r="AD1577" i="3"/>
  <c r="AD1578" i="3"/>
  <c r="AD1579" i="3"/>
  <c r="AD1580" i="3"/>
  <c r="AD1581" i="3"/>
  <c r="AD1582" i="3"/>
  <c r="AD1583" i="3"/>
  <c r="AD1584" i="3"/>
  <c r="AD1585" i="3"/>
  <c r="AD1586" i="3"/>
  <c r="AD1587" i="3"/>
  <c r="AD1588" i="3"/>
  <c r="AD1589" i="3"/>
  <c r="AD1590" i="3"/>
  <c r="AD1591" i="3"/>
  <c r="AD1592" i="3"/>
  <c r="AD1593" i="3"/>
  <c r="AD1594" i="3"/>
  <c r="AD1595" i="3"/>
  <c r="AD1596" i="3"/>
  <c r="AD1597" i="3"/>
  <c r="AD1598" i="3"/>
  <c r="AD1599" i="3"/>
  <c r="AD1600" i="3"/>
  <c r="AD1601" i="3"/>
  <c r="AD1602" i="3"/>
  <c r="AD1603" i="3"/>
  <c r="AD1604" i="3"/>
  <c r="AD1605" i="3"/>
  <c r="AD1606" i="3"/>
  <c r="AD1607" i="3"/>
  <c r="AD1608" i="3"/>
  <c r="AD1609" i="3"/>
  <c r="AD1610" i="3"/>
  <c r="AD1611" i="3"/>
  <c r="AD1612" i="3"/>
  <c r="AD1613" i="3"/>
  <c r="AD1614" i="3"/>
  <c r="AD1615" i="3"/>
  <c r="AD1616" i="3"/>
  <c r="AD1617" i="3"/>
  <c r="AD1618" i="3"/>
  <c r="AD1619" i="3"/>
  <c r="AD1620" i="3"/>
  <c r="AD1621" i="3"/>
  <c r="AD1622" i="3"/>
  <c r="AD1623" i="3"/>
  <c r="AD1624" i="3"/>
  <c r="AD1625" i="3"/>
  <c r="AD1626" i="3"/>
  <c r="AD1627" i="3"/>
  <c r="AD1628" i="3"/>
  <c r="AD1629" i="3"/>
  <c r="AD1630" i="3"/>
  <c r="AD1631" i="3"/>
  <c r="AD1632" i="3"/>
  <c r="AD1633" i="3"/>
  <c r="AD1634" i="3"/>
  <c r="AD1635" i="3"/>
  <c r="AD1636" i="3"/>
  <c r="AD1637" i="3"/>
  <c r="AD1638" i="3"/>
  <c r="AD1639" i="3"/>
  <c r="AD1640" i="3"/>
  <c r="AD1641" i="3"/>
  <c r="AD1642" i="3"/>
  <c r="AD1643" i="3"/>
  <c r="AD1644" i="3"/>
  <c r="AD1645" i="3"/>
  <c r="AD1646" i="3"/>
  <c r="AD1647" i="3"/>
  <c r="AD1648" i="3"/>
  <c r="AD1649" i="3"/>
  <c r="AD1650" i="3"/>
  <c r="AD1651" i="3"/>
  <c r="AD1652" i="3"/>
  <c r="AD1653" i="3"/>
  <c r="AD1654" i="3"/>
  <c r="AD1655" i="3"/>
  <c r="AD1656" i="3"/>
  <c r="AD1657" i="3"/>
  <c r="AD1658" i="3"/>
  <c r="AD1659" i="3"/>
  <c r="AD1660" i="3"/>
  <c r="AD1661" i="3"/>
  <c r="AD1662" i="3"/>
  <c r="AD1663" i="3"/>
  <c r="AD1664" i="3"/>
  <c r="AD1665" i="3"/>
  <c r="AD1666" i="3"/>
  <c r="AD1667" i="3"/>
  <c r="AD1668" i="3"/>
  <c r="AD1669" i="3"/>
  <c r="AD1670" i="3"/>
  <c r="AD1671" i="3"/>
  <c r="AD1672" i="3"/>
  <c r="AD1673" i="3"/>
  <c r="AD1674" i="3"/>
  <c r="AD1675" i="3"/>
  <c r="AD1676" i="3"/>
  <c r="AD1677" i="3"/>
  <c r="AD1678" i="3"/>
  <c r="AD1679" i="3"/>
  <c r="AD1680" i="3"/>
  <c r="AD1681" i="3"/>
  <c r="AD1682" i="3"/>
  <c r="AD1683" i="3"/>
  <c r="AD1684" i="3"/>
  <c r="AD1685" i="3"/>
  <c r="AD1686" i="3"/>
  <c r="AD1687" i="3"/>
  <c r="AD1688" i="3"/>
  <c r="AD1689" i="3"/>
  <c r="AD1690" i="3"/>
  <c r="AD1691" i="3"/>
  <c r="AD1692" i="3"/>
  <c r="AD1693" i="3"/>
  <c r="AD1694" i="3"/>
  <c r="AD1695" i="3"/>
  <c r="AD1696" i="3"/>
  <c r="AD1697" i="3"/>
  <c r="AD1698" i="3"/>
  <c r="AD1699" i="3"/>
  <c r="AD1700" i="3"/>
  <c r="AD1701" i="3"/>
  <c r="AD1702" i="3"/>
  <c r="AD1703" i="3"/>
  <c r="AD1704" i="3"/>
  <c r="AD1705" i="3"/>
  <c r="AD1706" i="3"/>
  <c r="AD1707" i="3"/>
  <c r="AD1708" i="3"/>
  <c r="AD1709" i="3"/>
  <c r="AD1710" i="3"/>
  <c r="AD1711" i="3"/>
  <c r="AD1712" i="3"/>
  <c r="AD1713" i="3"/>
  <c r="AD1714" i="3"/>
  <c r="AD1715" i="3"/>
  <c r="AD1716" i="3"/>
  <c r="AD1717" i="3"/>
  <c r="AD1718" i="3"/>
  <c r="AD1719" i="3"/>
  <c r="AD1720" i="3"/>
  <c r="AD1721" i="3"/>
  <c r="AD1722" i="3"/>
  <c r="AD1723" i="3"/>
  <c r="AD1724" i="3"/>
  <c r="AD1725" i="3"/>
  <c r="AD1726" i="3"/>
  <c r="AD1727" i="3"/>
  <c r="AD1728" i="3"/>
  <c r="AD1729" i="3"/>
  <c r="AD1730" i="3"/>
  <c r="AD1731" i="3"/>
  <c r="AD1732" i="3"/>
  <c r="AD1733" i="3"/>
  <c r="AD1734" i="3"/>
  <c r="AD1735" i="3"/>
  <c r="AD1736" i="3"/>
  <c r="AD1737" i="3"/>
  <c r="AD1738" i="3"/>
  <c r="AD1739" i="3"/>
  <c r="AD1740" i="3"/>
  <c r="AD1741" i="3"/>
  <c r="AD1742" i="3"/>
  <c r="AD1743" i="3"/>
  <c r="AD1744" i="3"/>
  <c r="AD1745" i="3"/>
  <c r="AD1746" i="3"/>
  <c r="AD1747" i="3"/>
  <c r="AD1748" i="3"/>
  <c r="AD1749" i="3"/>
  <c r="AD1750" i="3"/>
  <c r="AD1751" i="3"/>
  <c r="AD1752" i="3"/>
  <c r="AD1753" i="3"/>
  <c r="AD1754" i="3"/>
  <c r="AD1755" i="3"/>
  <c r="AD1756" i="3"/>
  <c r="AD1757" i="3"/>
  <c r="AD1758" i="3"/>
  <c r="AD1759" i="3"/>
  <c r="AD1760" i="3"/>
  <c r="AD1761" i="3"/>
  <c r="AD1762" i="3"/>
  <c r="AD1763" i="3"/>
  <c r="AD1764" i="3"/>
  <c r="AD1765" i="3"/>
  <c r="AD1766" i="3"/>
  <c r="AD1767" i="3"/>
  <c r="AD1768" i="3"/>
  <c r="AD1769" i="3"/>
  <c r="AD1770" i="3"/>
  <c r="AD1771" i="3"/>
  <c r="AD1772" i="3"/>
  <c r="AD1773" i="3"/>
  <c r="AD1774" i="3"/>
  <c r="AD1775" i="3"/>
  <c r="AD1776" i="3"/>
  <c r="AD1777" i="3"/>
  <c r="AD1778" i="3"/>
  <c r="AD1779" i="3"/>
  <c r="AD1780" i="3"/>
  <c r="AD1781" i="3"/>
  <c r="AD1782" i="3"/>
  <c r="AD1783" i="3"/>
  <c r="AD1784" i="3"/>
  <c r="AD1785" i="3"/>
  <c r="AD1786" i="3"/>
  <c r="AD1787" i="3"/>
  <c r="AD1788" i="3"/>
  <c r="AD1789" i="3"/>
  <c r="AD1790" i="3"/>
  <c r="AD1791" i="3"/>
  <c r="AD1792" i="3"/>
  <c r="AD1793" i="3"/>
  <c r="AD1794" i="3"/>
  <c r="AD1795" i="3"/>
  <c r="AD1796" i="3"/>
  <c r="AD1797" i="3"/>
  <c r="AD1798" i="3"/>
  <c r="AD1799" i="3"/>
  <c r="AD1800" i="3"/>
  <c r="AD1801" i="3"/>
  <c r="AD1802" i="3"/>
  <c r="AD1803" i="3"/>
  <c r="AD1804" i="3"/>
  <c r="AD1805" i="3"/>
  <c r="AD1806" i="3"/>
  <c r="AD1807" i="3"/>
  <c r="AD1808" i="3"/>
  <c r="AD1809" i="3"/>
  <c r="AD1810" i="3"/>
  <c r="AD1811" i="3"/>
  <c r="AD1812" i="3"/>
  <c r="AD1813" i="3"/>
  <c r="AD1814" i="3"/>
  <c r="AD1815" i="3"/>
  <c r="AD1816" i="3"/>
  <c r="AD1817" i="3"/>
  <c r="AD1818" i="3"/>
  <c r="AD1819" i="3"/>
  <c r="AD1820" i="3"/>
  <c r="AD1821" i="3"/>
  <c r="AD1822" i="3"/>
  <c r="AD1823" i="3"/>
  <c r="AD1824" i="3"/>
  <c r="AD1825" i="3"/>
  <c r="AD1826" i="3"/>
  <c r="AD1827" i="3"/>
  <c r="AD1828" i="3"/>
  <c r="AD1829" i="3"/>
  <c r="AD1830" i="3"/>
  <c r="AD1831" i="3"/>
  <c r="AD1832" i="3"/>
  <c r="AD1833" i="3"/>
  <c r="AD1834" i="3"/>
  <c r="AD1835" i="3"/>
  <c r="AD1836" i="3"/>
  <c r="AD1837" i="3"/>
  <c r="AD1838" i="3"/>
  <c r="AD1839" i="3"/>
  <c r="AD1840" i="3"/>
  <c r="AD1841" i="3"/>
  <c r="AD1842" i="3"/>
  <c r="AD1843" i="3"/>
  <c r="AD1844" i="3"/>
  <c r="AD1845" i="3"/>
  <c r="AD1846" i="3"/>
  <c r="AD1847" i="3"/>
  <c r="AD1848" i="3"/>
  <c r="AD1849" i="3"/>
  <c r="AD1850" i="3"/>
  <c r="AD1851" i="3"/>
  <c r="AD1852" i="3"/>
  <c r="AD1853" i="3"/>
  <c r="AD1854" i="3"/>
  <c r="AD1855" i="3"/>
  <c r="AD1856" i="3"/>
  <c r="AD1857" i="3"/>
  <c r="AD1858" i="3"/>
  <c r="AD1859" i="3"/>
  <c r="AD1860" i="3"/>
  <c r="AD1861" i="3"/>
  <c r="AD1862" i="3"/>
  <c r="AD1863" i="3"/>
  <c r="AD1864" i="3"/>
  <c r="AD1865" i="3"/>
  <c r="AD1866" i="3"/>
  <c r="AD1867" i="3"/>
  <c r="AD1868" i="3"/>
  <c r="AD1869" i="3"/>
  <c r="AD1870" i="3"/>
  <c r="AD1871" i="3"/>
  <c r="AD1872" i="3"/>
  <c r="AD1873" i="3"/>
  <c r="AD1874" i="3"/>
  <c r="AD1875" i="3"/>
  <c r="AD1876" i="3"/>
  <c r="AD1877" i="3"/>
  <c r="AD1878" i="3"/>
  <c r="AD1879" i="3"/>
  <c r="AD1880" i="3"/>
  <c r="AD1881" i="3"/>
  <c r="AD1882" i="3"/>
  <c r="AD1883" i="3"/>
  <c r="AD1884" i="3"/>
  <c r="AD1885" i="3"/>
  <c r="AD1886" i="3"/>
  <c r="AD1887" i="3"/>
  <c r="AD1888" i="3"/>
  <c r="AD1889" i="3"/>
  <c r="AD1890" i="3"/>
  <c r="AD1891" i="3"/>
  <c r="AD1892" i="3"/>
  <c r="AD1893" i="3"/>
  <c r="AD1894" i="3"/>
  <c r="AD1895" i="3"/>
  <c r="AD1896" i="3"/>
  <c r="AD1897" i="3"/>
  <c r="AD1898" i="3"/>
  <c r="AD1899" i="3"/>
  <c r="AD1900" i="3"/>
  <c r="AD1901" i="3"/>
  <c r="AD1902" i="3"/>
  <c r="AD1903" i="3"/>
  <c r="AD1904" i="3"/>
  <c r="AD1905" i="3"/>
  <c r="AD1906" i="3"/>
  <c r="AD1907" i="3"/>
  <c r="AD1908" i="3"/>
  <c r="AD1909" i="3"/>
  <c r="AD1910" i="3"/>
  <c r="AD1911" i="3"/>
  <c r="AD1912" i="3"/>
  <c r="AD1913" i="3"/>
  <c r="AD1914" i="3"/>
  <c r="AD1915" i="3"/>
  <c r="AD1916" i="3"/>
  <c r="AD1917" i="3"/>
  <c r="AD1918" i="3"/>
  <c r="AD1919" i="3"/>
  <c r="AD1920" i="3"/>
  <c r="AD1921" i="3"/>
  <c r="AD1922" i="3"/>
  <c r="AD1923" i="3"/>
  <c r="AD1924" i="3"/>
  <c r="AD1925" i="3"/>
  <c r="AD1926" i="3"/>
  <c r="AD1927" i="3"/>
  <c r="AD1928" i="3"/>
  <c r="AD1929" i="3"/>
  <c r="AD1930" i="3"/>
  <c r="AD1931" i="3"/>
  <c r="AD1932" i="3"/>
  <c r="AD1933" i="3"/>
  <c r="AD1934" i="3"/>
  <c r="AD1935" i="3"/>
  <c r="AD1936" i="3"/>
  <c r="AD1937" i="3"/>
  <c r="AD1938" i="3"/>
  <c r="AD1939" i="3"/>
  <c r="AD1940" i="3"/>
  <c r="AD1941" i="3"/>
  <c r="AD1942" i="3"/>
  <c r="AD1943" i="3"/>
  <c r="AD1944" i="3"/>
  <c r="AD1945" i="3"/>
  <c r="AD1946" i="3"/>
  <c r="AD1947" i="3"/>
  <c r="AD1948" i="3"/>
  <c r="AD1949" i="3"/>
  <c r="AD1950" i="3"/>
  <c r="AD1951" i="3"/>
  <c r="AD1952" i="3"/>
  <c r="AD1953" i="3"/>
  <c r="AD1954" i="3"/>
  <c r="AD1955" i="3"/>
  <c r="AD1956" i="3"/>
  <c r="AD1957" i="3"/>
  <c r="AD1958" i="3"/>
  <c r="AD1959" i="3"/>
  <c r="AD1960" i="3"/>
  <c r="AD1961" i="3"/>
  <c r="AD1962" i="3"/>
  <c r="AD1963" i="3"/>
  <c r="AD1964" i="3"/>
  <c r="AD1965" i="3"/>
  <c r="AD1966" i="3"/>
  <c r="AD1967" i="3"/>
  <c r="AD1968" i="3"/>
  <c r="AD1969" i="3"/>
  <c r="AD1970" i="3"/>
  <c r="AD1971" i="3"/>
  <c r="AD1972" i="3"/>
  <c r="AD1973" i="3"/>
  <c r="AD1974" i="3"/>
  <c r="AD1975" i="3"/>
  <c r="AD1976" i="3"/>
  <c r="AD1977" i="3"/>
  <c r="AD1978" i="3"/>
  <c r="AD1979" i="3"/>
  <c r="AD1980" i="3"/>
  <c r="AD1981" i="3"/>
  <c r="AD1982" i="3"/>
  <c r="AD1983" i="3"/>
  <c r="AD1984" i="3"/>
  <c r="AD1985" i="3"/>
  <c r="AD1986" i="3"/>
  <c r="AD1987" i="3"/>
  <c r="AD1988" i="3"/>
  <c r="AD1989" i="3"/>
  <c r="AD1990" i="3"/>
  <c r="AD1991" i="3"/>
  <c r="AD1992" i="3"/>
  <c r="AD1993" i="3"/>
  <c r="AD1994" i="3"/>
  <c r="AD1995" i="3"/>
  <c r="AD1996" i="3"/>
  <c r="AD1997" i="3"/>
  <c r="AD1998" i="3"/>
  <c r="AD1999" i="3"/>
  <c r="AD2000" i="3"/>
  <c r="AD2001" i="3"/>
  <c r="AD2002" i="3"/>
  <c r="AD2003" i="3"/>
  <c r="AD2004" i="3"/>
  <c r="AD2005" i="3"/>
  <c r="AD2006" i="3"/>
  <c r="AD2007" i="3"/>
  <c r="AD2008" i="3"/>
  <c r="AD2009" i="3"/>
  <c r="AD2010" i="3"/>
  <c r="AD2011" i="3"/>
  <c r="AD2012" i="3"/>
  <c r="AD2013" i="3"/>
  <c r="AD2014" i="3"/>
  <c r="AD2015" i="3"/>
  <c r="AD2016" i="3"/>
  <c r="AD2017" i="3"/>
  <c r="AD2018" i="3"/>
  <c r="AD2019" i="3"/>
  <c r="AD2020" i="3"/>
  <c r="AD2021" i="3"/>
  <c r="AD2022" i="3"/>
  <c r="AD2023" i="3"/>
  <c r="AD2024" i="3"/>
  <c r="AD2025" i="3"/>
  <c r="AD2026" i="3"/>
  <c r="AD2027" i="3"/>
  <c r="AD2028" i="3"/>
  <c r="AD2029" i="3"/>
  <c r="AD2030" i="3"/>
  <c r="AD2031" i="3"/>
  <c r="AD2032" i="3"/>
  <c r="AD2033" i="3"/>
  <c r="AD2034" i="3"/>
  <c r="AD2035" i="3"/>
  <c r="AD2036" i="3"/>
  <c r="AD2037" i="3"/>
  <c r="AD2038" i="3"/>
  <c r="AD2039" i="3"/>
  <c r="AD2040" i="3"/>
  <c r="AD2041" i="3"/>
  <c r="AD2042" i="3"/>
  <c r="AD2043" i="3"/>
  <c r="AD2044" i="3"/>
  <c r="AD2045" i="3"/>
  <c r="AD2046" i="3"/>
  <c r="AD2047" i="3"/>
  <c r="AD2048" i="3"/>
  <c r="AD2049" i="3"/>
  <c r="AD2050" i="3"/>
  <c r="AD2051" i="3"/>
  <c r="AD2052" i="3"/>
  <c r="AD2053" i="3"/>
  <c r="AD2054" i="3"/>
  <c r="AD2055" i="3"/>
  <c r="AD2056" i="3"/>
  <c r="AD2057" i="3"/>
  <c r="AD2058" i="3"/>
  <c r="AD2059" i="3"/>
  <c r="AD2060" i="3"/>
  <c r="AD2061" i="3"/>
  <c r="AD2062" i="3"/>
  <c r="AD2063" i="3"/>
  <c r="AD2064" i="3"/>
  <c r="AD2065" i="3"/>
  <c r="AD2066" i="3"/>
  <c r="AD2067" i="3"/>
  <c r="AD2068" i="3"/>
  <c r="AD2069" i="3"/>
  <c r="AD2070" i="3"/>
  <c r="AD2071" i="3"/>
  <c r="AD2072" i="3"/>
  <c r="AD2073" i="3"/>
  <c r="AD2074" i="3"/>
  <c r="AD2075" i="3"/>
  <c r="AD2076" i="3"/>
  <c r="AD2077" i="3"/>
  <c r="AD2078" i="3"/>
  <c r="AD2079" i="3"/>
  <c r="AD2080" i="3"/>
  <c r="AD2081" i="3"/>
  <c r="AD2082" i="3"/>
  <c r="AD2083" i="3"/>
  <c r="AD2084" i="3"/>
  <c r="AD2085" i="3"/>
  <c r="AD2086" i="3"/>
  <c r="AD2087" i="3"/>
  <c r="AD2088" i="3"/>
  <c r="AD2089" i="3"/>
  <c r="AD2090" i="3"/>
  <c r="AD2091" i="3"/>
  <c r="AD2092" i="3"/>
  <c r="AD2093" i="3"/>
  <c r="AD2094" i="3"/>
  <c r="AD2095" i="3"/>
  <c r="AD2096" i="3"/>
  <c r="AD2097" i="3"/>
  <c r="AD2098" i="3"/>
  <c r="AD2099" i="3"/>
  <c r="AD2100" i="3"/>
  <c r="AD2101" i="3"/>
  <c r="AD2102" i="3"/>
  <c r="AD2103" i="3"/>
  <c r="AD2104" i="3"/>
  <c r="AD2105" i="3"/>
  <c r="AD2106" i="3"/>
  <c r="AD2107" i="3"/>
  <c r="AD2108" i="3"/>
  <c r="AD2109" i="3"/>
  <c r="AD2110" i="3"/>
  <c r="AD2111" i="3"/>
  <c r="AD2112" i="3"/>
  <c r="AD2113" i="3"/>
  <c r="AD2114" i="3"/>
  <c r="AD2115" i="3"/>
  <c r="AD2116" i="3"/>
  <c r="AD2117" i="3"/>
  <c r="AD2118" i="3"/>
  <c r="AD2119" i="3"/>
  <c r="AD2120" i="3"/>
  <c r="AD2121" i="3"/>
  <c r="AD2122" i="3"/>
  <c r="AD2123" i="3"/>
  <c r="AD2124" i="3"/>
  <c r="AD2125" i="3"/>
  <c r="AD2126" i="3"/>
  <c r="AD2127" i="3"/>
  <c r="AD2128" i="3"/>
  <c r="AD2129" i="3"/>
  <c r="AD2130" i="3"/>
  <c r="AD2131" i="3"/>
  <c r="AD2132" i="3"/>
  <c r="AD2133" i="3"/>
  <c r="AD2134" i="3"/>
  <c r="AD2135" i="3"/>
  <c r="AD2136" i="3"/>
  <c r="AD2137" i="3"/>
  <c r="AD2138" i="3"/>
  <c r="AD2139" i="3"/>
  <c r="AD2140" i="3"/>
  <c r="AD2141" i="3"/>
  <c r="AD2142" i="3"/>
  <c r="AD2143" i="3"/>
  <c r="AD2144" i="3"/>
  <c r="AD2145" i="3"/>
  <c r="AD2146" i="3"/>
  <c r="AD2147" i="3"/>
  <c r="AD2148" i="3"/>
  <c r="AD2149" i="3"/>
  <c r="AD2150" i="3"/>
  <c r="AD2151" i="3"/>
  <c r="AD2152" i="3"/>
  <c r="AD2153" i="3"/>
  <c r="AD2154" i="3"/>
  <c r="AD2155" i="3"/>
  <c r="AD2156" i="3"/>
  <c r="AD2157" i="3"/>
  <c r="AD2158" i="3"/>
  <c r="AD2159" i="3"/>
  <c r="AD2160" i="3"/>
  <c r="AD2161" i="3"/>
  <c r="AD2162" i="3"/>
  <c r="AD2163" i="3"/>
  <c r="AD2164" i="3"/>
  <c r="AD2165" i="3"/>
  <c r="AD2166" i="3"/>
  <c r="AD2167" i="3"/>
  <c r="AD2168" i="3"/>
  <c r="AD2169" i="3"/>
  <c r="AD2170" i="3"/>
  <c r="AD2171" i="3"/>
  <c r="AD2172" i="3"/>
  <c r="AD2173" i="3"/>
  <c r="AD2174" i="3"/>
  <c r="AD2175" i="3"/>
  <c r="AD2176" i="3"/>
  <c r="AD2177" i="3"/>
  <c r="AD2178" i="3"/>
  <c r="AD2179" i="3"/>
  <c r="AD2180" i="3"/>
  <c r="AD2181" i="3"/>
  <c r="AD2182" i="3"/>
  <c r="AD2183" i="3"/>
  <c r="AD2184" i="3"/>
  <c r="AD2185" i="3"/>
  <c r="AD2186" i="3"/>
  <c r="AD2187" i="3"/>
  <c r="AD2188" i="3"/>
  <c r="AD2189" i="3"/>
  <c r="AD2190" i="3"/>
  <c r="AD2191" i="3"/>
  <c r="AD2192" i="3"/>
  <c r="AD2193" i="3"/>
  <c r="AD2194" i="3"/>
  <c r="AD2195" i="3"/>
  <c r="AD2196" i="3"/>
  <c r="AD2197" i="3"/>
  <c r="AD2198" i="3"/>
  <c r="AD2199" i="3"/>
  <c r="AD2200" i="3"/>
  <c r="AD2201" i="3"/>
  <c r="AD2202" i="3"/>
  <c r="AD2203" i="3"/>
  <c r="AD2204" i="3"/>
  <c r="AD2205" i="3"/>
  <c r="AD2206" i="3"/>
  <c r="AD2207" i="3"/>
  <c r="AD2208" i="3"/>
  <c r="AD2209" i="3"/>
  <c r="AD2210" i="3"/>
  <c r="AD2211" i="3"/>
  <c r="AD2212" i="3"/>
  <c r="AD2213" i="3"/>
  <c r="AD2214" i="3"/>
  <c r="AD2215" i="3"/>
  <c r="AD2216" i="3"/>
  <c r="AD2217" i="3"/>
  <c r="AD2218" i="3"/>
  <c r="AD2219" i="3"/>
  <c r="AD2220" i="3"/>
  <c r="AD2221" i="3"/>
  <c r="AD2222" i="3"/>
  <c r="AD2223" i="3"/>
  <c r="AD2224" i="3"/>
  <c r="AD2225" i="3"/>
  <c r="AD2226" i="3"/>
  <c r="AD2227" i="3"/>
  <c r="AD2228" i="3"/>
  <c r="AD2229" i="3"/>
  <c r="AD2230" i="3"/>
  <c r="AD2231" i="3"/>
  <c r="AD2232" i="3"/>
  <c r="AD2233" i="3"/>
  <c r="AD2234" i="3"/>
  <c r="AD2235" i="3"/>
  <c r="AD2236" i="3"/>
  <c r="AD2237" i="3"/>
  <c r="AD2238" i="3"/>
  <c r="AD2239" i="3"/>
  <c r="AD2240" i="3"/>
  <c r="AD2241" i="3"/>
  <c r="AD2242" i="3"/>
  <c r="AD2243" i="3"/>
  <c r="AD2244" i="3"/>
  <c r="AD2245" i="3"/>
  <c r="AD2246" i="3"/>
  <c r="AD2247" i="3"/>
  <c r="AD2248" i="3"/>
  <c r="AD2249" i="3"/>
  <c r="AD2250" i="3"/>
  <c r="AD2251" i="3"/>
  <c r="AD2252" i="3"/>
  <c r="AD2253" i="3"/>
  <c r="AD2254" i="3"/>
  <c r="AD2255" i="3"/>
  <c r="AD2256" i="3"/>
  <c r="AD2257" i="3"/>
  <c r="AD2258" i="3"/>
  <c r="AD2259" i="3"/>
  <c r="AD2260" i="3"/>
  <c r="AD2261" i="3"/>
  <c r="AD2262" i="3"/>
  <c r="AD2263" i="3"/>
  <c r="AD2264" i="3"/>
  <c r="AD2265" i="3"/>
  <c r="AD2266" i="3"/>
  <c r="AD2267" i="3"/>
  <c r="AD2268" i="3"/>
  <c r="AD2269" i="3"/>
  <c r="AD2270" i="3"/>
  <c r="AD2271" i="3"/>
  <c r="AD2272" i="3"/>
  <c r="AD2273" i="3"/>
  <c r="AD2274" i="3"/>
  <c r="AD2275" i="3"/>
  <c r="AD2276" i="3"/>
  <c r="AD2277" i="3"/>
  <c r="AD2278" i="3"/>
  <c r="AD2279" i="3"/>
  <c r="AD2280" i="3"/>
  <c r="AD2281" i="3"/>
  <c r="AD2282" i="3"/>
  <c r="AD2283" i="3"/>
  <c r="AD2284" i="3"/>
  <c r="AD2285" i="3"/>
  <c r="AD2286" i="3"/>
  <c r="AD2287" i="3"/>
  <c r="AD2288" i="3"/>
  <c r="AD2289" i="3"/>
  <c r="AD2290" i="3"/>
  <c r="AD2291" i="3"/>
  <c r="AD2292" i="3"/>
  <c r="AD2293" i="3"/>
  <c r="AD2294" i="3"/>
  <c r="AD2295" i="3"/>
  <c r="AD2296" i="3"/>
  <c r="AD2297" i="3"/>
  <c r="AD2298" i="3"/>
  <c r="AD2299" i="3"/>
  <c r="AD2300" i="3"/>
  <c r="AD2301" i="3"/>
  <c r="AD2302" i="3"/>
  <c r="AD2303" i="3"/>
  <c r="AD2304" i="3"/>
  <c r="AD2305" i="3"/>
  <c r="AD2306" i="3"/>
  <c r="AD2307" i="3"/>
  <c r="AD2308" i="3"/>
  <c r="AD2309" i="3"/>
  <c r="AD2310" i="3"/>
  <c r="AD2311" i="3"/>
  <c r="AD2312" i="3"/>
  <c r="AD2313" i="3"/>
  <c r="AD2314" i="3"/>
  <c r="AD2315" i="3"/>
  <c r="AD2316" i="3"/>
  <c r="AD2317" i="3"/>
  <c r="AD2318" i="3"/>
  <c r="AD2319" i="3"/>
  <c r="AD2320" i="3"/>
  <c r="AD2321" i="3"/>
  <c r="AD2322" i="3"/>
  <c r="AD2323" i="3"/>
  <c r="AD2324" i="3"/>
  <c r="AD2325" i="3"/>
  <c r="AD2326" i="3"/>
  <c r="AD2327" i="3"/>
  <c r="AD2328" i="3"/>
  <c r="AD2329" i="3"/>
  <c r="AD2330" i="3"/>
  <c r="AD2331" i="3"/>
  <c r="AD2332" i="3"/>
  <c r="AD2333" i="3"/>
  <c r="AD2334" i="3"/>
  <c r="AD2335" i="3"/>
  <c r="AD2336" i="3"/>
  <c r="AD2337" i="3"/>
  <c r="AD2338" i="3"/>
  <c r="AD2339" i="3"/>
  <c r="AD2340" i="3"/>
  <c r="AD2341" i="3"/>
  <c r="AD2342" i="3"/>
  <c r="AD2343" i="3"/>
  <c r="AD2344" i="3"/>
  <c r="AD2345" i="3"/>
  <c r="AD2346" i="3"/>
  <c r="AD2347" i="3"/>
  <c r="AD2348" i="3"/>
  <c r="AD2349" i="3"/>
  <c r="AD2350" i="3"/>
  <c r="AD2351" i="3"/>
  <c r="AD2352" i="3"/>
  <c r="AD2353" i="3"/>
  <c r="AD2354" i="3"/>
  <c r="AD2355" i="3"/>
  <c r="AD2356" i="3"/>
  <c r="AD2357" i="3"/>
  <c r="AD2358" i="3"/>
  <c r="AD2359" i="3"/>
  <c r="AD2360" i="3"/>
  <c r="AD2361" i="3"/>
  <c r="AD2362" i="3"/>
  <c r="AD2363" i="3"/>
  <c r="AD2364" i="3"/>
  <c r="AD2365" i="3"/>
  <c r="AD2366" i="3"/>
  <c r="AD2367" i="3"/>
  <c r="AD2368" i="3"/>
  <c r="AD2369" i="3"/>
  <c r="AD2370" i="3"/>
  <c r="AD2371" i="3"/>
  <c r="AD2372" i="3"/>
  <c r="AD2373" i="3"/>
  <c r="AD2374" i="3"/>
  <c r="AD2375" i="3"/>
  <c r="AD2376" i="3"/>
  <c r="AD2377" i="3"/>
  <c r="AD2378" i="3"/>
  <c r="AD2379" i="3"/>
  <c r="AD2380" i="3"/>
  <c r="AD2381" i="3"/>
  <c r="AD2382" i="3"/>
  <c r="AD2383" i="3"/>
  <c r="AD2384" i="3"/>
  <c r="AD2385" i="3"/>
  <c r="AD2386" i="3"/>
  <c r="AD2387" i="3"/>
  <c r="AD2388" i="3"/>
  <c r="AD2389" i="3"/>
  <c r="AD2390" i="3"/>
  <c r="AD2391" i="3"/>
  <c r="AD2392" i="3"/>
  <c r="AD2393" i="3"/>
  <c r="AD2394" i="3"/>
  <c r="AD2395" i="3"/>
  <c r="AD2396" i="3"/>
  <c r="AD2397" i="3"/>
  <c r="AD2398" i="3"/>
  <c r="AD2399" i="3"/>
  <c r="AD2400" i="3"/>
  <c r="AD2401" i="3"/>
  <c r="AD2402" i="3"/>
  <c r="AD2403" i="3"/>
  <c r="AD2404" i="3"/>
  <c r="AD2405" i="3"/>
  <c r="AD2406" i="3"/>
  <c r="AD2407" i="3"/>
  <c r="AD2408" i="3"/>
  <c r="AD2409" i="3"/>
  <c r="AD2410" i="3"/>
  <c r="AD2411" i="3"/>
  <c r="AD2412" i="3"/>
  <c r="AD2413" i="3"/>
  <c r="AD2414" i="3"/>
  <c r="AD2415" i="3"/>
  <c r="AD2416" i="3"/>
  <c r="AD2417" i="3"/>
  <c r="AD2418" i="3"/>
  <c r="AD2419" i="3"/>
  <c r="AD2420" i="3"/>
  <c r="AD2421" i="3"/>
  <c r="AD2422" i="3"/>
  <c r="AD2423" i="3"/>
  <c r="AD2424" i="3"/>
  <c r="AD2425" i="3"/>
  <c r="AD2426" i="3"/>
  <c r="AD2427" i="3"/>
  <c r="AD2428" i="3"/>
  <c r="AD2429" i="3"/>
  <c r="AD2430" i="3"/>
  <c r="AD2431" i="3"/>
  <c r="AD2432" i="3"/>
  <c r="AD2433" i="3"/>
  <c r="AD2434" i="3"/>
  <c r="AD2435" i="3"/>
  <c r="AD2436" i="3"/>
  <c r="AD2437" i="3"/>
  <c r="AD2438" i="3"/>
  <c r="AD2439" i="3"/>
  <c r="AD2440" i="3"/>
  <c r="AD2441" i="3"/>
  <c r="AD2442" i="3"/>
  <c r="AD2443" i="3"/>
  <c r="AD2444" i="3"/>
  <c r="AD2445" i="3"/>
  <c r="AD2446" i="3"/>
  <c r="AD2447" i="3"/>
  <c r="AD2448" i="3"/>
  <c r="AD2449" i="3"/>
  <c r="AD2450" i="3"/>
  <c r="AD2451" i="3"/>
  <c r="AD2452" i="3"/>
  <c r="AD2453" i="3"/>
  <c r="AD2454" i="3"/>
  <c r="AD2455" i="3"/>
  <c r="AD2456" i="3"/>
  <c r="AD2457" i="3"/>
  <c r="AD2458" i="3"/>
  <c r="AD2459" i="3"/>
  <c r="AD2460" i="3"/>
  <c r="AD2461" i="3"/>
  <c r="AD2462" i="3"/>
  <c r="AD2463" i="3"/>
  <c r="AD2464" i="3"/>
  <c r="AD2465" i="3"/>
  <c r="AD2466" i="3"/>
  <c r="AD2467" i="3"/>
  <c r="AD2468" i="3"/>
  <c r="AD2469" i="3"/>
  <c r="AD2470" i="3"/>
  <c r="AD2471" i="3"/>
  <c r="AD2472" i="3"/>
  <c r="AD2473" i="3"/>
  <c r="AD2474" i="3"/>
  <c r="AD2475" i="3"/>
  <c r="AD2476" i="3"/>
  <c r="AD2477" i="3"/>
  <c r="AD2478" i="3"/>
  <c r="AD2479" i="3"/>
  <c r="AD2480" i="3"/>
  <c r="AD2481" i="3"/>
  <c r="AD2482" i="3"/>
  <c r="AD2483" i="3"/>
  <c r="AD2484" i="3"/>
  <c r="AD2485" i="3"/>
  <c r="AD2486" i="3"/>
  <c r="AD2487" i="3"/>
  <c r="AD2488" i="3"/>
  <c r="AD2489" i="3"/>
  <c r="AD2490" i="3"/>
  <c r="AD2491" i="3"/>
  <c r="AD2492" i="3"/>
  <c r="AD2493" i="3"/>
  <c r="AD2494" i="3"/>
  <c r="AD2495" i="3"/>
  <c r="AD2496" i="3"/>
  <c r="AD2497" i="3"/>
  <c r="AD2498" i="3"/>
  <c r="AD2499" i="3"/>
  <c r="AD2500" i="3"/>
  <c r="AD2501" i="3"/>
  <c r="AD2502" i="3"/>
  <c r="AD2503" i="3"/>
  <c r="AD2504" i="3"/>
  <c r="AD2505" i="3"/>
  <c r="AD2506" i="3"/>
  <c r="AD2507" i="3"/>
  <c r="AD2508" i="3"/>
  <c r="AD2509" i="3"/>
  <c r="AD2510" i="3"/>
  <c r="AD2511" i="3"/>
  <c r="AD2512" i="3"/>
  <c r="AD2513" i="3"/>
  <c r="AD2514" i="3"/>
  <c r="AD2515" i="3"/>
  <c r="AD2516" i="3"/>
  <c r="AD2517" i="3"/>
  <c r="AD2518" i="3"/>
  <c r="AD2519" i="3"/>
  <c r="AD2520" i="3"/>
  <c r="AD2521" i="3"/>
  <c r="AD2522" i="3"/>
  <c r="AD2523" i="3"/>
  <c r="AD2524" i="3"/>
  <c r="AD2525" i="3"/>
  <c r="AD2526" i="3"/>
  <c r="AD2527" i="3"/>
  <c r="AD2528" i="3"/>
  <c r="AD2529" i="3"/>
  <c r="AD2530" i="3"/>
  <c r="AD2531" i="3"/>
  <c r="AD2532" i="3"/>
  <c r="AD2533" i="3"/>
  <c r="AD2534" i="3"/>
  <c r="AD2535" i="3"/>
  <c r="AD2536" i="3"/>
  <c r="AD2537" i="3"/>
  <c r="AD2538" i="3"/>
  <c r="AD2539" i="3"/>
  <c r="AD2540" i="3"/>
  <c r="AD2541" i="3"/>
  <c r="AD2542" i="3"/>
  <c r="AD2543" i="3"/>
  <c r="AD2544" i="3"/>
  <c r="AD2545" i="3"/>
  <c r="AD2546" i="3"/>
  <c r="AD2547" i="3"/>
  <c r="AD2548" i="3"/>
  <c r="AD2549" i="3"/>
  <c r="AD2550" i="3"/>
  <c r="AD2551" i="3"/>
  <c r="AD2552" i="3"/>
  <c r="AD2553" i="3"/>
  <c r="AD2554" i="3"/>
  <c r="AD2555" i="3"/>
  <c r="AD2556" i="3"/>
  <c r="AD2557" i="3"/>
  <c r="AD2558" i="3"/>
  <c r="AD2559" i="3"/>
  <c r="AD2560" i="3"/>
  <c r="AD2561" i="3"/>
  <c r="AD2562" i="3"/>
  <c r="AD2563" i="3"/>
  <c r="AD2564" i="3"/>
  <c r="AD2565" i="3"/>
  <c r="AD2566" i="3"/>
  <c r="AD2567" i="3"/>
  <c r="AD2568" i="3"/>
  <c r="AD2569" i="3"/>
  <c r="AD2570" i="3"/>
  <c r="AD2571" i="3"/>
  <c r="AD2572" i="3"/>
  <c r="AD2573" i="3"/>
  <c r="AD2574" i="3"/>
  <c r="AD2575" i="3"/>
  <c r="AD2576" i="3"/>
  <c r="AD2577" i="3"/>
  <c r="AD2578" i="3"/>
  <c r="AD2579" i="3"/>
  <c r="AD2580" i="3"/>
  <c r="AD2581" i="3"/>
  <c r="AD2582" i="3"/>
  <c r="AD2583" i="3"/>
  <c r="AD2584" i="3"/>
  <c r="AD2585" i="3"/>
  <c r="AD2586" i="3"/>
  <c r="AD2587" i="3"/>
  <c r="AD2588" i="3"/>
  <c r="AD2589" i="3"/>
  <c r="AD2590" i="3"/>
  <c r="AD2591" i="3"/>
  <c r="AD2592" i="3"/>
  <c r="AD2593" i="3"/>
  <c r="AD2594" i="3"/>
  <c r="AD2595" i="3"/>
  <c r="AD2596" i="3"/>
  <c r="AD2597" i="3"/>
  <c r="AD2598" i="3"/>
  <c r="AD2599" i="3"/>
  <c r="AD2600" i="3"/>
  <c r="AD2601" i="3"/>
  <c r="AD2602" i="3"/>
  <c r="AD2603" i="3"/>
  <c r="AD2604" i="3"/>
  <c r="AD2605" i="3"/>
  <c r="AD2606" i="3"/>
  <c r="AD2607" i="3"/>
  <c r="AD2608" i="3"/>
  <c r="AD2609" i="3"/>
  <c r="AD2610" i="3"/>
  <c r="AD2611" i="3"/>
  <c r="AD2612" i="3"/>
  <c r="AD2613" i="3"/>
  <c r="AD2614" i="3"/>
  <c r="AD2615" i="3"/>
  <c r="AD2616" i="3"/>
  <c r="AD2617" i="3"/>
  <c r="AD2618" i="3"/>
  <c r="AD2619" i="3"/>
  <c r="AD2620" i="3"/>
  <c r="AD2621" i="3"/>
  <c r="AD2622" i="3"/>
  <c r="AD2623" i="3"/>
  <c r="AD2624" i="3"/>
  <c r="AD2625" i="3"/>
  <c r="AD2626" i="3"/>
  <c r="AD2627" i="3"/>
  <c r="AD2628" i="3"/>
  <c r="AD2629" i="3"/>
  <c r="AD2630" i="3"/>
  <c r="AD2631" i="3"/>
  <c r="AD2632" i="3"/>
  <c r="AD2633" i="3"/>
  <c r="AD2634" i="3"/>
  <c r="AD2635" i="3"/>
  <c r="AD2636" i="3"/>
  <c r="AD2637" i="3"/>
  <c r="AD2638" i="3"/>
  <c r="AD2639" i="3"/>
  <c r="AD2640"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C2" i="6"/>
  <c r="C3" i="6"/>
  <c r="C4" i="6"/>
  <c r="C5" i="6"/>
  <c r="C6"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111" i="6"/>
  <c r="C112" i="6"/>
  <c r="C113" i="6"/>
  <c r="C114" i="6"/>
  <c r="C115" i="6"/>
  <c r="C116" i="6"/>
  <c r="C117" i="6"/>
  <c r="C118" i="6"/>
  <c r="C119" i="6"/>
  <c r="C120" i="6"/>
  <c r="C121" i="6"/>
  <c r="C122" i="6"/>
  <c r="C123" i="6"/>
  <c r="C124" i="6"/>
  <c r="C125" i="6"/>
  <c r="C126" i="6"/>
  <c r="C127" i="6"/>
  <c r="C128" i="6"/>
  <c r="C129" i="6"/>
  <c r="C130" i="6"/>
  <c r="C131" i="6"/>
  <c r="C132" i="6"/>
  <c r="C133" i="6"/>
  <c r="C134" i="6"/>
  <c r="C135" i="6"/>
  <c r="C136" i="6"/>
  <c r="C137" i="6"/>
  <c r="C138" i="6"/>
  <c r="C139" i="6"/>
  <c r="C140" i="6"/>
  <c r="C141" i="6"/>
  <c r="C142" i="6"/>
  <c r="C143" i="6"/>
  <c r="C144" i="6"/>
  <c r="C145" i="6"/>
  <c r="C146" i="6"/>
  <c r="C147" i="6"/>
  <c r="C148" i="6"/>
  <c r="C149" i="6"/>
  <c r="C150" i="6"/>
  <c r="C151" i="6"/>
  <c r="C152" i="6"/>
  <c r="C153" i="6"/>
  <c r="C154" i="6"/>
  <c r="C155" i="6"/>
  <c r="C156" i="6"/>
  <c r="C157" i="6"/>
  <c r="C158" i="6"/>
  <c r="C159" i="6"/>
  <c r="C160" i="6"/>
  <c r="C161" i="6"/>
  <c r="C162" i="6"/>
  <c r="C163" i="6"/>
  <c r="C164" i="6"/>
  <c r="C165" i="6"/>
  <c r="C166" i="6"/>
  <c r="C167" i="6"/>
  <c r="C168" i="6"/>
  <c r="C169" i="6"/>
  <c r="C170" i="6"/>
  <c r="C171" i="6"/>
  <c r="C172" i="6"/>
  <c r="C173" i="6"/>
  <c r="C174" i="6"/>
  <c r="C175" i="6"/>
  <c r="C176" i="6"/>
  <c r="C177" i="6"/>
  <c r="C178" i="6"/>
  <c r="C179" i="6"/>
  <c r="B128" i="7" l="1"/>
  <c r="B127" i="7"/>
  <c r="B130" i="7"/>
  <c r="B129" i="7"/>
  <c r="P45" i="7"/>
  <c r="Q45" i="7" s="1"/>
  <c r="P2" i="7"/>
  <c r="B142" i="7"/>
  <c r="B141" i="7"/>
  <c r="B144" i="7"/>
  <c r="B143" i="7"/>
  <c r="R45" i="7"/>
  <c r="S45" i="7" s="1"/>
  <c r="R2" i="7"/>
  <c r="B114" i="7"/>
  <c r="B113" i="7"/>
  <c r="B116" i="7"/>
  <c r="B115" i="7"/>
  <c r="N45" i="7"/>
  <c r="O45" i="7" s="1"/>
  <c r="N2" i="7"/>
  <c r="B100" i="7"/>
  <c r="B99" i="7"/>
  <c r="B86" i="7"/>
  <c r="B85" i="7"/>
  <c r="B102" i="7"/>
  <c r="B101" i="7"/>
  <c r="L45" i="7"/>
  <c r="M45" i="7" s="1"/>
  <c r="L2" i="7"/>
  <c r="B72" i="7"/>
  <c r="B71" i="7"/>
  <c r="B58" i="7"/>
  <c r="B57" i="7"/>
  <c r="B88" i="7"/>
  <c r="B87" i="7"/>
  <c r="J45" i="7"/>
  <c r="K45" i="7" s="1"/>
  <c r="J2" i="7"/>
  <c r="B74" i="7"/>
  <c r="B73" i="7"/>
  <c r="H45" i="7"/>
  <c r="I45" i="7" s="1"/>
  <c r="H2" i="7"/>
  <c r="B60" i="7"/>
  <c r="B59" i="7"/>
  <c r="F45" i="7"/>
  <c r="G45" i="7" s="1"/>
  <c r="F2" i="7"/>
  <c r="B44" i="7"/>
  <c r="B43" i="7"/>
  <c r="B46" i="7"/>
  <c r="B45" i="7"/>
  <c r="T45" i="7"/>
  <c r="T2"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E45" i="7" s="1"/>
  <c r="D2" i="7"/>
  <c r="U45" i="7"/>
  <c r="Q3" i="7" l="1"/>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authors>
    <author>TonyAdmin</author>
    <author>Tony</author>
    <author>Tony C.</author>
  </authors>
  <commentList>
    <comment ref="C2" authorId="0" shapeId="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text>
        <r>
          <rPr>
            <b/>
            <sz val="8"/>
            <color indexed="81"/>
            <rFont val="Tahoma"/>
            <family val="2"/>
          </rPr>
          <t>Edge Style</t>
        </r>
        <r>
          <rPr>
            <b/>
            <sz val="9"/>
            <color indexed="81"/>
            <rFont val="Tahoma"/>
            <charset val="1"/>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charset val="1"/>
          </rPr>
          <t xml:space="preserve">
</t>
        </r>
      </text>
    </comment>
    <comment ref="L2" authorId="0" shapeId="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authors>
    <author>TonyAdmin</author>
    <author>Tony C.</author>
    <author>Tony</author>
  </authors>
  <commentList>
    <comment ref="D2" authorId="0" shape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E2" authorId="0" shape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F2" authorId="0" shapeId="0">
      <text>
        <r>
          <rPr>
            <b/>
            <sz val="8"/>
            <color indexed="81"/>
            <rFont val="Tahoma"/>
            <family val="2"/>
          </rPr>
          <t xml:space="preserve">Vertex Size
</t>
        </r>
        <r>
          <rPr>
            <sz val="8"/>
            <color indexed="81"/>
            <rFont val="Tahoma"/>
            <family val="2"/>
          </rPr>
          <t xml:space="preserve">
Enter an optional vertex size between 1 and 1,000.</t>
        </r>
      </text>
    </comment>
    <comment ref="G2" authorId="0" shape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H2" authorId="0" shape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I2" authorId="0" shape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J2" authorId="0" shape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K2" authorId="0" shape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L2" authorId="1" shapeId="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M2" authorId="0" shape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N2" authorId="0" shape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O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P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Q2" authorId="0" shape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R2" authorId="0" shape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S2" authorId="0" shape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T2" authorId="0" shape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U2" authorId="0" shape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V2" authorId="0" shape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W2" authorId="0" shape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X2" authorId="0" shape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Y2" authorId="0" shape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Z2" authorId="2" shapeId="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AA2" authorId="0" shape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AB2" authorId="2" shapeId="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C2" authorId="0" shape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List>
</comments>
</file>

<file path=xl/comments3.xml><?xml version="1.0" encoding="utf-8"?>
<comments xmlns="http://schemas.openxmlformats.org/spreadsheetml/2006/main">
  <authors>
    <author>TonyAdmin</author>
    <author>Tony</author>
  </authors>
  <commentList>
    <comment ref="A2"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shape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<sst xmlns="http://schemas.openxmlformats.org/spreadsheetml/2006/main" count="31592" uniqueCount="6215">
  <si>
    <t>Vertex 2</t>
  </si>
  <si>
    <t>Color</t>
  </si>
  <si>
    <t>Width</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</si>
  <si>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</si>
  <si>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</si>
  <si>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</si>
  <si>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</si>
  <si>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</si>
  <si>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</si>
  <si>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</si>
  <si>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</si>
  <si>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</si>
  <si>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</si>
  <si>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</si>
  <si>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</si>
  <si>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</si>
  <si>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</si>
  <si>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</si>
  <si>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</si>
  <si>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</si>
  <si>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</si>
  <si>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</si>
  <si>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</si>
  <si>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</si>
  <si>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</si>
  <si>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Layout Order</t>
  </si>
  <si>
    <t>Polar R</t>
  </si>
  <si>
    <t>Polar Angle</t>
  </si>
  <si>
    <t>Graph Directedness</t>
  </si>
  <si>
    <t>Undirected</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</si>
  <si>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</si>
  <si>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</si>
  <si>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</si>
  <si>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</si>
  <si>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</si>
  <si>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</si>
  <si>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</si>
  <si>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</si>
  <si>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</si>
  <si>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</si>
  <si>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</si>
  <si>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</si>
  <si>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</si>
  <si>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</si>
  <si>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</si>
  <si>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</si>
  <si>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</si>
  <si>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</si>
  <si>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</si>
  <si>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</si>
  <si>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</si>
  <si>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</si>
  <si>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</si>
  <si>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</si>
  <si>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</si>
  <si>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</si>
  <si>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</si>
  <si>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</si>
  <si>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</si>
  <si>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</si>
  <si>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</si>
  <si>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</si>
  <si>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</si>
  <si>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</si>
  <si>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</si>
  <si>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</si>
  <si>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</si>
  <si>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</si>
  <si>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</si>
  <si>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</si>
  <si>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</si>
  <si>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</si>
  <si>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</si>
  <si>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</si>
  <si>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</si>
  <si>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</si>
  <si>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</si>
  <si>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</si>
  <si>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</si>
  <si>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</si>
  <si>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</si>
  <si>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</si>
  <si>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</si>
  <si>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</si>
  <si>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</si>
  <si>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</si>
  <si>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</si>
  <si>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</si>
  <si>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</si>
  <si>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</si>
  <si>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</si>
  <si>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</si>
  <si>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</si>
  <si>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</si>
  <si>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</si>
  <si>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</si>
  <si>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</si>
  <si>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</si>
  <si>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</si>
  <si>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</si>
  <si>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</si>
  <si>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</si>
  <si>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</si>
  <si>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</si>
  <si>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</si>
  <si>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</si>
  <si>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</si>
  <si>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</si>
  <si>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</si>
  <si>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</si>
  <si>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</si>
  <si>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</si>
  <si>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</si>
  <si>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</si>
  <si>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</si>
  <si>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</si>
  <si>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</si>
  <si>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</si>
  <si>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</si>
  <si>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</si>
  <si>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</si>
  <si>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</si>
  <si>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</si>
  <si>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</si>
  <si>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</si>
  <si>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</si>
  <si>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</si>
  <si>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</si>
  <si>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Style</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</si>
  <si>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</si>
  <si>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</si>
  <si>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</si>
  <si>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</si>
  <si>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</si>
  <si>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</si>
  <si>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</si>
  <si>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</si>
  <si>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</si>
  <si>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</si>
  <si>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</si>
  <si>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</si>
  <si>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</si>
  <si>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</si>
  <si>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</si>
  <si>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</si>
  <si>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</si>
  <si>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</si>
  <si>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</si>
  <si>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</si>
  <si>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</si>
  <si>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</si>
  <si>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</si>
  <si>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</si>
  <si>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</si>
  <si>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</si>
  <si>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</si>
  <si>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</si>
  <si>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</si>
  <si>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Label Text Color</t>
  </si>
  <si>
    <t>Label Font Size</t>
  </si>
  <si>
    <t>Graph Metric</t>
  </si>
  <si>
    <t>Readability Metric</t>
  </si>
  <si>
    <t>Valid Group Shapes</t>
  </si>
  <si>
    <t>Reciprocated?</t>
  </si>
  <si>
    <t>Collapsed Properties</t>
  </si>
  <si>
    <t>Collapsed X</t>
  </si>
  <si>
    <t>Collapsed Y</t>
  </si>
  <si>
    <t>Valid Group Visibilities</t>
  </si>
  <si>
    <t>Reciprocated Vertex Pair Ratio</t>
  </si>
  <si>
    <t>Reciprocated Edge Ratio</t>
  </si>
  <si>
    <t>Workbook Settings 1</t>
  </si>
  <si>
    <t>Workbook Settings Cell Count</t>
  </si>
  <si>
    <t>genres</t>
  </si>
  <si>
    <t>Action|Adventure|Fantasy|Sci-Fi</t>
  </si>
  <si>
    <t>Action|Adventure|Fantasy</t>
  </si>
  <si>
    <t>Action|Adventure|Thriller</t>
  </si>
  <si>
    <t>Action|Thriller</t>
  </si>
  <si>
    <t>Documentary</t>
  </si>
  <si>
    <t>Action|Adventure|Sci-Fi</t>
  </si>
  <si>
    <t>Action|Adventure|Romance</t>
  </si>
  <si>
    <t>Adventure|Animation|Comedy|Family|Fantasy|Musical|Romance</t>
  </si>
  <si>
    <t>Adventure|Family|Fantasy|Mystery</t>
  </si>
  <si>
    <t>Action|Adventure</t>
  </si>
  <si>
    <t>Action|Adventure|Western</t>
  </si>
  <si>
    <t>Action|Adventure|Family|Fantasy</t>
  </si>
  <si>
    <t>Action|Adventure|Comedy|Family|Fantasy|Sci-Fi</t>
  </si>
  <si>
    <t>Adventure|Fantasy</t>
  </si>
  <si>
    <t>Action|Adventure|Drama|History</t>
  </si>
  <si>
    <t>Adventure|Family|Fantasy</t>
  </si>
  <si>
    <t>Action|Adventure|Drama|Romance</t>
  </si>
  <si>
    <t>Drama|Romance</t>
  </si>
  <si>
    <t>Action|Adventure|Sci-Fi|Thriller</t>
  </si>
  <si>
    <t>Action|Adventure|Fantasy|Romance</t>
  </si>
  <si>
    <t>Action|Adventure|Fantasy|Sci-Fi|Thriller</t>
  </si>
  <si>
    <t>Adventure|Animation|Comedy|Family|Fantasy</t>
  </si>
  <si>
    <t>Adventure|Animation|Comedy|Family|Sport</t>
  </si>
  <si>
    <t>Action|Crime|Thriller</t>
  </si>
  <si>
    <t>Action|Adventure|Horror|Sci-Fi|Thriller</t>
  </si>
  <si>
    <t>Adventure|Animation|Family|Sci-Fi</t>
  </si>
  <si>
    <t>Action|Comedy|Crime|Thriller</t>
  </si>
  <si>
    <t>Animation|Drama|Family|Fantasy</t>
  </si>
  <si>
    <t>Action|Crime|Drama|Thriller</t>
  </si>
  <si>
    <t>Adventure|Animation|Comedy|Family</t>
  </si>
  <si>
    <t>Action|Adventure|Animation|Comedy|Family|Sci-Fi</t>
  </si>
  <si>
    <t>Adventure|Drama|Family|Mystery</t>
  </si>
  <si>
    <t>Action|Comedy|Sci-Fi|Western</t>
  </si>
  <si>
    <t>Action|Adventure|Fantasy|Horror|Thriller</t>
  </si>
  <si>
    <t>Action|Adventure|Comedy|Sci-Fi</t>
  </si>
  <si>
    <t>Comedy|Family|Fantasy</t>
  </si>
  <si>
    <t>Adventure|Animation|Comedy|Drama|Family|Fantasy</t>
  </si>
  <si>
    <t>Adventure|Drama|Family|Fantasy</t>
  </si>
  <si>
    <t>Action|Adventure|Drama|Fantasy</t>
  </si>
  <si>
    <t>Action|Adventure|Family|Fantasy|Romance</t>
  </si>
  <si>
    <t>Action|Adventure|Drama|Sci-Fi</t>
  </si>
  <si>
    <t>Action|Adventure|Romance|Sci-Fi</t>
  </si>
  <si>
    <t>Action|Adventure|Family|Mystery|Sci-Fi</t>
  </si>
  <si>
    <t>Action|Adventure|Animation|Comedy|Drama|Family|Sci-Fi</t>
  </si>
  <si>
    <t>Adventure|Animation|Comedy|Family|Sci-Fi</t>
  </si>
  <si>
    <t>Adventure|Animation|Family|Fantasy</t>
  </si>
  <si>
    <t>Action|Sci-Fi</t>
  </si>
  <si>
    <t>Adventure|Drama|Sci-Fi</t>
  </si>
  <si>
    <t>Action|Adventure|Drama|Horror|Sci-Fi</t>
  </si>
  <si>
    <t>Drama|Fantasy|Romance</t>
  </si>
  <si>
    <t>Adventure|Sci-Fi</t>
  </si>
  <si>
    <t>Action|Adventure|Drama|Thriller</t>
  </si>
  <si>
    <t>Action|Drama|History|Romance|War</t>
  </si>
  <si>
    <t>Action|Adventure|Biography|Drama|History|Romance|War</t>
  </si>
  <si>
    <t>Action|Drama</t>
  </si>
  <si>
    <t>Drama|Horror|Sci-Fi</t>
  </si>
  <si>
    <t>Adventure|Comedy|Family|Fantasy</t>
  </si>
  <si>
    <t>Animation|Comedy|Family|Fantasy</t>
  </si>
  <si>
    <t>Action|Adventure|Animation|Comedy|Family</t>
  </si>
  <si>
    <t>Adventure|Animation|Comedy|Family|Fantasy|Musical</t>
  </si>
  <si>
    <t>Mystery|Thriller</t>
  </si>
  <si>
    <t>Adventure|Animation|Comedy|Drama|Family</t>
  </si>
  <si>
    <t>Action|Adventure|Animation|Comedy|Family|Fantasy|Sci-Fi</t>
  </si>
  <si>
    <t>Comedy|Fantasy|Horror</t>
  </si>
  <si>
    <t>Drama|Fantasy|Horror|Thriller</t>
  </si>
  <si>
    <t>Action|Drama|Thriller</t>
  </si>
  <si>
    <t>Adventure</t>
  </si>
  <si>
    <t>Action|Comedy|Fantasy|Sci-Fi</t>
  </si>
  <si>
    <t>Action|Adventure|Comedy|Family|Fantasy|Mystery|Sci-Fi</t>
  </si>
  <si>
    <t>Action|Adventure|Animation|Fantasy</t>
  </si>
  <si>
    <t>Comedy|Crime</t>
  </si>
  <si>
    <t>Action|Drama|History|War</t>
  </si>
  <si>
    <t>Action|Adventure|Drama</t>
  </si>
  <si>
    <t>Action|Adventure|Animation|Comedy|Family|Fantasy</t>
  </si>
  <si>
    <t>Action|Drama|Mystery|Sci-Fi</t>
  </si>
  <si>
    <t>Action|Adventure|Comedy|Thriller</t>
  </si>
  <si>
    <t>Action|Adventure|Animation|Fantasy|Romance|Sci-Fi</t>
  </si>
  <si>
    <t>Action|Adventure|Drama|History|War</t>
  </si>
  <si>
    <t>Adventure|Drama|Fantasy|Romance</t>
  </si>
  <si>
    <t>Animation|Comedy|Family|Musical</t>
  </si>
  <si>
    <t>Action|Crime|Drama|Mystery|Thriller</t>
  </si>
  <si>
    <t>Adventure|Drama|Thriller|Western</t>
  </si>
  <si>
    <t>Adventure|Animation|Comedy|Family|Western</t>
  </si>
  <si>
    <t>Action|Mystery|Thriller</t>
  </si>
  <si>
    <t>Adventure|Sci-Fi|Thriller</t>
  </si>
  <si>
    <t>Adventure|Animation|Comedy|Family|Fantasy|Sci-Fi</t>
  </si>
  <si>
    <t>Action|Crime|Mystery|Thriller</t>
  </si>
  <si>
    <t>Action|Adventure|Family|Mystery</t>
  </si>
  <si>
    <t>Adventure|Drama|Romance|War</t>
  </si>
  <si>
    <t>Adventure|Animation|Family|Thriller</t>
  </si>
  <si>
    <t>Action|Fantasy</t>
  </si>
  <si>
    <t>Action|Animation|Comedy|Family|Sci-Fi</t>
  </si>
  <si>
    <t>Action|Comedy|Fantasy</t>
  </si>
  <si>
    <t>Fantasy</t>
  </si>
  <si>
    <t>Adventure|Animation|Comedy|Family|Musical</t>
  </si>
  <si>
    <t>Action|Adventure|Crime|Mystery|Thriller</t>
  </si>
  <si>
    <t>Action|Adventure|History</t>
  </si>
  <si>
    <t>Action</t>
  </si>
  <si>
    <t>Adventure|Drama|Fantasy</t>
  </si>
  <si>
    <t>Action|Fantasy|Thriller</t>
  </si>
  <si>
    <t>Action|Adventure|Comedy|Crime</t>
  </si>
  <si>
    <t>Adventure|Mystery|Sci-Fi</t>
  </si>
  <si>
    <t>Action|Drama|Sci-Fi|Thriller</t>
  </si>
  <si>
    <t>Action|Crime|Sci-Fi|Thriller</t>
  </si>
  <si>
    <t>Action|Family|Sport</t>
  </si>
  <si>
    <t>Comedy|Drama|Romance</t>
  </si>
  <si>
    <t>Action|Comedy|Romance</t>
  </si>
  <si>
    <t>Action|Adventure|Mystery|Sci-Fi</t>
  </si>
  <si>
    <t>Action|Drama|War</t>
  </si>
  <si>
    <t>Adventure|Drama|Sci-Fi|Thriller</t>
  </si>
  <si>
    <t>Action|Adventure|Comedy|Family|Fantasy</t>
  </si>
  <si>
    <t>Crime|Thriller</t>
  </si>
  <si>
    <t>Action|Comedy|Crime|Romance|Thriller</t>
  </si>
  <si>
    <t>Biography|Drama</t>
  </si>
  <si>
    <t>Action|Comedy|Crime|Sci-Fi|Thriller</t>
  </si>
  <si>
    <t>Action|Adventure|Crime</t>
  </si>
  <si>
    <t>Action|Drama|Fantasy|War</t>
  </si>
  <si>
    <t>Animation|Comedy|Family|Music|Western</t>
  </si>
  <si>
    <t>Action|Adventure|Mystery|Sci-Fi|Thriller</t>
  </si>
  <si>
    <t>Action|Drama|Sci-Fi|Sport</t>
  </si>
  <si>
    <t>Action|Crime|Romance|Thriller</t>
  </si>
  <si>
    <t>Action|Adventure|Comedy</t>
  </si>
  <si>
    <t>Biography|Drama|Sport</t>
  </si>
  <si>
    <t>Action|Mystery|Sci-Fi|Thriller</t>
  </si>
  <si>
    <t>Animation|Family|Fantasy|Musical|Romance</t>
  </si>
  <si>
    <t>Comedy</t>
  </si>
  <si>
    <t>Action|Adventure|Romance|Sci-Fi|Thriller</t>
  </si>
  <si>
    <t>Comedy|Romance</t>
  </si>
  <si>
    <t>Action|Drama|Romance</t>
  </si>
  <si>
    <t>Biography|Crime|Drama|History|Romance</t>
  </si>
  <si>
    <t>Biography|Crime|Drama</t>
  </si>
  <si>
    <t>Action|Comedy|Thriller</t>
  </si>
  <si>
    <t>Action|Comedy|Crime</t>
  </si>
  <si>
    <t>Action|Drama|Mystery|Thriller</t>
  </si>
  <si>
    <t>Drama|Western</t>
  </si>
  <si>
    <t>Animation|Drama|Family|Musical|Romance</t>
  </si>
  <si>
    <t>Action|Adventure|Comedy|Family|Mystery</t>
  </si>
  <si>
    <t>Action|Romance|Thriller</t>
  </si>
  <si>
    <t>Action|Fantasy|Horror|Mystery</t>
  </si>
  <si>
    <t>Adventure|Drama|Thriller</t>
  </si>
  <si>
    <t>Biography|Comedy|Crime|Drama</t>
  </si>
  <si>
    <t>Action|Sci-Fi|War</t>
  </si>
  <si>
    <t>Drama|Sci-Fi</t>
  </si>
  <si>
    <t>Action|Adventure|Animation|Family|Fantasy</t>
  </si>
  <si>
    <t>Action|Crime|Fantasy|Romance|Thriller</t>
  </si>
  <si>
    <t>Adventure|Comedy|Sci-Fi</t>
  </si>
  <si>
    <t>Action|Crime|Sport|Thriller</t>
  </si>
  <si>
    <t>Action|Adventure|Biography|Drama|History|Thriller</t>
  </si>
  <si>
    <t>Action|Comedy|Sci-Fi</t>
  </si>
  <si>
    <t>Action|Drama|Thriller|War</t>
  </si>
  <si>
    <t>Drama|Mystery|Thriller</t>
  </si>
  <si>
    <t>Action|Adventure|Fantasy|Thriller</t>
  </si>
  <si>
    <t>Crime|Drama</t>
  </si>
  <si>
    <t>Drama|History|Romance|War</t>
  </si>
  <si>
    <t>Animation|Comedy|Family|Sport</t>
  </si>
  <si>
    <t>Comedy|Sci-Fi|Thriller</t>
  </si>
  <si>
    <t>Drama|History|War</t>
  </si>
  <si>
    <t>Adventure|Animation|Comedy|Family|Romance</t>
  </si>
  <si>
    <t>Drama|Family|Fantasy|Romance</t>
  </si>
  <si>
    <t>Drama|Fantasy|Thriller</t>
  </si>
  <si>
    <t>Drama|Mystery|Romance|Sci-Fi|Thriller</t>
  </si>
  <si>
    <t>Drama|History|War|Western</t>
  </si>
  <si>
    <t>Action|Adventure|Animation|Family</t>
  </si>
  <si>
    <t>Adventure|Comedy|Family|Mystery|Sci-Fi</t>
  </si>
  <si>
    <t>Drama|Fantasy|Horror|Mystery|Thriller</t>
  </si>
  <si>
    <t>Animation|Comedy|Family|Sci-Fi</t>
  </si>
  <si>
    <t>Adventure|Comedy|Drama|Fantasy|Romance</t>
  </si>
  <si>
    <t>Action|Adventure|Comedy|Crime|Thriller</t>
  </si>
  <si>
    <t>Crime|Drama|Thriller</t>
  </si>
  <si>
    <t>Adventure|Animation|Family|Fantasy|Musical|War</t>
  </si>
  <si>
    <t>Action|Comedy</t>
  </si>
  <si>
    <t>Crime|Drama|Mystery|Thriller</t>
  </si>
  <si>
    <t>Adventure|Drama|History</t>
  </si>
  <si>
    <t>Action|Adventure|Animation|Family|Fantasy|Sci-Fi</t>
  </si>
  <si>
    <t>Adventure|Animation|Comedy|Family|Fantasy|Music</t>
  </si>
  <si>
    <t>Drama|History|Thriller|War</t>
  </si>
  <si>
    <t>Action|Animation|Comedy|Sci-Fi</t>
  </si>
  <si>
    <t>Comedy|Family|Fantasy|Horror|Mystery</t>
  </si>
  <si>
    <t>Drama|Mystery|Sci-Fi|Thriller</t>
  </si>
  <si>
    <t>Action|Horror|Sci-Fi|Thriller</t>
  </si>
  <si>
    <t>Crime|Mystery|Thriller</t>
  </si>
  <si>
    <t>Action|Adventure|Comedy|Crime|Mystery|Thriller</t>
  </si>
  <si>
    <t>Comedy|Drama|Sci-Fi</t>
  </si>
  <si>
    <t>Action|Family|Fantasy|Musical</t>
  </si>
  <si>
    <t>Drama|History|Sport</t>
  </si>
  <si>
    <t>Adventure|Drama|Romance</t>
  </si>
  <si>
    <t>Animation|Comedy|Family|Music|Romance</t>
  </si>
  <si>
    <t>Animation|Comedy|Family|Fantasy|Musical|Romance</t>
  </si>
  <si>
    <t>Crime|Drama|Horror|Mystery|Thriller</t>
  </si>
  <si>
    <t>Adventure|Comedy|Family</t>
  </si>
  <si>
    <t>Action|Adventure|Comedy|Fantasy</t>
  </si>
  <si>
    <t>Comedy|Drama|Music|Musical</t>
  </si>
  <si>
    <t>Adventure|Comedy|Drama|Family|Fantasy</t>
  </si>
  <si>
    <t>Action|Comedy|Fantasy|Romance</t>
  </si>
  <si>
    <t>Comedy|Romance|Sci-Fi</t>
  </si>
  <si>
    <t>Adventure|Comedy|Mystery</t>
  </si>
  <si>
    <t>Comedy|Drama|Fantasy|Romance</t>
  </si>
  <si>
    <t>Action|Comedy|Family|Fantasy</t>
  </si>
  <si>
    <t>Action|Adventure|Fantasy|Horror|Sci-Fi</t>
  </si>
  <si>
    <t>Crime|Drama|History|Mystery|Thriller</t>
  </si>
  <si>
    <t>Comedy|Drama</t>
  </si>
  <si>
    <t>Adventure|Animation|Comedy|Drama|Family|Fantasy|Sci-Fi</t>
  </si>
  <si>
    <t>Action|Drama|Romance|Sci-Fi|Thriller</t>
  </si>
  <si>
    <t>Comedy|Crime|Sport</t>
  </si>
  <si>
    <t>Comedy|Family|Fantasy|Romance</t>
  </si>
  <si>
    <t>Action|Adventure|Crime|Drama|Sci-Fi|Thriller</t>
  </si>
  <si>
    <t>Adventure|Drama|History|Romance|War</t>
  </si>
  <si>
    <t>Comedy|Family|Sci-Fi</t>
  </si>
  <si>
    <t>Fantasy|Horror|Mystery|Thriller</t>
  </si>
  <si>
    <t>Adventure|Animation|Comedy|Family|Fantasy|Sci-Fi|Sport</t>
  </si>
  <si>
    <t>Adventure|Comedy|Crime|Family|Mystery</t>
  </si>
  <si>
    <t>Drama|Sci-Fi|Thriller</t>
  </si>
  <si>
    <t>Action|Crime|Mystery|Romance|Thriller</t>
  </si>
  <si>
    <t>Action|Adventure|Comedy|Romance</t>
  </si>
  <si>
    <t>Adventure|Animation|Family|Western</t>
  </si>
  <si>
    <t>Comedy|Family|Romance</t>
  </si>
  <si>
    <t>Action|Adventure|Family|Sci-Fi|Thriller</t>
  </si>
  <si>
    <t>Animation|Family|Fantasy|Music</t>
  </si>
  <si>
    <t>Action|Adventure|Family|Fantasy|Thriller</t>
  </si>
  <si>
    <t>Comedy|Fantasy</t>
  </si>
  <si>
    <t>Action|Adventure|Comedy|Fantasy|Thriller</t>
  </si>
  <si>
    <t>Drama|Horror|Mystery|Sci-Fi</t>
  </si>
  <si>
    <t>Action|Sci-Fi|Thriller</t>
  </si>
  <si>
    <t>Drama|History|Thriller</t>
  </si>
  <si>
    <t>Adventure|Animation|Family</t>
  </si>
  <si>
    <t>Drama|Musical|Romance</t>
  </si>
  <si>
    <t>Documentary|Drama</t>
  </si>
  <si>
    <t>Action|Adventure|Drama|History|Romance</t>
  </si>
  <si>
    <t>Animation|Family</t>
  </si>
  <si>
    <t>Adventure|Animation|Drama|Family|Musical</t>
  </si>
  <si>
    <t>Animation|Comedy|Family|Fantasy|Sci-Fi</t>
  </si>
  <si>
    <t>Adventure|Animation|Drama|Family|Fantasy</t>
  </si>
  <si>
    <t>Sci-Fi|Thriller</t>
  </si>
  <si>
    <t>Animation|Comedy|Family</t>
  </si>
  <si>
    <t>Action|Crime|Fantasy|Thriller</t>
  </si>
  <si>
    <t>Comedy|Drama|Family|Music|Musical|Romance</t>
  </si>
  <si>
    <t>Horror|Mystery|Thriller</t>
  </si>
  <si>
    <t>Action|Adventure|Comedy|Family|Sci-Fi</t>
  </si>
  <si>
    <t>Comedy|Family</t>
  </si>
  <si>
    <t>Biography|Comedy|Drama|History</t>
  </si>
  <si>
    <t>Drama|Music|Musical</t>
  </si>
  <si>
    <t>Crime|Drama|Mystery</t>
  </si>
  <si>
    <t>Comedy|Crime|Music</t>
  </si>
  <si>
    <t>Action|Comedy|Romance|Thriller</t>
  </si>
  <si>
    <t>Animation|Comedy|Family|Fantasy|Mystery</t>
  </si>
  <si>
    <t>Comedy|Crime|Drama|Romance</t>
  </si>
  <si>
    <t>Action|Adventure|Romance|Thriller</t>
  </si>
  <si>
    <t>Drama|History|Romance</t>
  </si>
  <si>
    <t>Action|Drama|Fantasy|Romance</t>
  </si>
  <si>
    <t>Action|Adventure|Animation|Family|Sci-Fi</t>
  </si>
  <si>
    <t>Action|Drama|Sci-Fi</t>
  </si>
  <si>
    <t>Drama|Horror|Sci-Fi|Thriller</t>
  </si>
  <si>
    <t>Animation|Comedy|Fantasy</t>
  </si>
  <si>
    <t>Action|Animation|Comedy|Family</t>
  </si>
  <si>
    <t>Action|Adventure|Comedy|Romance|Thriller</t>
  </si>
  <si>
    <t>Action|Comedy|Sport</t>
  </si>
  <si>
    <t>Biography|Drama|History|War</t>
  </si>
  <si>
    <t>Adventure|Animation|Comedy</t>
  </si>
  <si>
    <t>Action|Drama|Sport</t>
  </si>
  <si>
    <t>Adventure|Drama|Family</t>
  </si>
  <si>
    <t>Drama|Mystery|Romance|Thriller</t>
  </si>
  <si>
    <t>Adventure|Animation|Comedy|Family|Fantasy|Romance</t>
  </si>
  <si>
    <t>Adventure|Drama|War</t>
  </si>
  <si>
    <t>Action|Adventure|Crime|Thriller</t>
  </si>
  <si>
    <t>Adventure|Drama|Fantasy|Mystery|Thriller</t>
  </si>
  <si>
    <t>Fantasy|Mystery|Romance|Sci-Fi|Thriller</t>
  </si>
  <si>
    <t>Drama|Fantasy|Mystery|Thriller</t>
  </si>
  <si>
    <t>Animation|Comedy|Family|Fantasy|Music</t>
  </si>
  <si>
    <t>Drama|Horror|Romance|Thriller</t>
  </si>
  <si>
    <t>Drama|War</t>
  </si>
  <si>
    <t>Drama</t>
  </si>
  <si>
    <t>Action|Drama|Fantasy|Horror|War</t>
  </si>
  <si>
    <t>Adventure|Family|Fantasy|Romance</t>
  </si>
  <si>
    <t>Adventure|Biography|Drama|History|War</t>
  </si>
  <si>
    <t>Action|Adventure|Horror|Sci-Fi</t>
  </si>
  <si>
    <t>Action|Fantasy|Horror</t>
  </si>
  <si>
    <t>Comedy|Drama|Musical|Romance</t>
  </si>
  <si>
    <t>Action|Sci-Fi|Sport</t>
  </si>
  <si>
    <t>Action|Adventure|Animation|Comedy|Crime|Family|Fantasy</t>
  </si>
  <si>
    <t>Adventure|Animation|Family|Fantasy|Musical</t>
  </si>
  <si>
    <t>Action|Crime|Mystery|Sci-Fi|Thriller</t>
  </si>
  <si>
    <t>Action|Comedy|Crime|Drama|Thriller</t>
  </si>
  <si>
    <t>Adventure|Drama|History|Romance</t>
  </si>
  <si>
    <t>Biography|Drama|Thriller</t>
  </si>
  <si>
    <t>Action|Drama|History|Thriller</t>
  </si>
  <si>
    <t>Action|Adventure|Fantasy|War</t>
  </si>
  <si>
    <t>Comedy|Fantasy|Romance</t>
  </si>
  <si>
    <t>Action|Adventure|Comedy|Romance|Thriller|Western</t>
  </si>
  <si>
    <t>Biography|Drama|Sport|War</t>
  </si>
  <si>
    <t>Comedy|Drama|Family|Musical</t>
  </si>
  <si>
    <t>Action|Adventure|Fantasy|Horror|Sci-Fi|Thriller</t>
  </si>
  <si>
    <t>Drama|Sport</t>
  </si>
  <si>
    <t>Action|Fantasy|Sci-Fi|Thriller</t>
  </si>
  <si>
    <t>Drama|Mystery|Romance</t>
  </si>
  <si>
    <t>Adventure|Biography|Drama|History|Sport|Thriller</t>
  </si>
  <si>
    <t>Crime|Drama|Fantasy</t>
  </si>
  <si>
    <t>Adventure|Biography|Crime|Drama|Western</t>
  </si>
  <si>
    <t>Action|War</t>
  </si>
  <si>
    <t>Comedy|Romance|Sport</t>
  </si>
  <si>
    <t>Crime|Drama|Mystery|Thriller|Western</t>
  </si>
  <si>
    <t>Comedy|Sport</t>
  </si>
  <si>
    <t>Comedy|Drama|Family</t>
  </si>
  <si>
    <t>Crime|Drama|Fantasy|Mystery</t>
  </si>
  <si>
    <t>Adventure|Animation|Biography|Drama|Family|Fantasy|Musical</t>
  </si>
  <si>
    <t>Drama|Romance|Western</t>
  </si>
  <si>
    <t>Documentary|Music</t>
  </si>
  <si>
    <t>Drama|Thriller</t>
  </si>
  <si>
    <t>Animation|Family|Fantasy</t>
  </si>
  <si>
    <t>Action|Fantasy|Horror|Sci-Fi</t>
  </si>
  <si>
    <t>Biography|Comedy|Drama</t>
  </si>
  <si>
    <t>Action|Horror|Sci-Fi</t>
  </si>
  <si>
    <t>Adventure|Comedy</t>
  </si>
  <si>
    <t>Biography|Drama|History|Sport</t>
  </si>
  <si>
    <t>Comedy|Crime|Romance|Thriller</t>
  </si>
  <si>
    <t>Comedy|Crime|Romance</t>
  </si>
  <si>
    <t>Horror|Mystery|Sci-Fi|Thriller</t>
  </si>
  <si>
    <t>Biography|Drama|Music</t>
  </si>
  <si>
    <t>Drama|Fantasy|Sport</t>
  </si>
  <si>
    <t>Adventure|Comedy|Drama|Music</t>
  </si>
  <si>
    <t>Action|Fantasy|Horror|Sci-Fi|Thriller</t>
  </si>
  <si>
    <t>Adventure|Animation|Comedy|Drama|Family|Fantasy|Romance</t>
  </si>
  <si>
    <t>Horror|Sci-Fi|Thriller</t>
  </si>
  <si>
    <t>Drama|Fantasy|Mystery|Romance|Thriller</t>
  </si>
  <si>
    <t>Action|Adventure|Drama|History|Romance|War</t>
  </si>
  <si>
    <t>Drama|Fantasy|Mystery|Romance</t>
  </si>
  <si>
    <t>Fantasy|Horror|Mystery|Romance</t>
  </si>
  <si>
    <t>Adventure|Comedy|Family|Romance|Sci-Fi</t>
  </si>
  <si>
    <t>Drama|Horror|Thriller</t>
  </si>
  <si>
    <t>Action|Comedy|Mystery|Romance</t>
  </si>
  <si>
    <t>Action|Adventure|Comedy|Romance|Sci-Fi</t>
  </si>
  <si>
    <t>Action|Biography|Drama|History|Thriller|War</t>
  </si>
  <si>
    <t>Adventure|Comedy|Family|Fantasy|Horror</t>
  </si>
  <si>
    <t>Comedy|Family|Romance|Sci-Fi</t>
  </si>
  <si>
    <t>Action|Adventure|Thriller|War</t>
  </si>
  <si>
    <t>Comedy|Drama|Romance|Sport</t>
  </si>
  <si>
    <t>Comedy|Western</t>
  </si>
  <si>
    <t>Action|Comedy|Crime|Drama</t>
  </si>
  <si>
    <t>Drama|Music|Romance|War</t>
  </si>
  <si>
    <t>Action|Comedy|Drama|Family|Thriller</t>
  </si>
  <si>
    <t>Action|Crime</t>
  </si>
  <si>
    <t>Adventure|Animation|Drama|Family|History|Musical|Romance</t>
  </si>
  <si>
    <t>Action|Adventure|Drama|Romance|Sci-Fi</t>
  </si>
  <si>
    <t>Action|Adventure|Comedy|Family|Romance</t>
  </si>
  <si>
    <t>Action|Adventure|Comedy|Western</t>
  </si>
  <si>
    <t>Biography|Drama|History|Musical</t>
  </si>
  <si>
    <t>Adventure|Drama|Horror|Thriller</t>
  </si>
  <si>
    <t>Action|Drama|Sport|Thriller</t>
  </si>
  <si>
    <t>Drama|Musical|Romance|Thriller</t>
  </si>
  <si>
    <t>Comedy|Drama|Family|Fantasy</t>
  </si>
  <si>
    <t>Adventure|Comedy|Crime|Family|Musical</t>
  </si>
  <si>
    <t>Drama|Music|Musical|Romance</t>
  </si>
  <si>
    <t>Drama|Mystery|Romance|War</t>
  </si>
  <si>
    <t>Crime|Drama|Romance</t>
  </si>
  <si>
    <t>Crime|Horror|Mystery|Thriller</t>
  </si>
  <si>
    <t>Adventure|Animation|Drama|Family|Fantasy|Musical|Mystery|Romance</t>
  </si>
  <si>
    <t>Action|Horror|Thriller</t>
  </si>
  <si>
    <t>Drama|History|Horror</t>
  </si>
  <si>
    <t>Drama|Romance|Sport</t>
  </si>
  <si>
    <t>Comedy|Family|Musical|Romance</t>
  </si>
  <si>
    <t>Romance|Sci-Fi|Thriller</t>
  </si>
  <si>
    <t>Biography|Comedy|Drama|Romance</t>
  </si>
  <si>
    <t>Mystery|Sci-Fi|Thriller</t>
  </si>
  <si>
    <t>Drama|Fantasy|Horror</t>
  </si>
  <si>
    <t>Adventure|Comedy|Drama|Fantasy|Musical</t>
  </si>
  <si>
    <t>Horror|Mystery</t>
  </si>
  <si>
    <t>Action|Adventure|Family|Fantasy|Sci-Fi|Thriller</t>
  </si>
  <si>
    <t>Adventure|Comedy|Family|Fantasy|Romance|Sport</t>
  </si>
  <si>
    <t>Adventure|Horror|Mystery</t>
  </si>
  <si>
    <t>Crime|Drama|Romance|Thriller</t>
  </si>
  <si>
    <t>Comedy|Crime|Drama|Thriller</t>
  </si>
  <si>
    <t>Drama|Fantasy</t>
  </si>
  <si>
    <t>Adventure|Comedy|Drama</t>
  </si>
  <si>
    <t>Action|Biography|Drama|History|War</t>
  </si>
  <si>
    <t>Adventure|Comedy|Fantasy</t>
  </si>
  <si>
    <t>Adventure|Comedy|Crime|Drama|Family</t>
  </si>
  <si>
    <t>Action|Biography|Crime|Drama|Thriller</t>
  </si>
  <si>
    <t>Comedy|Sci-Fi</t>
  </si>
  <si>
    <t>Drama|Romance|Sci-Fi</t>
  </si>
  <si>
    <t>Action|Adventure|Comedy|Crime|Music|Mystery</t>
  </si>
  <si>
    <t>Comedy|Drama|Music</t>
  </si>
  <si>
    <t>Action|Crime|Drama|Sci-Fi|Thriller</t>
  </si>
  <si>
    <t>Horror|Thriller</t>
  </si>
  <si>
    <t>Action|Adventure|Comedy|Drama|War</t>
  </si>
  <si>
    <t>Drama|Mystery|Sci-Fi</t>
  </si>
  <si>
    <t>Crime|Drama|Music</t>
  </si>
  <si>
    <t>Adventure|Crime|Drama|Western</t>
  </si>
  <si>
    <t>Comedy|Drama|Thriller</t>
  </si>
  <si>
    <t>Drama|Romance|War</t>
  </si>
  <si>
    <t>Action|Comedy|Crime|Music|Romance|Thriller</t>
  </si>
  <si>
    <t>Crime|Romance|Thriller</t>
  </si>
  <si>
    <t>Action|Adventure|Drama|Sci-Fi|Thriller</t>
  </si>
  <si>
    <t>Action|Drama|Fantasy|Thriller|Western</t>
  </si>
  <si>
    <t>Action|Drama|Mystery|Thriller|War</t>
  </si>
  <si>
    <t>Biography|Crime|Drama|Thriller</t>
  </si>
  <si>
    <t>Action|Comedy|Crime|Romance</t>
  </si>
  <si>
    <t>Action|Adventure|Family|Fantasy|Sci-Fi</t>
  </si>
  <si>
    <t>Adventure|Comedy|Family|Musical</t>
  </si>
  <si>
    <t>Action|Horror</t>
  </si>
  <si>
    <t>Action|Adventure|Horror|Thriller</t>
  </si>
  <si>
    <t>Comedy|Drama|Music|Romance</t>
  </si>
  <si>
    <t>Action|Crime|Drama|Romance|Thriller</t>
  </si>
  <si>
    <t>Comedy|Family|Romance|Sport</t>
  </si>
  <si>
    <t>Drama|Family|Fantasy</t>
  </si>
  <si>
    <t>Drama|Fantasy|Musical|Romance</t>
  </si>
  <si>
    <t>Adventure|Comedy|Family|Fantasy|Sci-Fi</t>
  </si>
  <si>
    <t>Comedy|Musical</t>
  </si>
  <si>
    <t>Biography|Drama|History</t>
  </si>
  <si>
    <t>Action|Crime|Drama|Thriller|War</t>
  </si>
  <si>
    <t>Comedy|Crime|Thriller</t>
  </si>
  <si>
    <t>Drama|Fantasy|Horror|Mystery</t>
  </si>
  <si>
    <t>Action|Animation|Comedy|Family|Fantasy</t>
  </si>
  <si>
    <t>Biography|Drama|History|Thriller</t>
  </si>
  <si>
    <t>Action|Adventure|Crime|Drama|Mystery|Thriller</t>
  </si>
  <si>
    <t>Animation|Family|Fantasy|Musical</t>
  </si>
  <si>
    <t>Adventure|Drama|Western</t>
  </si>
  <si>
    <t>Biography|Drama|History|Romance</t>
  </si>
  <si>
    <t>Drama|Horror|Mystery|Thriller</t>
  </si>
  <si>
    <t>Action|Fantasy|Western</t>
  </si>
  <si>
    <t>Comedy|War</t>
  </si>
  <si>
    <t>Drama|Music</t>
  </si>
  <si>
    <t>Action|Drama|Family|Sport</t>
  </si>
  <si>
    <t>Action|Biography|Drama|Thriller|War</t>
  </si>
  <si>
    <t>Comedy|Drama|Sport</t>
  </si>
  <si>
    <t>Adventure|Comedy|Sci-Fi|Western</t>
  </si>
  <si>
    <t>Fantasy|Horror|Romance</t>
  </si>
  <si>
    <t>Biography|Drama|Romance</t>
  </si>
  <si>
    <t>Action|Adventure|Drama|Romance|War</t>
  </si>
  <si>
    <t>Adventure|Comedy|Crime|Romance</t>
  </si>
  <si>
    <t>Comedy|Drama|Family|Fantasy|Romance</t>
  </si>
  <si>
    <t>Horror</t>
  </si>
  <si>
    <t>Comedy|Music</t>
  </si>
  <si>
    <t>Action|Adventure|Drama|Romance|Thriller</t>
  </si>
  <si>
    <t>Biography|Drama|Music|Musical</t>
  </si>
  <si>
    <t>Drama|History</t>
  </si>
  <si>
    <t>Comedy|Music|Romance</t>
  </si>
  <si>
    <t>Action|Adventure|Crime|Fantasy|Mystery|Thriller</t>
  </si>
  <si>
    <t>Adventure|Drama|Mystery</t>
  </si>
  <si>
    <t>Biography|Crime|Drama|Music</t>
  </si>
  <si>
    <t>Crime|Drama|Horror|Thriller</t>
  </si>
  <si>
    <t>Adventure|Animation|Comedy|Drama|Family|Fantasy|Musical</t>
  </si>
  <si>
    <t>Action|Adventure|Comedy|Music|Thriller</t>
  </si>
  <si>
    <t>Adventure|Animation|Comedy|Crime|Family</t>
  </si>
  <si>
    <t>Comedy|Romance|Sci-Fi|Thriller</t>
  </si>
  <si>
    <t>Comedy|Crime|Family|Romance</t>
  </si>
  <si>
    <t>Crime|Horror|Thriller</t>
  </si>
  <si>
    <t>Action|Horror|Mystery|Sci-Fi|Thriller</t>
  </si>
  <si>
    <t>Comedy|Fantasy|Sci-Fi</t>
  </si>
  <si>
    <t>Adventure|Animation|Comedy|Fantasy|Romance</t>
  </si>
  <si>
    <t>Action|Adventure|Family|Thriller</t>
  </si>
  <si>
    <t>Adventure|Comedy|Drama|Romance|Thriller|War</t>
  </si>
  <si>
    <t>Adventure|Animation|Comedy|Fantasy|Music|Romance</t>
  </si>
  <si>
    <t>Action|Drama|Fantasy</t>
  </si>
  <si>
    <t>Action|Adventure|Drama|Fantasy|War</t>
  </si>
  <si>
    <t>Drama|Fantasy|Romance|Sci-Fi</t>
  </si>
  <si>
    <t>Animation|Comedy|Family|Horror|Sci-Fi</t>
  </si>
  <si>
    <t>Biography|Drama|Romance|Sport</t>
  </si>
  <si>
    <t>Action|Biography|Drama</t>
  </si>
  <si>
    <t>Adventure|Drama</t>
  </si>
  <si>
    <t>Horror|Mystery|Sci-Fi</t>
  </si>
  <si>
    <t>Action|Adventure|Drama|Thriller|Western</t>
  </si>
  <si>
    <t>Adventure|Family|Fantasy|Sci-Fi</t>
  </si>
  <si>
    <t>Adventure|Comedy|History|Romance</t>
  </si>
  <si>
    <t>Action|Biography|Drama|Sport</t>
  </si>
  <si>
    <t>Drama|Family</t>
  </si>
  <si>
    <t>Action|Adventure|Crime|Drama|Family|Fantasy|Romance|Thriller</t>
  </si>
  <si>
    <t>Biography|Comedy|Romance</t>
  </si>
  <si>
    <t>Action|Biography|Drama|History</t>
  </si>
  <si>
    <t>Biography|Drama|War</t>
  </si>
  <si>
    <t>Adventure|Comedy|Family|Sci-Fi</t>
  </si>
  <si>
    <t>Biography|Drama|Family|History|Sport</t>
  </si>
  <si>
    <t>Biography|Comedy|Drama|History|Music</t>
  </si>
  <si>
    <t>Fantasy|Horror</t>
  </si>
  <si>
    <t>Comedy|Drama|Family|Sport</t>
  </si>
  <si>
    <t>Comedy|Drama|Romance|Sci-Fi</t>
  </si>
  <si>
    <t>Adventure|Animation|Comedy|Family|War</t>
  </si>
  <si>
    <t>Action|Comedy|Sci-Fi|Thriller</t>
  </si>
  <si>
    <t>Comedy|Horror</t>
  </si>
  <si>
    <t>Drama|Thriller|War</t>
  </si>
  <si>
    <t>Action|Western</t>
  </si>
  <si>
    <t>Action|Adventure|Family|Sci-Fi</t>
  </si>
  <si>
    <t>Adventure|Biography|Drama|Thriller</t>
  </si>
  <si>
    <t>Drama|Romance|War|Western</t>
  </si>
  <si>
    <t>Action|Comedy|Crime|Western</t>
  </si>
  <si>
    <t>Action|Adventure|Comedy|Drama|Thriller</t>
  </si>
  <si>
    <t>Drama|Music|Romance</t>
  </si>
  <si>
    <t>Action|Adventure|Crime|Drama|Thriller</t>
  </si>
  <si>
    <t>Adventure|Comedy|Family|Sport</t>
  </si>
  <si>
    <t>Comedy|Drama|Fantasy</t>
  </si>
  <si>
    <t>Comedy|Family|Sport</t>
  </si>
  <si>
    <t>Action|Adventure|Drama|Family</t>
  </si>
  <si>
    <t>Action|Comedy|War</t>
  </si>
  <si>
    <t>Drama|Family|Sport</t>
  </si>
  <si>
    <t>Action|Thriller|Western</t>
  </si>
  <si>
    <t>Action|Drama|Fantasy|Horror|Thriller</t>
  </si>
  <si>
    <t>Animation|Comedy|Family|Fantasy|Musical</t>
  </si>
  <si>
    <t>Action|Adventure|Comedy|Fantasy|Romance</t>
  </si>
  <si>
    <t>Action|Crime|Drama|Mystery|Sci-Fi|Thriller</t>
  </si>
  <si>
    <t>Adventure|Comedy|Crime|Drama</t>
  </si>
  <si>
    <t>Drama|Mystery</t>
  </si>
  <si>
    <t>Comedy|Fantasy|Horror|Thriller</t>
  </si>
  <si>
    <t>Crime|Drama|Mystery|Sci-Fi|Thriller</t>
  </si>
  <si>
    <t>Comedy|Crime|Musical</t>
  </si>
  <si>
    <t>Comedy|Drama|Family|Music|Romance</t>
  </si>
  <si>
    <t>Comedy|Horror|Romance</t>
  </si>
  <si>
    <t>Comedy|Family|Fantasy|Sport</t>
  </si>
  <si>
    <t>Animation|Comedy|Family|Mystery|Sci-Fi</t>
  </si>
  <si>
    <t>Adventure|Comedy|Drama|Family|Sport</t>
  </si>
  <si>
    <t>Animation|Drama|Family|Fantasy|Musical|Romance</t>
  </si>
  <si>
    <t>Comedy|Horror|Musical|Sci-Fi</t>
  </si>
  <si>
    <t>Crime|Drama|Sport</t>
  </si>
  <si>
    <t>Action|Adventure|Animation|Drama|Mystery|Sci-Fi|Thriller</t>
  </si>
  <si>
    <t>Action|Adventure|Crime|Drama|Romance</t>
  </si>
  <si>
    <t>Action|Comedy|Horror</t>
  </si>
  <si>
    <t>Adventure|Horror|Thriller</t>
  </si>
  <si>
    <t>Adventure|Fantasy|Mystery</t>
  </si>
  <si>
    <t>Action|Drama|Romance|Sport</t>
  </si>
  <si>
    <t>Biography|Crime|Drama|History|Western</t>
  </si>
  <si>
    <t>Action|Biography|Crime|Drama</t>
  </si>
  <si>
    <t>Adventure|Animation|Fantasy</t>
  </si>
  <si>
    <t>Adventure|Animation|Comedy|Fantasy</t>
  </si>
  <si>
    <t>Biography|Drama|Music|Romance</t>
  </si>
  <si>
    <t>Adventure|Drama|Mystery|Sci-Fi|Thriller</t>
  </si>
  <si>
    <t>Biography|Comedy|Crime|Drama|Romance|Thriller</t>
  </si>
  <si>
    <t>Biography|Crime|Drama|History|Music</t>
  </si>
  <si>
    <t>Adventure|Animation|Comedy|Drama|Family|Musical</t>
  </si>
  <si>
    <t>Biography|Comedy|Drama|Music|Romance</t>
  </si>
  <si>
    <t>Adventure|Animation|Sci-Fi</t>
  </si>
  <si>
    <t>Drama|Romance|Thriller</t>
  </si>
  <si>
    <t>Action|Fantasy|Horror|Thriller</t>
  </si>
  <si>
    <t>Adventure|Biography</t>
  </si>
  <si>
    <t>Action|Comedy|Family</t>
  </si>
  <si>
    <t>Action|Horror|Romance</t>
  </si>
  <si>
    <t>Adventure|Drama|History|Romance|Thriller|War</t>
  </si>
  <si>
    <t>Crime|Drama|Sci-Fi|Thriller</t>
  </si>
  <si>
    <t>Action|Comedy|Crime|Music</t>
  </si>
  <si>
    <t>Comedy|Drama|Family|Romance</t>
  </si>
  <si>
    <t>Action|Drama|Fantasy|Mystery|Sci-Fi|Thriller</t>
  </si>
  <si>
    <t>Adventure|Family|Fantasy|Horror|Mystery</t>
  </si>
  <si>
    <t>Action|Crime|Drama|History|Western</t>
  </si>
  <si>
    <t>Comedy|Crime|Drama</t>
  </si>
  <si>
    <t>Comedy|Family|Fantasy|Music|Romance</t>
  </si>
  <si>
    <t>Adventure|Comedy|Crime|Music</t>
  </si>
  <si>
    <t>Action|Adventure|Comedy|Sci-Fi|Thriller</t>
  </si>
  <si>
    <t>Action|Crime|Drama|Western</t>
  </si>
  <si>
    <t>Action|Adventure|Comedy|Family|Romance|Sci-Fi</t>
  </si>
  <si>
    <t>Action|Fantasy|Romance|Sci-Fi</t>
  </si>
  <si>
    <t>Comedy|Crime|Mystery|Romance</t>
  </si>
  <si>
    <t>Adventure|Family</t>
  </si>
  <si>
    <t>Action|Drama|Music|Romance</t>
  </si>
  <si>
    <t>Adventure|Comedy|Family|Fantasy|Horror|Mystery</t>
  </si>
  <si>
    <t>Adventure|Fantasy|Mystery|Thriller</t>
  </si>
  <si>
    <t>Action|Biography|Drama|History|Romance|Western</t>
  </si>
  <si>
    <t>Fantasy|Horror|Mystery</t>
  </si>
  <si>
    <t>Biography|Drama|Family</t>
  </si>
  <si>
    <t>Action|Adventure|Comedy|Crime|Family|Romance|Thriller</t>
  </si>
  <si>
    <t>Comedy|Fantasy|Horror|Romance</t>
  </si>
  <si>
    <t>Comedy|Family|Music</t>
  </si>
  <si>
    <t>Action|Comedy|Music</t>
  </si>
  <si>
    <t>Adventure|Comedy|Crime</t>
  </si>
  <si>
    <t>Biography|Comedy|Drama|Sport</t>
  </si>
  <si>
    <t>Fantasy|Horror|Thriller</t>
  </si>
  <si>
    <t>Comedy|Drama|Romance|Thriller</t>
  </si>
  <si>
    <t>Adventure|Comedy|Family|Romance</t>
  </si>
  <si>
    <t>Adventure|Family|Fantasy|Musical</t>
  </si>
  <si>
    <t>Biography|Crime|Drama|History|Thriller</t>
  </si>
  <si>
    <t>Action|Animation|Comedy|Family|Fantasy|Sci-Fi</t>
  </si>
  <si>
    <t>Crime|Drama|History</t>
  </si>
  <si>
    <t>Biography|Drama|Thriller|War</t>
  </si>
  <si>
    <t>Drama|Music|Mystery|Romance|Thriller</t>
  </si>
  <si>
    <t>Action|Adventure|Fantasy|Horror</t>
  </si>
  <si>
    <t>Crime|Drama|Mystery|Romance</t>
  </si>
  <si>
    <t>Action|Adventure|History|Romance</t>
  </si>
  <si>
    <t>Action|Drama|Western</t>
  </si>
  <si>
    <t>Adventure|Comedy|Family|Fantasy|Music|Sci-Fi</t>
  </si>
  <si>
    <t>Adventure|Family|Fantasy|Music|Musical</t>
  </si>
  <si>
    <t>Action|Adventure|Animation|Comedy|Fantasy</t>
  </si>
  <si>
    <t>Adventure|Comedy|Horror|Sci-Fi</t>
  </si>
  <si>
    <t>Horror|Sci-Fi</t>
  </si>
  <si>
    <t>Biography|Comedy|Drama|Family|Sport</t>
  </si>
  <si>
    <t>Action|Crime|Drama|Thriller|Western</t>
  </si>
  <si>
    <t>Action|Drama|History</t>
  </si>
  <si>
    <t>Drama|Fantasy|Romance|Thriller</t>
  </si>
  <si>
    <t>Thriller</t>
  </si>
  <si>
    <t>Comedy|Mystery</t>
  </si>
  <si>
    <t>Comedy|Drama|Musical|Romance|War</t>
  </si>
  <si>
    <t>Drama|History|Music|Romance|War</t>
  </si>
  <si>
    <t>Comedy|History</t>
  </si>
  <si>
    <t>Adventure|Animation|Family|Sport</t>
  </si>
  <si>
    <t>Animation|Comedy|Fantasy|Musical</t>
  </si>
  <si>
    <t>Game-Show|Reality-TV|Romance</t>
  </si>
  <si>
    <t>Action|Comedy|Documentary</t>
  </si>
  <si>
    <t>Adventure|Comedy|Drama|Family|Romance</t>
  </si>
  <si>
    <t>Adventure|Comedy|Drama|Family|Mystery</t>
  </si>
  <si>
    <t>Drama|Family|Music|Romance</t>
  </si>
  <si>
    <t>Fantasy|Romance</t>
  </si>
  <si>
    <t>Adventure|Animation|Family|Musical</t>
  </si>
  <si>
    <t>Animation|Comedy|Drama|Family|Musical</t>
  </si>
  <si>
    <t>Biography|Crime|Drama|History</t>
  </si>
  <si>
    <t>Adventure|Comedy|Fantasy|Music|Sci-Fi</t>
  </si>
  <si>
    <t>Comedy|Drama|Musical|Romance|Western</t>
  </si>
  <si>
    <t>Action|Adventure|Drama|Mystery</t>
  </si>
  <si>
    <t>Comedy|Crime|Family|Mystery|Romance|Thriller</t>
  </si>
  <si>
    <t>Action|Adventure|Drama|Romance|Western</t>
  </si>
  <si>
    <t>Adventure|Crime|Mystery|Sci-Fi|Thriller</t>
  </si>
  <si>
    <t>Crime|Drama|Western</t>
  </si>
  <si>
    <t>Adventure|Comedy|Drama|Fantasy</t>
  </si>
  <si>
    <t>Adventure|Biography|Drama</t>
  </si>
  <si>
    <t>Adventure|Drama|Horror|Mystery|Thriller</t>
  </si>
  <si>
    <t>Crime|Fantasy|Horror</t>
  </si>
  <si>
    <t>Animation|Family|Fantasy|Mystery</t>
  </si>
  <si>
    <t>Action|Comedy|Crime|Fantasy</t>
  </si>
  <si>
    <t>Comedy|Family|Music|Musical</t>
  </si>
  <si>
    <t>Crime|Documentary|News</t>
  </si>
  <si>
    <t>Drama|Mystery|Romance|Thriller|War</t>
  </si>
  <si>
    <t>Action|Crime|Drama|Sport</t>
  </si>
  <si>
    <t>Comedy|Drama|Music|War</t>
  </si>
  <si>
    <t>Comedy|Musical|Romance</t>
  </si>
  <si>
    <t>Comedy|Drama|Music|Musical|Romance</t>
  </si>
  <si>
    <t>Comedy|Crime|Drama|Mystery|Romance</t>
  </si>
  <si>
    <t>Biography|Comedy|Drama|History|Music|Musical</t>
  </si>
  <si>
    <t>Animation|Drama|Mystery|Sci-Fi|Thriller</t>
  </si>
  <si>
    <t>Adventure|Comedy|Drama|Romance</t>
  </si>
  <si>
    <t>Comedy|Drama|Mystery|Romance|Thriller|War</t>
  </si>
  <si>
    <t>Biography|Comedy|Musical</t>
  </si>
  <si>
    <t>Action|Adventure|Animation|Family|Sci-Fi|Thriller</t>
  </si>
  <si>
    <t>Crime|Drama|Mystery|Romance|Thriller</t>
  </si>
  <si>
    <t>Comedy|Family|Fantasy|Sci-Fi</t>
  </si>
  <si>
    <t>Action|Comedy|Crime|Fantasy|Horror|Mystery|Sci-Fi|Thriller</t>
  </si>
  <si>
    <t>Romance|Short</t>
  </si>
  <si>
    <t>Animation</t>
  </si>
  <si>
    <t>Drama|Horror</t>
  </si>
  <si>
    <t>Comedy|Drama|Reality-TV|Romance</t>
  </si>
  <si>
    <t>Adventure|Comedy|Romance</t>
  </si>
  <si>
    <t>Family|Fantasy|Music</t>
  </si>
  <si>
    <t>Crime|Drama|Music|Thriller</t>
  </si>
  <si>
    <t>Action|Drama|Fantasy|Mystery|Thriller</t>
  </si>
  <si>
    <t>Biography|Drama|History|Music</t>
  </si>
  <si>
    <t>Biography|Drama|Family|Sport</t>
  </si>
  <si>
    <t>Comedy|Drama|War</t>
  </si>
  <si>
    <t>Biography|Drama|Romance|War</t>
  </si>
  <si>
    <t>Action|Horror|Romance|Sci-Fi|Thriller</t>
  </si>
  <si>
    <t>Music</t>
  </si>
  <si>
    <t>Action|Drama|History|Romance|War|Western</t>
  </si>
  <si>
    <t>Action|Animation|Sci-Fi|Thriller</t>
  </si>
  <si>
    <t>Action|Animation|Comedy|Crime|Family</t>
  </si>
  <si>
    <t>Drama|Family|Music|Musical</t>
  </si>
  <si>
    <t>Drama|Family|Musical|Romance</t>
  </si>
  <si>
    <t>Comedy|Drama|Family|Fantasy|Sci-Fi</t>
  </si>
  <si>
    <t>Comedy|Crime|Drama|Music|Romance</t>
  </si>
  <si>
    <t>Adventure|Comedy|Family|Fantasy|Musical</t>
  </si>
  <si>
    <t>Adventure|Crime|Drama|Romance</t>
  </si>
  <si>
    <t>Comedy|Mystery|Sci-Fi|Thriller</t>
  </si>
  <si>
    <t>Sci-Fi</t>
  </si>
  <si>
    <t>Drama|Fantasy|War</t>
  </si>
  <si>
    <t>Action|Comedy|Crime|Family</t>
  </si>
  <si>
    <t>Action|Comedy|Mystery</t>
  </si>
  <si>
    <t>Comedy|Crime|Mystery</t>
  </si>
  <si>
    <t>Action|Crime|Sci-Fi</t>
  </si>
  <si>
    <t>Comedy|Horror|Sci-Fi</t>
  </si>
  <si>
    <t>Action|Comedy|Drama|Thriller</t>
  </si>
  <si>
    <t>Drama|Family|Romance</t>
  </si>
  <si>
    <t>Adventure|Comedy|Family|Music|Romance</t>
  </si>
  <si>
    <t>Comedy|Horror|Thriller</t>
  </si>
  <si>
    <t>Comedy|Family|Music|Romance</t>
  </si>
  <si>
    <t>Adventure|Fantasy|Horror|Mystery|Thriller</t>
  </si>
  <si>
    <t>Crime|Drama|Musical|Romance</t>
  </si>
  <si>
    <t>Family|Music|Romance</t>
  </si>
  <si>
    <t>Drama|Fantasy|Mystery|Sci-Fi</t>
  </si>
  <si>
    <t>Biography|Drama|History|Thriller|War</t>
  </si>
  <si>
    <t>Adventure|Crime|Drama|Mystery|Western</t>
  </si>
  <si>
    <t>Drama|Fantasy|Horror|Romance</t>
  </si>
  <si>
    <t>Comedy|Crime|Drama|Thriller|War</t>
  </si>
  <si>
    <t>Action|Adventure|Drama|History|Thriller|War</t>
  </si>
  <si>
    <t>Action|Comedy|Drama|War</t>
  </si>
  <si>
    <t>Comedy|Drama|Fantasy|Music|Romance</t>
  </si>
  <si>
    <t>Biography|Drama|Fantasy|History</t>
  </si>
  <si>
    <t>Biography</t>
  </si>
  <si>
    <t>Drama|Family|Music</t>
  </si>
  <si>
    <t>Adventure|Mystery|Thriller</t>
  </si>
  <si>
    <t>Comedy|Mystery|Romance</t>
  </si>
  <si>
    <t>Biography|Crime|Drama|War</t>
  </si>
  <si>
    <t>Crime|Drama|Music|Mystery|Thriller</t>
  </si>
  <si>
    <t>Biography|Comedy|Drama|War</t>
  </si>
  <si>
    <t>Comedy|Crime|Family|Sci-Fi</t>
  </si>
  <si>
    <t>Adventure|Family|Sci-Fi</t>
  </si>
  <si>
    <t>Adventure|Comedy|Romance|Sci-Fi</t>
  </si>
  <si>
    <t>Action|Adventure|Comedy|Family</t>
  </si>
  <si>
    <t>Biography|Comedy|Crime|Drama|Romance</t>
  </si>
  <si>
    <t>Crime|Drama|Musical</t>
  </si>
  <si>
    <t>Animation|Comedy|Crime|Drama|Family</t>
  </si>
  <si>
    <t>Action|Adventure|Comedy|Fantasy|Mystery</t>
  </si>
  <si>
    <t>Action|Adventure|Drama|Thriller|War</t>
  </si>
  <si>
    <t>Crime|Drama|Music|Romance</t>
  </si>
  <si>
    <t>Adventure|Animation|Comedy|Crime</t>
  </si>
  <si>
    <t>Adventure|Comedy|Fantasy|Sci-Fi</t>
  </si>
  <si>
    <t>Comedy|Drama|Family|Fantasy|Musical</t>
  </si>
  <si>
    <t>Action|Adventure|Biography|Drama|History</t>
  </si>
  <si>
    <t>Comedy|Crime|Family</t>
  </si>
  <si>
    <t>Adventure|Drama|Thriller|War</t>
  </si>
  <si>
    <t>Comedy|Drama|Horror|Sci-Fi</t>
  </si>
  <si>
    <t>Adventure|Crime|Thriller</t>
  </si>
  <si>
    <t>Mystery|Romance|Sci-Fi|Thriller</t>
  </si>
  <si>
    <t>Fantasy|Mystery|Thriller</t>
  </si>
  <si>
    <t>Family|Musical</t>
  </si>
  <si>
    <t>Adventure|Crime|Drama|Mystery|Thriller</t>
  </si>
  <si>
    <t>Drama|Fantasy|Music|Romance</t>
  </si>
  <si>
    <t>Adventure|Drama|History|War</t>
  </si>
  <si>
    <t>Family|Sci-Fi</t>
  </si>
  <si>
    <t>Drama|History|Romance|Western</t>
  </si>
  <si>
    <t>Adventure|Comedy|Music|Sci-Fi</t>
  </si>
  <si>
    <t>Drama|Family|Musical</t>
  </si>
  <si>
    <t>Action|Comedy|Drama|Music</t>
  </si>
  <si>
    <t>Fantasy|Horror|Sci-Fi</t>
  </si>
  <si>
    <t>Western</t>
  </si>
  <si>
    <t>Comedy|Romance|Thriller</t>
  </si>
  <si>
    <t>Biography|Crime|Drama|Romance</t>
  </si>
  <si>
    <t>Adventure|Comedy|Drama|Romance|Sci-Fi</t>
  </si>
  <si>
    <t>Drama|Music|Mystery|Romance</t>
  </si>
  <si>
    <t>Action|Crime|Drama</t>
  </si>
  <si>
    <t>Adventure|Biography|Drama|War</t>
  </si>
  <si>
    <t>Action|Comedy|Drama</t>
  </si>
  <si>
    <t>Adventure|Animation</t>
  </si>
  <si>
    <t>Comedy|Drama|Horror|Romance</t>
  </si>
  <si>
    <t>Action|Comedy|Drama|Western</t>
  </si>
  <si>
    <t>Comedy|Crime|Drama|Mystery</t>
  </si>
  <si>
    <t>Adventure|Animation|Fantasy|Horror|Sci-Fi</t>
  </si>
  <si>
    <t>Action|Drama|Romance|Thriller</t>
  </si>
  <si>
    <t>Biography|Comedy|Drama|Family|Romance</t>
  </si>
  <si>
    <t>Action|Biography|Drama|History|Romance|War</t>
  </si>
  <si>
    <t>Action|Animation|Fantasy|Horror|Mystery|Sci-Fi|Thriller</t>
  </si>
  <si>
    <t>Action|Adventure|Animation|Drama|Fantasy|Sci-Fi</t>
  </si>
  <si>
    <t>Horror|Musical|Sci-Fi</t>
  </si>
  <si>
    <t>Biography|Drama|Family|Musical|Romance</t>
  </si>
  <si>
    <t>Comedy|Crime|Drama|Romance|Thriller</t>
  </si>
  <si>
    <t>Adventure|Drama|Fantasy|Mystery</t>
  </si>
  <si>
    <t>Animation|Comedy|Drama|Romance</t>
  </si>
  <si>
    <t>Comedy|Crime|Musical|Romance</t>
  </si>
  <si>
    <t>Comedy|Crime|Musical|Mystery</t>
  </si>
  <si>
    <t>Action|Animation|Sci-Fi</t>
  </si>
  <si>
    <t>Drama|War|Western</t>
  </si>
  <si>
    <t>Drama|Romance|Sci-Fi|Thriller</t>
  </si>
  <si>
    <t>Animation|Biography|Drama|War</t>
  </si>
  <si>
    <t>Adventure|Fantasy|Thriller</t>
  </si>
  <si>
    <t>Documentary|Sport</t>
  </si>
  <si>
    <t>Crime|Horror</t>
  </si>
  <si>
    <t>Adventure|Biography|Drama|History</t>
  </si>
  <si>
    <t>Action|Crime|Horror|Sci-Fi|Thriller</t>
  </si>
  <si>
    <t>Comedy|Fantasy|Horror|Mystery</t>
  </si>
  <si>
    <t>Action|Adventure|Animation|Comedy|Drama|Family|Fantasy|Thriller</t>
  </si>
  <si>
    <t>Action|Adventure|Drama|Fantasy|Sci-Fi</t>
  </si>
  <si>
    <t>Drama|Mystery|War</t>
  </si>
  <si>
    <t>Action|Comedy|Crime|Drama|Romance|Thriller</t>
  </si>
  <si>
    <t>Comedy|Drama|Musical</t>
  </si>
  <si>
    <t>Mystery|Romance|Thriller</t>
  </si>
  <si>
    <t>Adventure|Comedy|Drama|Family</t>
  </si>
  <si>
    <t>Action|Adventure|Drama|Western</t>
  </si>
  <si>
    <t>Musical|Romance</t>
  </si>
  <si>
    <t>Documentary|Drama|War</t>
  </si>
  <si>
    <t>Biography|Crime|Drama|Western</t>
  </si>
  <si>
    <t>Comedy|Family|Fantasy|Musical</t>
  </si>
  <si>
    <t>Crime|Drama|Musical|Romance|Thriller</t>
  </si>
  <si>
    <t>Fantasy|Horror|Romance|Thriller</t>
  </si>
  <si>
    <t>Adventure|Documentary|Short</t>
  </si>
  <si>
    <t>Adventure|Crime|Drama|Thriller</t>
  </si>
  <si>
    <t>Thriller|War</t>
  </si>
  <si>
    <t>Action|Sport</t>
  </si>
  <si>
    <t>Musical</t>
  </si>
  <si>
    <t>Mystery|Western</t>
  </si>
  <si>
    <t>Comedy|Drama|History|Romance</t>
  </si>
  <si>
    <t>Comedy|Horror|Sci-Fi|Thriller</t>
  </si>
  <si>
    <t>Drama|Horror|Mystery|Sci-Fi|Thriller</t>
  </si>
  <si>
    <t>Comedy|Documentary</t>
  </si>
  <si>
    <t>Adventure|Drama|Family|Fantasy|Sci-Fi</t>
  </si>
  <si>
    <t>Adventure|Drama|Family|Romance|Western</t>
  </si>
  <si>
    <t>Adventure|Horror</t>
  </si>
  <si>
    <t>Comedy|Music|Sci-Fi</t>
  </si>
  <si>
    <t>Biography|Crime|Drama|Romance|Thriller</t>
  </si>
  <si>
    <t>Comedy|Crime|Drama|Mystery|Thriller</t>
  </si>
  <si>
    <t>Biography|Crime|Drama|Mystery|Thriller</t>
  </si>
  <si>
    <t>Crime|Horror|Music|Thriller</t>
  </si>
  <si>
    <t>Crime|Documentary|War</t>
  </si>
  <si>
    <t>Crime|Thriller|War</t>
  </si>
  <si>
    <t>Comedy|Crime|Horror|Thriller</t>
  </si>
  <si>
    <t>Animation|Comedy</t>
  </si>
  <si>
    <t>Family</t>
  </si>
  <si>
    <t>Comedy|Drama|Romance|War</t>
  </si>
  <si>
    <t>Biography|Drama|Romance|Western</t>
  </si>
  <si>
    <t>Drama|Musical</t>
  </si>
  <si>
    <t>Adventure|Comedy|Western</t>
  </si>
  <si>
    <t>Action|Drama|History|Thriller|War</t>
  </si>
  <si>
    <t>Fantasy|Thriller</t>
  </si>
  <si>
    <t>Drama|Horror|Mystery</t>
  </si>
  <si>
    <t>Adventure|Drama|History|Thriller|War</t>
  </si>
  <si>
    <t>Comedy|Documentary|Drama|Fantasy|Mystery|Sci-Fi</t>
  </si>
  <si>
    <t>Crime|Drama|Fantasy|Romance</t>
  </si>
  <si>
    <t>Action|Crime|Horror|Thriller</t>
  </si>
  <si>
    <t>Comedy|Horror|Mystery</t>
  </si>
  <si>
    <t>Drama|Family|History|Musical</t>
  </si>
  <si>
    <t>Adventure|Biography|Drama|Romance</t>
  </si>
  <si>
    <t>Adventure|War|Western</t>
  </si>
  <si>
    <t>Biography|Comedy|Musical|Romance|Western</t>
  </si>
  <si>
    <t>Adventure|Comedy|Musical|Romance</t>
  </si>
  <si>
    <t>Comedy|Drama|Romance|Western</t>
  </si>
  <si>
    <t>Action|Adventure|Comedy|Musical</t>
  </si>
  <si>
    <t>Comedy|Drama|Fantasy|Horror</t>
  </si>
  <si>
    <t>Action|Biography|Crime|Drama|Family|Fantasy</t>
  </si>
  <si>
    <t>Action|Animation|Crime|Sci-Fi|Thriller</t>
  </si>
  <si>
    <t>Action|Comedy|Horror|Thriller</t>
  </si>
  <si>
    <t>Crime|Documentary|Drama</t>
  </si>
  <si>
    <t>Biography|Comedy|Documentary</t>
  </si>
  <si>
    <t>Comedy|Thriller</t>
  </si>
  <si>
    <t>Comedy|Documentary|Music</t>
  </si>
  <si>
    <t>Action|Adventure|Romance|Western</t>
  </si>
  <si>
    <t>Crime|Drama|History|Romance</t>
  </si>
  <si>
    <t>Family|Fantasy|Musical</t>
  </si>
  <si>
    <t>Comedy|Drama|Horror</t>
  </si>
  <si>
    <t>Drama|Family|Western</t>
  </si>
  <si>
    <t>Comedy|Drama|Horror|Sci-Fi|Thriller</t>
  </si>
  <si>
    <t>Drama|Horror|Romance</t>
  </si>
  <si>
    <t>Adventure|Crime|Drama</t>
  </si>
  <si>
    <t>Action|Adventure|Crime|Drama</t>
  </si>
  <si>
    <t>Adventure|Family|Sport</t>
  </si>
  <si>
    <t>Romance</t>
  </si>
  <si>
    <t>Action|Adventure|Animation|Comedy|Sci-Fi</t>
  </si>
  <si>
    <t>Drama|Fantasy|Romance|War</t>
  </si>
  <si>
    <t>Documentary|History|Sport</t>
  </si>
  <si>
    <t>Action|Drama|Horror|Thriller</t>
  </si>
  <si>
    <t>Comedy|Crime|Drama|Sci-Fi</t>
  </si>
  <si>
    <t>Comedy|Family|Musical|Romance|Short</t>
  </si>
  <si>
    <t>Comedy|Documentary|War</t>
  </si>
  <si>
    <t>Comedy|Drama|Mystery|Romance|Thriller</t>
  </si>
  <si>
    <t>Action|Comedy|Horror|Sci-Fi</t>
  </si>
  <si>
    <t>Adventure|Drama|Romance|Western</t>
  </si>
  <si>
    <t>Animation|Comedy|Drama</t>
  </si>
  <si>
    <t>Adventure|Documentary|Drama|Sport</t>
  </si>
  <si>
    <t>Crime|Documentary</t>
  </si>
  <si>
    <t>Animation|Biography|Documentary|Drama|History|War</t>
  </si>
  <si>
    <t>Documentary|War</t>
  </si>
  <si>
    <t>Documentary|History</t>
  </si>
  <si>
    <t>Biography|Documentary|History</t>
  </si>
  <si>
    <t>Action|Adventure|Comedy|Drama|Music|Sci-Fi</t>
  </si>
  <si>
    <t>Biography|Comedy|Drama|Music</t>
  </si>
  <si>
    <t>Animation|Comedy|Family|Romance</t>
  </si>
  <si>
    <t>Horror|Romance|Sci-Fi</t>
  </si>
  <si>
    <t>Action|Comedy|Fantasy|Horror</t>
  </si>
  <si>
    <t>Crime|Drama|Film-Noir|Mystery|Thriller</t>
  </si>
  <si>
    <t>Comedy|Fantasy|Musical|Sci-Fi</t>
  </si>
  <si>
    <t>Action|Adventure|History|Western</t>
  </si>
  <si>
    <t>Documentary|Drama|History|News</t>
  </si>
  <si>
    <t>Biography|Crime|Documentary|History|Thriller</t>
  </si>
  <si>
    <t>Crime|Drama|Film-Noir</t>
  </si>
  <si>
    <t>Film-Noir|Mystery|Romance|Thriller</t>
  </si>
  <si>
    <t>Comedy|Crime|Sci-Fi|Thriller</t>
  </si>
  <si>
    <t>Adventure|Comedy|Horror</t>
  </si>
  <si>
    <t>Action|Crime|Drama|Mystery</t>
  </si>
  <si>
    <t>Horror|Romance|Thriller</t>
  </si>
  <si>
    <t>Drama|Film-Noir|Mystery|Thriller</t>
  </si>
  <si>
    <t>Drama|Film-Noir</t>
  </si>
  <si>
    <t>Crime|Film-Noir|Thriller</t>
  </si>
  <si>
    <t>Action|Adventure|Romance|War</t>
  </si>
  <si>
    <t>Action|Horror|Mystery|Thriller</t>
  </si>
  <si>
    <t>Adventure|Comedy|Sport</t>
  </si>
  <si>
    <t>Comedy|Horror|Musical</t>
  </si>
  <si>
    <t>Adventure|Comedy|History</t>
  </si>
  <si>
    <t>Action|Drama|Romance|War</t>
  </si>
  <si>
    <t>Biography|Documentary|Music</t>
  </si>
  <si>
    <t>Comedy|Fantasy|Mystery</t>
  </si>
  <si>
    <t>Biography|Crime|Documentary|History</t>
  </si>
  <si>
    <t>Adventure|Biography|Documentary|Drama</t>
  </si>
  <si>
    <t>Action|Adventure|Comedy|Fantasy|Sci-Fi</t>
  </si>
  <si>
    <t>Drama|Musical|Sci-Fi</t>
  </si>
  <si>
    <t>Documentary|News</t>
  </si>
  <si>
    <t>Comedy|Fantasy|Thriller</t>
  </si>
  <si>
    <t>Animation|Drama|Family</t>
  </si>
  <si>
    <t>Drama|Fantasy|Sci-Fi</t>
  </si>
  <si>
    <t>Action|Comedy|Drama|Sci-Fi</t>
  </si>
  <si>
    <t>Action|Adventure|Drama|War</t>
  </si>
  <si>
    <t>Horror|Sci-Fi|Short|Thriller</t>
  </si>
  <si>
    <t>Action|Adventure|Animation|Comedy|Fantasy|Sci-Fi</t>
  </si>
  <si>
    <t>Thriller|Western</t>
  </si>
  <si>
    <t>Documentary|Drama|Sport</t>
  </si>
  <si>
    <t>Documentary|History|Music</t>
  </si>
  <si>
    <t>Biography|Documentary|Drama</t>
  </si>
  <si>
    <t>Adventure|Family|Romance</t>
  </si>
  <si>
    <t>Adventure|Biography|Drama|Horror|Thriller</t>
  </si>
  <si>
    <t>Documentary|Family|Music</t>
  </si>
  <si>
    <t>Biography|Documentary|Sport</t>
  </si>
  <si>
    <t>History</t>
  </si>
  <si>
    <t>Action|Romance|Sport</t>
  </si>
  <si>
    <t>Horror|Musical</t>
  </si>
  <si>
    <t>Comedy|Mystery|Thriller</t>
  </si>
  <si>
    <t>Action|Biography|Documentary|Sport</t>
  </si>
  <si>
    <t>Comedy|Fantasy|Horror|Musical</t>
  </si>
  <si>
    <t>Drama|Fantasy|Sci-Fi|Thriller</t>
  </si>
  <si>
    <t>Biography|Documentary</t>
  </si>
  <si>
    <t>Animation|Drama</t>
  </si>
  <si>
    <t>Action|Fantasy|Horror|Mystery|Thriller</t>
  </si>
  <si>
    <t>Action|Comedy|Sci-Fi|Sport</t>
  </si>
  <si>
    <t>Comedy|Crime|Drama|Horror|Mystery|Thriller</t>
  </si>
  <si>
    <t>Action|Adventure|Mystery|Romance|Thriller</t>
  </si>
  <si>
    <t>Animation|Comedy|Drama|Fantasy|Sci-Fi</t>
  </si>
  <si>
    <t>Action|Drama|Fantasy|Sci-Fi</t>
  </si>
  <si>
    <t>Comedy|Short</t>
  </si>
  <si>
    <t>Adventure|Drama|Fantasy|Thriller|Western</t>
  </si>
  <si>
    <t>Adventure|Horror|Sci-Fi</t>
  </si>
  <si>
    <t>Comedy|Drama|History|Musical|Romance</t>
  </si>
  <si>
    <t>Comedy|Horror|Mystery|Thriller</t>
  </si>
  <si>
    <t>Drama|Music|Mystery|Romance|Sci-Fi</t>
  </si>
  <si>
    <t>Adventure|Documentary</t>
  </si>
  <si>
    <t>Documentary|Family</t>
  </si>
  <si>
    <t>Comedy|Crime|Drama|Horror|Thriller</t>
  </si>
  <si>
    <t>Comedy|Documentary|Drama</t>
  </si>
  <si>
    <t>Crime|Drama|Horror</t>
  </si>
  <si>
    <t>Comedy|Crime|Horror</t>
  </si>
  <si>
    <t>movie_title</t>
  </si>
  <si>
    <t>AvatarÂ </t>
  </si>
  <si>
    <t>Pirates of the Caribbean: At World's EndÂ </t>
  </si>
  <si>
    <t>SpectreÂ </t>
  </si>
  <si>
    <t>The Dark Knight RisesÂ </t>
  </si>
  <si>
    <t xml:space="preserve">Star Wars: Episode VII - The Force AwakensÂ             </t>
  </si>
  <si>
    <t>John CarterÂ </t>
  </si>
  <si>
    <t>Spider-Man 3Â </t>
  </si>
  <si>
    <t>TangledÂ </t>
  </si>
  <si>
    <t>Avengers: Age of UltronÂ </t>
  </si>
  <si>
    <t>Harry Potter and the Half-Blood PrinceÂ </t>
  </si>
  <si>
    <t>Batman v Superman: Dawn of JusticeÂ </t>
  </si>
  <si>
    <t>Superman ReturnsÂ </t>
  </si>
  <si>
    <t>Quantum of SolaceÂ </t>
  </si>
  <si>
    <t>Pirates of the Caribbean: Dead Man's ChestÂ </t>
  </si>
  <si>
    <t>The Lone RangerÂ </t>
  </si>
  <si>
    <t>Man of SteelÂ </t>
  </si>
  <si>
    <t>The Chronicles of Narnia: Prince CaspianÂ </t>
  </si>
  <si>
    <t>The AvengersÂ </t>
  </si>
  <si>
    <t>Pirates of the Caribbean: On Stranger TidesÂ </t>
  </si>
  <si>
    <t>Men in Black 3Â </t>
  </si>
  <si>
    <t>The Hobbit: The Battle of the Five ArmiesÂ </t>
  </si>
  <si>
    <t>The Amazing Spider-ManÂ </t>
  </si>
  <si>
    <t>Robin HoodÂ </t>
  </si>
  <si>
    <t>The Hobbit: The Desolation of SmaugÂ </t>
  </si>
  <si>
    <t>The Golden CompassÂ </t>
  </si>
  <si>
    <t>King KongÂ </t>
  </si>
  <si>
    <t>TitanicÂ </t>
  </si>
  <si>
    <t>Captain America: Civil WarÂ </t>
  </si>
  <si>
    <t>BattleshipÂ </t>
  </si>
  <si>
    <t>Jurassic WorldÂ </t>
  </si>
  <si>
    <t>SkyfallÂ </t>
  </si>
  <si>
    <t>Spider-Man 2Â </t>
  </si>
  <si>
    <t>Iron Man 3Â </t>
  </si>
  <si>
    <t>Alice in WonderlandÂ </t>
  </si>
  <si>
    <t>X-Men: The Last StandÂ </t>
  </si>
  <si>
    <t>Monsters UniversityÂ </t>
  </si>
  <si>
    <t>Transformers: Revenge of the FallenÂ </t>
  </si>
  <si>
    <t>Transformers: Age of ExtinctionÂ </t>
  </si>
  <si>
    <t>Oz the Great and PowerfulÂ </t>
  </si>
  <si>
    <t>The Amazing Spider-Man 2Â </t>
  </si>
  <si>
    <t>TRON: LegacyÂ </t>
  </si>
  <si>
    <t>Cars 2Â </t>
  </si>
  <si>
    <t>Green LanternÂ </t>
  </si>
  <si>
    <t>Toy Story 3Â </t>
  </si>
  <si>
    <t>Terminator SalvationÂ </t>
  </si>
  <si>
    <t>Furious 7Â </t>
  </si>
  <si>
    <t>World War ZÂ </t>
  </si>
  <si>
    <t>X-Men: Days of Future PastÂ </t>
  </si>
  <si>
    <t>Star Trek Into DarknessÂ </t>
  </si>
  <si>
    <t>Jack the Giant SlayerÂ </t>
  </si>
  <si>
    <t>The Great GatsbyÂ </t>
  </si>
  <si>
    <t>Prince of Persia: The Sands of TimeÂ </t>
  </si>
  <si>
    <t>Pacific RimÂ </t>
  </si>
  <si>
    <t>Transformers: Dark of the MoonÂ </t>
  </si>
  <si>
    <t>Indiana Jones and the Kingdom of the Crystal SkullÂ </t>
  </si>
  <si>
    <t>The Good DinosaurÂ </t>
  </si>
  <si>
    <t>BraveÂ </t>
  </si>
  <si>
    <t>Star Trek BeyondÂ </t>
  </si>
  <si>
    <t>WALLÂ·EÂ </t>
  </si>
  <si>
    <t>Rush Hour 3Â </t>
  </si>
  <si>
    <t>2012Â </t>
  </si>
  <si>
    <t>A Christmas CarolÂ </t>
  </si>
  <si>
    <t>Jupiter AscendingÂ </t>
  </si>
  <si>
    <t>The Legend of TarzanÂ </t>
  </si>
  <si>
    <t>The Chronicles of Narnia: The Lion, the Witch and the WardrobeÂ </t>
  </si>
  <si>
    <t>X-Men: ApocalypseÂ </t>
  </si>
  <si>
    <t>The Dark KnightÂ </t>
  </si>
  <si>
    <t>UpÂ </t>
  </si>
  <si>
    <t>Monsters vs. AliensÂ </t>
  </si>
  <si>
    <t>Iron ManÂ </t>
  </si>
  <si>
    <t>HugoÂ </t>
  </si>
  <si>
    <t>Wild Wild WestÂ </t>
  </si>
  <si>
    <t>The Mummy: Tomb of the Dragon EmperorÂ </t>
  </si>
  <si>
    <t>Suicide SquadÂ </t>
  </si>
  <si>
    <t>Evan AlmightyÂ </t>
  </si>
  <si>
    <t>Edge of TomorrowÂ </t>
  </si>
  <si>
    <t>WaterworldÂ </t>
  </si>
  <si>
    <t>G.I. Joe: The Rise of CobraÂ </t>
  </si>
  <si>
    <t>Inside OutÂ </t>
  </si>
  <si>
    <t>The Jungle BookÂ </t>
  </si>
  <si>
    <t>Iron Man 2Â </t>
  </si>
  <si>
    <t>Snow White and the HuntsmanÂ </t>
  </si>
  <si>
    <t>MaleficentÂ </t>
  </si>
  <si>
    <t>Dawn of the Planet of the ApesÂ </t>
  </si>
  <si>
    <t>The LoversÂ </t>
  </si>
  <si>
    <t>47 RoninÂ </t>
  </si>
  <si>
    <t>Captain America: The Winter SoldierÂ </t>
  </si>
  <si>
    <t>Shrek Forever AfterÂ </t>
  </si>
  <si>
    <t>TomorrowlandÂ </t>
  </si>
  <si>
    <t>Big Hero 6Â </t>
  </si>
  <si>
    <t>Wreck-It RalphÂ </t>
  </si>
  <si>
    <t>The Polar ExpressÂ </t>
  </si>
  <si>
    <t>Independence Day: ResurgenceÂ </t>
  </si>
  <si>
    <t>How to Train Your DragonÂ </t>
  </si>
  <si>
    <t>Terminator 3: Rise of the MachinesÂ </t>
  </si>
  <si>
    <t>Guardians of the GalaxyÂ </t>
  </si>
  <si>
    <t>InterstellarÂ </t>
  </si>
  <si>
    <t>InceptionÂ </t>
  </si>
  <si>
    <t>Godzilla ResurgenceÂ </t>
  </si>
  <si>
    <t>The Hobbit: An Unexpected JourneyÂ </t>
  </si>
  <si>
    <t>The Fast and the FuriousÂ </t>
  </si>
  <si>
    <t>The Curious Case of Benjamin ButtonÂ </t>
  </si>
  <si>
    <t>X-Men: First ClassÂ </t>
  </si>
  <si>
    <t>The Hunger Games: Mockingjay - Part 2Â </t>
  </si>
  <si>
    <t>The Sorcerer's ApprenticeÂ </t>
  </si>
  <si>
    <t>PoseidonÂ </t>
  </si>
  <si>
    <t>Alice Through the Looking GlassÂ </t>
  </si>
  <si>
    <t>Shrek the ThirdÂ </t>
  </si>
  <si>
    <t>WarcraftÂ </t>
  </si>
  <si>
    <t>Terminator GenisysÂ </t>
  </si>
  <si>
    <t>The Chronicles of Narnia: The Voyage of the Dawn TreaderÂ </t>
  </si>
  <si>
    <t>Pearl HarborÂ </t>
  </si>
  <si>
    <t>TransformersÂ </t>
  </si>
  <si>
    <t>AlexanderÂ </t>
  </si>
  <si>
    <t>Harry Potter and the Order of the PhoenixÂ </t>
  </si>
  <si>
    <t>Harry Potter and the Goblet of FireÂ </t>
  </si>
  <si>
    <t>HancockÂ </t>
  </si>
  <si>
    <t>I Am LegendÂ </t>
  </si>
  <si>
    <t>Charlie and the Chocolate FactoryÂ </t>
  </si>
  <si>
    <t>RatatouilleÂ </t>
  </si>
  <si>
    <t>Batman BeginsÂ </t>
  </si>
  <si>
    <t>Madagascar: Escape 2 AfricaÂ </t>
  </si>
  <si>
    <t>Night at the Museum: Battle of the SmithsonianÂ </t>
  </si>
  <si>
    <t>X-Men Origins: WolverineÂ </t>
  </si>
  <si>
    <t>The Matrix RevolutionsÂ </t>
  </si>
  <si>
    <t>FrozenÂ </t>
  </si>
  <si>
    <t>The Matrix ReloadedÂ </t>
  </si>
  <si>
    <t>Thor: The Dark WorldÂ </t>
  </si>
  <si>
    <t>Mad Max: Fury RoadÂ </t>
  </si>
  <si>
    <t>Angels &amp; DemonsÂ </t>
  </si>
  <si>
    <t>ThorÂ </t>
  </si>
  <si>
    <t>BoltÂ </t>
  </si>
  <si>
    <t>G-ForceÂ </t>
  </si>
  <si>
    <t>Wrath of the TitansÂ </t>
  </si>
  <si>
    <t>Dark ShadowsÂ </t>
  </si>
  <si>
    <t>Mission: Impossible - Rogue NationÂ </t>
  </si>
  <si>
    <t>The WolfmanÂ </t>
  </si>
  <si>
    <t>Bee MovieÂ </t>
  </si>
  <si>
    <t>Kung Fu Panda 2Â </t>
  </si>
  <si>
    <t>The Last AirbenderÂ </t>
  </si>
  <si>
    <t>Mission: Impossible IIIÂ </t>
  </si>
  <si>
    <t>White House DownÂ </t>
  </si>
  <si>
    <t>Mars Needs MomsÂ </t>
  </si>
  <si>
    <t>Flushed AwayÂ </t>
  </si>
  <si>
    <t>PanÂ </t>
  </si>
  <si>
    <t>Mr. Peabody &amp; ShermanÂ </t>
  </si>
  <si>
    <t>TroyÂ </t>
  </si>
  <si>
    <t>Madagascar 3: Europe's Most WantedÂ </t>
  </si>
  <si>
    <t>Die Another DayÂ </t>
  </si>
  <si>
    <t>GhostbustersÂ </t>
  </si>
  <si>
    <t>ArmageddonÂ </t>
  </si>
  <si>
    <t>Men in Black IIÂ </t>
  </si>
  <si>
    <t>BeowulfÂ </t>
  </si>
  <si>
    <t>Kung Fu Panda 3Â </t>
  </si>
  <si>
    <t>Mission: Impossible - Ghost ProtocolÂ </t>
  </si>
  <si>
    <t>Rise of the GuardiansÂ </t>
  </si>
  <si>
    <t>Fun with Dick and JaneÂ </t>
  </si>
  <si>
    <t>The Last SamuraiÂ </t>
  </si>
  <si>
    <t>Exodus: Gods and KingsÂ </t>
  </si>
  <si>
    <t>Star TrekÂ </t>
  </si>
  <si>
    <t>Spider-ManÂ </t>
  </si>
  <si>
    <t>How to Train Your Dragon 2Â </t>
  </si>
  <si>
    <t>Gods of EgyptÂ </t>
  </si>
  <si>
    <t>StealthÂ </t>
  </si>
  <si>
    <t>WatchmenÂ </t>
  </si>
  <si>
    <t>Lethal Weapon 4Â </t>
  </si>
  <si>
    <t>HulkÂ </t>
  </si>
  <si>
    <t>G.I. Joe: RetaliationÂ </t>
  </si>
  <si>
    <t>SaharaÂ </t>
  </si>
  <si>
    <t>Final Fantasy: The Spirits WithinÂ </t>
  </si>
  <si>
    <t>Captain America: The First AvengerÂ </t>
  </si>
  <si>
    <t>The World Is Not EnoughÂ </t>
  </si>
  <si>
    <t>Master and Commander: The Far Side of the WorldÂ </t>
  </si>
  <si>
    <t>The Twilight Saga: Breaking Dawn - Part 2Â </t>
  </si>
  <si>
    <t>Happy Feet 2Â </t>
  </si>
  <si>
    <t>The Incredible HulkÂ </t>
  </si>
  <si>
    <t xml:space="preserve">Miami ViceÂ             </t>
  </si>
  <si>
    <t>The BFGÂ </t>
  </si>
  <si>
    <t>The RevenantÂ </t>
  </si>
  <si>
    <t>TurboÂ </t>
  </si>
  <si>
    <t>RangoÂ </t>
  </si>
  <si>
    <t>Penguins of MadagascarÂ </t>
  </si>
  <si>
    <t>The Bourne UltimatumÂ </t>
  </si>
  <si>
    <t>Kung Fu PandaÂ </t>
  </si>
  <si>
    <t>Ant-ManÂ </t>
  </si>
  <si>
    <t>The Hunger Games: Catching FireÂ </t>
  </si>
  <si>
    <t>HomeÂ </t>
  </si>
  <si>
    <t>War of the WorldsÂ </t>
  </si>
  <si>
    <t>Bad Boys IIÂ </t>
  </si>
  <si>
    <t>Puss in BootsÂ </t>
  </si>
  <si>
    <t>SaltÂ </t>
  </si>
  <si>
    <t>NoahÂ </t>
  </si>
  <si>
    <t>The Adventures of TintinÂ </t>
  </si>
  <si>
    <t>Harry Potter and the Prisoner of AzkabanÂ </t>
  </si>
  <si>
    <t>AustraliaÂ </t>
  </si>
  <si>
    <t>After EarthÂ </t>
  </si>
  <si>
    <t>DinosaurÂ </t>
  </si>
  <si>
    <t>Harry Potter and the Deathly Hallows: Part IIÂ </t>
  </si>
  <si>
    <t>Night at the Museum: Secret of the TombÂ </t>
  </si>
  <si>
    <t>MegamindÂ </t>
  </si>
  <si>
    <t>Harry Potter and the Sorcerer's StoneÂ </t>
  </si>
  <si>
    <t>R.I.P.D.Â </t>
  </si>
  <si>
    <t>Pirates of the Caribbean: The Curse of the Black PearlÂ </t>
  </si>
  <si>
    <t>Harry Potter and the Deathly Hallows: Part IÂ </t>
  </si>
  <si>
    <t>The Hunger Games: Mockingjay - Part 1Â </t>
  </si>
  <si>
    <t>The Da Vinci CodeÂ </t>
  </si>
  <si>
    <t>Rio 2Â </t>
  </si>
  <si>
    <t>X-Men 2Â </t>
  </si>
  <si>
    <t>Fast FiveÂ </t>
  </si>
  <si>
    <t>Sherlock Holmes: A Game of ShadowsÂ </t>
  </si>
  <si>
    <t>Clash of the TitansÂ </t>
  </si>
  <si>
    <t>Total RecallÂ </t>
  </si>
  <si>
    <t>The 13th WarriorÂ </t>
  </si>
  <si>
    <t>The Bourne LegacyÂ </t>
  </si>
  <si>
    <t>Batman &amp; RobinÂ </t>
  </si>
  <si>
    <t>How the Grinch Stole ChristmasÂ </t>
  </si>
  <si>
    <t>The Day After TomorrowÂ </t>
  </si>
  <si>
    <t>Mission: Impossible IIÂ </t>
  </si>
  <si>
    <t>The Perfect StormÂ </t>
  </si>
  <si>
    <t>Fantastic 4: Rise of the Silver SurferÂ </t>
  </si>
  <si>
    <t>Life of PiÂ </t>
  </si>
  <si>
    <t>Ghost RiderÂ </t>
  </si>
  <si>
    <t>Jason BourneÂ </t>
  </si>
  <si>
    <t>Charlie's Angels: Full ThrottleÂ </t>
  </si>
  <si>
    <t>PrometheusÂ </t>
  </si>
  <si>
    <t>Stuart Little 2Â </t>
  </si>
  <si>
    <t>ElysiumÂ </t>
  </si>
  <si>
    <t>The Chronicles of RiddickÂ </t>
  </si>
  <si>
    <t>RoboCopÂ </t>
  </si>
  <si>
    <t>Speed RacerÂ </t>
  </si>
  <si>
    <t>How Do You KnowÂ </t>
  </si>
  <si>
    <t>Knight and DayÂ </t>
  </si>
  <si>
    <t>OblivionÂ </t>
  </si>
  <si>
    <t>Star Wars: Episode III - Revenge of the SithÂ </t>
  </si>
  <si>
    <t>Star Wars: Episode II - Attack of the ClonesÂ </t>
  </si>
  <si>
    <t>Monsters, Inc.Â </t>
  </si>
  <si>
    <t>The WolverineÂ </t>
  </si>
  <si>
    <t>Star Wars: Episode I - The Phantom MenaceÂ </t>
  </si>
  <si>
    <t>The CroodsÂ </t>
  </si>
  <si>
    <t>Asterix at the Olympic GamesÂ </t>
  </si>
  <si>
    <t>WindtalkersÂ </t>
  </si>
  <si>
    <t>The Huntsman: Winter's WarÂ </t>
  </si>
  <si>
    <t>Teenage Mutant Ninja TurtlesÂ </t>
  </si>
  <si>
    <t>GravityÂ </t>
  </si>
  <si>
    <t>Dante's PeakÂ </t>
  </si>
  <si>
    <t>Teenage Mutant Ninja Turtles: Out of the ShadowsÂ </t>
  </si>
  <si>
    <t>Fantastic FourÂ </t>
  </si>
  <si>
    <t>Night at the MuseumÂ </t>
  </si>
  <si>
    <t>San AndreasÂ </t>
  </si>
  <si>
    <t>Tomorrow Never DiesÂ </t>
  </si>
  <si>
    <t>The PatriotÂ </t>
  </si>
  <si>
    <t>Ocean's TwelveÂ </t>
  </si>
  <si>
    <t>Mr. &amp; Mrs. SmithÂ </t>
  </si>
  <si>
    <t>InsurgentÂ </t>
  </si>
  <si>
    <t>The AviatorÂ </t>
  </si>
  <si>
    <t>Gulliver's TravelsÂ </t>
  </si>
  <si>
    <t>The Green HornetÂ </t>
  </si>
  <si>
    <t xml:space="preserve">The A-TeamÂ             </t>
  </si>
  <si>
    <t>300: Rise of an EmpireÂ </t>
  </si>
  <si>
    <t>The SmurfsÂ </t>
  </si>
  <si>
    <t>Home on the RangeÂ </t>
  </si>
  <si>
    <t>AllegiantÂ </t>
  </si>
  <si>
    <t>Real SteelÂ </t>
  </si>
  <si>
    <t>The Smurfs 2Â </t>
  </si>
  <si>
    <t>Speed 2: Cruise ControlÂ </t>
  </si>
  <si>
    <t>Ender's GameÂ </t>
  </si>
  <si>
    <t>Live Free or Die HardÂ </t>
  </si>
  <si>
    <t>The Lord of the Rings: The Fellowship of the RingÂ </t>
  </si>
  <si>
    <t>Around the World in 80 DaysÂ </t>
  </si>
  <si>
    <t>AliÂ </t>
  </si>
  <si>
    <t>The Cat in the HatÂ </t>
  </si>
  <si>
    <t>I, RobotÂ </t>
  </si>
  <si>
    <t>Kingdom of HeavenÂ </t>
  </si>
  <si>
    <t>Stuart LittleÂ </t>
  </si>
  <si>
    <t>The Princess and the FrogÂ </t>
  </si>
  <si>
    <t>The MartianÂ </t>
  </si>
  <si>
    <t xml:space="preserve">10,000 B.C.Â             </t>
  </si>
  <si>
    <t>The IslandÂ </t>
  </si>
  <si>
    <t>Town &amp; CountryÂ </t>
  </si>
  <si>
    <t>Gone in Sixty SecondsÂ </t>
  </si>
  <si>
    <t>GladiatorÂ </t>
  </si>
  <si>
    <t>Minority ReportÂ </t>
  </si>
  <si>
    <t>Harry Potter and the Chamber of SecretsÂ </t>
  </si>
  <si>
    <t>Casino RoyaleÂ </t>
  </si>
  <si>
    <t>Planet of the ApesÂ </t>
  </si>
  <si>
    <t>Terminator 2: Judgment DayÂ </t>
  </si>
  <si>
    <t>Public EnemiesÂ </t>
  </si>
  <si>
    <t>American GangsterÂ </t>
  </si>
  <si>
    <t>True LiesÂ </t>
  </si>
  <si>
    <t>The Taking of Pelham 1 2 3Â </t>
  </si>
  <si>
    <t>Little FockersÂ </t>
  </si>
  <si>
    <t>The Other GuysÂ </t>
  </si>
  <si>
    <t>EraserÂ </t>
  </si>
  <si>
    <t>Django UnchainedÂ </t>
  </si>
  <si>
    <t>The Hunchback of Notre DameÂ </t>
  </si>
  <si>
    <t>The Emperor's New GrooveÂ </t>
  </si>
  <si>
    <t>The Expendables 2Â </t>
  </si>
  <si>
    <t>National TreasureÂ </t>
  </si>
  <si>
    <t>EragonÂ </t>
  </si>
  <si>
    <t>Where the Wild Things AreÂ </t>
  </si>
  <si>
    <t>EpicÂ </t>
  </si>
  <si>
    <t>The TouristÂ </t>
  </si>
  <si>
    <t>End of DaysÂ </t>
  </si>
  <si>
    <t>Blood DiamondÂ </t>
  </si>
  <si>
    <t>The Wolf of Wall StreetÂ </t>
  </si>
  <si>
    <t>Batman ForeverÂ </t>
  </si>
  <si>
    <t>Starship TroopersÂ </t>
  </si>
  <si>
    <t>Cloud AtlasÂ </t>
  </si>
  <si>
    <t>Legend of the Guardians: The Owls of Ga'HooleÂ </t>
  </si>
  <si>
    <t>CatwomanÂ </t>
  </si>
  <si>
    <t>HerculesÂ </t>
  </si>
  <si>
    <t>Treasure PlanetÂ </t>
  </si>
  <si>
    <t>Land of the LostÂ </t>
  </si>
  <si>
    <t>The Expendables 3Â </t>
  </si>
  <si>
    <t>Point BreakÂ </t>
  </si>
  <si>
    <t>Son of the MaskÂ </t>
  </si>
  <si>
    <t>In the Heart of the SeaÂ </t>
  </si>
  <si>
    <t>The Adventures of Pluto NashÂ </t>
  </si>
  <si>
    <t>Green ZoneÂ </t>
  </si>
  <si>
    <t>The Peanuts MovieÂ </t>
  </si>
  <si>
    <t>The Spanish PrisonerÂ </t>
  </si>
  <si>
    <t>The Mummy ReturnsÂ </t>
  </si>
  <si>
    <t>Gangs of New YorkÂ </t>
  </si>
  <si>
    <t>The Flowers of WarÂ </t>
  </si>
  <si>
    <t>Surf's UpÂ </t>
  </si>
  <si>
    <t>The Stepford WivesÂ </t>
  </si>
  <si>
    <t>Black Hawk DownÂ </t>
  </si>
  <si>
    <t>The CampaignÂ </t>
  </si>
  <si>
    <t>The Fifth ElementÂ </t>
  </si>
  <si>
    <t>Sex and the City 2Â </t>
  </si>
  <si>
    <t>The Road to El DoradoÂ </t>
  </si>
  <si>
    <t>Ice Age: Continental DriftÂ </t>
  </si>
  <si>
    <t>CinderellaÂ </t>
  </si>
  <si>
    <t>The Lovely BonesÂ </t>
  </si>
  <si>
    <t>Finding NemoÂ </t>
  </si>
  <si>
    <t>The Lord of the Rings: The Return of the KingÂ </t>
  </si>
  <si>
    <t>The Lord of the Rings: The Two TowersÂ </t>
  </si>
  <si>
    <t>Seventh SonÂ </t>
  </si>
  <si>
    <t>Lara Croft: Tomb RaiderÂ </t>
  </si>
  <si>
    <t>TranscendenceÂ </t>
  </si>
  <si>
    <t>Jurassic Park IIIÂ </t>
  </si>
  <si>
    <t>Rise of the Planet of the ApesÂ </t>
  </si>
  <si>
    <t>The Spiderwick ChroniclesÂ </t>
  </si>
  <si>
    <t>A Good Day to Die HardÂ </t>
  </si>
  <si>
    <t>The AlamoÂ </t>
  </si>
  <si>
    <t>The IncrediblesÂ </t>
  </si>
  <si>
    <t>Cutthroat IslandÂ </t>
  </si>
  <si>
    <t>Percy Jackson &amp; the Olympians: The Lightning ThiefÂ </t>
  </si>
  <si>
    <t>Men in BlackÂ </t>
  </si>
  <si>
    <t>Toy Story 2Â </t>
  </si>
  <si>
    <t>UnstoppableÂ </t>
  </si>
  <si>
    <t>Rush Hour 2Â </t>
  </si>
  <si>
    <t>What Lies BeneathÂ </t>
  </si>
  <si>
    <t>Cloudy with a Chance of MeatballsÂ </t>
  </si>
  <si>
    <t>Ice Age: Dawn of the DinosaursÂ </t>
  </si>
  <si>
    <t>The Secret Life of Walter MittyÂ </t>
  </si>
  <si>
    <t>Charlie's AngelsÂ </t>
  </si>
  <si>
    <t>The DepartedÂ </t>
  </si>
  <si>
    <t>MulanÂ </t>
  </si>
  <si>
    <t>Tropic ThunderÂ </t>
  </si>
  <si>
    <t>The Girl with the Dragon TattooÂ </t>
  </si>
  <si>
    <t>Die Hard with a VengeanceÂ </t>
  </si>
  <si>
    <t>Sherlock HolmesÂ </t>
  </si>
  <si>
    <t>Ben-HurÂ </t>
  </si>
  <si>
    <t>Atlantis: The Lost EmpireÂ </t>
  </si>
  <si>
    <t>Alvin and the Chipmunks: The Road ChipÂ </t>
  </si>
  <si>
    <t>ValkyrieÂ </t>
  </si>
  <si>
    <t>You Don't Mess with the ZohanÂ </t>
  </si>
  <si>
    <t>PixelsÂ </t>
  </si>
  <si>
    <t>A.I. Artificial IntelligenceÂ </t>
  </si>
  <si>
    <t>The Haunted MansionÂ </t>
  </si>
  <si>
    <t>ContactÂ </t>
  </si>
  <si>
    <t>Hollow ManÂ </t>
  </si>
  <si>
    <t>The InterpreterÂ </t>
  </si>
  <si>
    <t>Percy Jackson: Sea of MonstersÂ </t>
  </si>
  <si>
    <t>Lara Croft Tomb Raider: The Cradle of LifeÂ </t>
  </si>
  <si>
    <t>Now You See Me 2Â </t>
  </si>
  <si>
    <t>The SaintÂ </t>
  </si>
  <si>
    <t>Spy GameÂ </t>
  </si>
  <si>
    <t>Mission to MarsÂ </t>
  </si>
  <si>
    <t>RioÂ </t>
  </si>
  <si>
    <t>Bicentennial ManÂ </t>
  </si>
  <si>
    <t>VolcanoÂ </t>
  </si>
  <si>
    <t>The Devil's OwnÂ </t>
  </si>
  <si>
    <t>K-19: The WidowmakerÂ </t>
  </si>
  <si>
    <t>Conan the BarbarianÂ </t>
  </si>
  <si>
    <t>Cinderella ManÂ </t>
  </si>
  <si>
    <t>The Nutcracker in 3DÂ </t>
  </si>
  <si>
    <t>SeabiscuitÂ </t>
  </si>
  <si>
    <t>TwisterÂ </t>
  </si>
  <si>
    <t>Cast AwayÂ </t>
  </si>
  <si>
    <t>Happy FeetÂ </t>
  </si>
  <si>
    <t>The Bourne SupremacyÂ </t>
  </si>
  <si>
    <t>Air Force OneÂ </t>
  </si>
  <si>
    <t>Ocean's ElevenÂ </t>
  </si>
  <si>
    <t>The Three MusketeersÂ </t>
  </si>
  <si>
    <t>Hotel TransylvaniaÂ </t>
  </si>
  <si>
    <t>EnchantedÂ </t>
  </si>
  <si>
    <t xml:space="preserve">HannibalÂ             </t>
  </si>
  <si>
    <t>Safe HouseÂ </t>
  </si>
  <si>
    <t>102 DalmatiansÂ </t>
  </si>
  <si>
    <t>Tower HeistÂ </t>
  </si>
  <si>
    <t>The HolidayÂ </t>
  </si>
  <si>
    <t>Enemy of the StateÂ </t>
  </si>
  <si>
    <t>It's ComplicatedÂ </t>
  </si>
  <si>
    <t>Ocean's ThirteenÂ </t>
  </si>
  <si>
    <t>Open SeasonÂ </t>
  </si>
  <si>
    <t>DivergentÂ </t>
  </si>
  <si>
    <t>Enemy at the GatesÂ </t>
  </si>
  <si>
    <t>The RundownÂ </t>
  </si>
  <si>
    <t>Last Action HeroÂ </t>
  </si>
  <si>
    <t>Memoirs of a GeishaÂ </t>
  </si>
  <si>
    <t>The Fast and the Furious: Tokyo DriftÂ </t>
  </si>
  <si>
    <t>Arthur ChristmasÂ </t>
  </si>
  <si>
    <t>Meet Joe BlackÂ </t>
  </si>
  <si>
    <t>Collateral DamageÂ </t>
  </si>
  <si>
    <t>All That JazzÂ </t>
  </si>
  <si>
    <t>Mirror MirrorÂ </t>
  </si>
  <si>
    <t>Scott Pilgrim vs. the WorldÂ </t>
  </si>
  <si>
    <t>The CoreÂ </t>
  </si>
  <si>
    <t>Nutty Professor II: The KlumpsÂ </t>
  </si>
  <si>
    <t>Scooby-DooÂ </t>
  </si>
  <si>
    <t>DreddÂ </t>
  </si>
  <si>
    <t>ClickÂ </t>
  </si>
  <si>
    <t>CreepshowÂ </t>
  </si>
  <si>
    <t>Cats &amp; Dogs: The Revenge of Kitty GaloreÂ </t>
  </si>
  <si>
    <t>JumperÂ </t>
  </si>
  <si>
    <t>Hellboy II: The Golden ArmyÂ </t>
  </si>
  <si>
    <t>ZodiacÂ </t>
  </si>
  <si>
    <t>The 6th DayÂ </t>
  </si>
  <si>
    <t>Bruce AlmightyÂ </t>
  </si>
  <si>
    <t>The ExpendablesÂ </t>
  </si>
  <si>
    <t>Mission: ImpossibleÂ </t>
  </si>
  <si>
    <t>The Hunger GamesÂ </t>
  </si>
  <si>
    <t>The Hangover Part IIÂ </t>
  </si>
  <si>
    <t>Batman ReturnsÂ </t>
  </si>
  <si>
    <t>Over the HedgeÂ </t>
  </si>
  <si>
    <t>Lilo &amp; StitchÂ </t>
  </si>
  <si>
    <t>Charlotte's WebÂ </t>
  </si>
  <si>
    <t>Deep ImpactÂ </t>
  </si>
  <si>
    <t>RED 2Â </t>
  </si>
  <si>
    <t>The Longest YardÂ </t>
  </si>
  <si>
    <t>Alvin and the Chipmunks: ChipwreckedÂ </t>
  </si>
  <si>
    <t>Grown Ups 2Â </t>
  </si>
  <si>
    <t>Get SmartÂ </t>
  </si>
  <si>
    <t>Something's Gotta GiveÂ </t>
  </si>
  <si>
    <t>Shutter IslandÂ </t>
  </si>
  <si>
    <t>Four ChristmasesÂ </t>
  </si>
  <si>
    <t>RobotsÂ </t>
  </si>
  <si>
    <t>Face/OffÂ </t>
  </si>
  <si>
    <t>Bedtime StoriesÂ </t>
  </si>
  <si>
    <t>Road to PerditionÂ </t>
  </si>
  <si>
    <t>Just Go with ItÂ </t>
  </si>
  <si>
    <t xml:space="preserve">DaredevilÂ             </t>
  </si>
  <si>
    <t>Con AirÂ </t>
  </si>
  <si>
    <t>Eagle EyeÂ </t>
  </si>
  <si>
    <t>Cold MountainÂ </t>
  </si>
  <si>
    <t>The Book of EliÂ </t>
  </si>
  <si>
    <t>FlubberÂ </t>
  </si>
  <si>
    <t>The HauntingÂ </t>
  </si>
  <si>
    <t>Space JamÂ </t>
  </si>
  <si>
    <t>The Pink PantherÂ </t>
  </si>
  <si>
    <t>The Day the Earth Stood StillÂ </t>
  </si>
  <si>
    <t>Conspiracy TheoryÂ </t>
  </si>
  <si>
    <t>FuryÂ </t>
  </si>
  <si>
    <t>Six Days Seven NightsÂ </t>
  </si>
  <si>
    <t>Yogi BearÂ </t>
  </si>
  <si>
    <t>Spirit: Stallion of the CimarronÂ </t>
  </si>
  <si>
    <t>ZookeeperÂ </t>
  </si>
  <si>
    <t>Lost in SpaceÂ </t>
  </si>
  <si>
    <t>The Manchurian CandidateÂ </t>
  </si>
  <si>
    <t>DÃ©jÃ  VuÂ </t>
  </si>
  <si>
    <t>Hotel Transylvania 2Â </t>
  </si>
  <si>
    <t xml:space="preserve">BewitchedÂ             </t>
  </si>
  <si>
    <t>Fantasia 2000Â </t>
  </si>
  <si>
    <t>The Time MachineÂ </t>
  </si>
  <si>
    <t>Mighty Joe YoungÂ </t>
  </si>
  <si>
    <t>SwordfishÂ </t>
  </si>
  <si>
    <t>The Legend of ZorroÂ </t>
  </si>
  <si>
    <t>What Dreams May ComeÂ </t>
  </si>
  <si>
    <t>Little NickyÂ </t>
  </si>
  <si>
    <t>The Brothers GrimmÂ </t>
  </si>
  <si>
    <t>Mars Attacks!Â </t>
  </si>
  <si>
    <t>EvolutionÂ </t>
  </si>
  <si>
    <t>The EdgeÂ </t>
  </si>
  <si>
    <t>SurrogatesÂ </t>
  </si>
  <si>
    <t>Thirteen DaysÂ </t>
  </si>
  <si>
    <t>DaylightÂ </t>
  </si>
  <si>
    <t>Walking with Dinosaurs 3DÂ </t>
  </si>
  <si>
    <t>Battlefield EarthÂ </t>
  </si>
  <si>
    <t>Looney Tunes: Back in ActionÂ </t>
  </si>
  <si>
    <t>NineÂ </t>
  </si>
  <si>
    <t>TimelineÂ </t>
  </si>
  <si>
    <t>The PostmanÂ </t>
  </si>
  <si>
    <t>Babe: Pig in the CityÂ </t>
  </si>
  <si>
    <t>The Last Witch HunterÂ </t>
  </si>
  <si>
    <t>Red PlanetÂ </t>
  </si>
  <si>
    <t>Arthur and the InvisiblesÂ </t>
  </si>
  <si>
    <t>OceansÂ </t>
  </si>
  <si>
    <t>A Sound of ThunderÂ </t>
  </si>
  <si>
    <t>PompeiiÂ </t>
  </si>
  <si>
    <t>Top Cat BeginsÂ </t>
  </si>
  <si>
    <t>A Beautiful MindÂ </t>
  </si>
  <si>
    <t>The Lion KingÂ </t>
  </si>
  <si>
    <t>Journey 2: The Mysterious IslandÂ </t>
  </si>
  <si>
    <t>Cloudy with a Chance of Meatballs 2Â </t>
  </si>
  <si>
    <t>Red DragonÂ </t>
  </si>
  <si>
    <t>HidalgoÂ </t>
  </si>
  <si>
    <t>Jack and JillÂ </t>
  </si>
  <si>
    <t>2 Fast 2 FuriousÂ </t>
  </si>
  <si>
    <t>The Little PrinceÂ </t>
  </si>
  <si>
    <t>The InvasionÂ </t>
  </si>
  <si>
    <t>The Adventures of Rocky &amp; BullwinkleÂ </t>
  </si>
  <si>
    <t>The Secret Life of PetsÂ </t>
  </si>
  <si>
    <t>The League of Extraordinary GentlemenÂ </t>
  </si>
  <si>
    <t>Despicable Me 2Â </t>
  </si>
  <si>
    <t>Independence DayÂ </t>
  </si>
  <si>
    <t>The Lost World: Jurassic ParkÂ </t>
  </si>
  <si>
    <t>MadagascarÂ </t>
  </si>
  <si>
    <t>Children of MenÂ </t>
  </si>
  <si>
    <t>X-MenÂ </t>
  </si>
  <si>
    <t>WantedÂ </t>
  </si>
  <si>
    <t>The RockÂ </t>
  </si>
  <si>
    <t>Ice Age: The MeltdownÂ </t>
  </si>
  <si>
    <t>50 First DatesÂ </t>
  </si>
  <si>
    <t>HairsprayÂ </t>
  </si>
  <si>
    <t>Exorcist: The BeginningÂ </t>
  </si>
  <si>
    <t>Inspector GadgetÂ </t>
  </si>
  <si>
    <t>Now You See MeÂ </t>
  </si>
  <si>
    <t>Grown UpsÂ </t>
  </si>
  <si>
    <t>The TerminalÂ </t>
  </si>
  <si>
    <t xml:space="preserve">ConstantineÂ             </t>
  </si>
  <si>
    <t>Hotel for DogsÂ </t>
  </si>
  <si>
    <t>Vertical LimitÂ </t>
  </si>
  <si>
    <t>Charlie Wilson's WarÂ </t>
  </si>
  <si>
    <t>Shark TaleÂ </t>
  </si>
  <si>
    <t>DreamgirlsÂ </t>
  </si>
  <si>
    <t xml:space="preserve">LifeÂ             </t>
  </si>
  <si>
    <t>Be CoolÂ </t>
  </si>
  <si>
    <t>MunichÂ </t>
  </si>
  <si>
    <t>Tears of the SunÂ </t>
  </si>
  <si>
    <t>KillersÂ </t>
  </si>
  <si>
    <t>The Man from U.N.C.L.E.Â </t>
  </si>
  <si>
    <t>SpanglishÂ </t>
  </si>
  <si>
    <t>Monster HouseÂ </t>
  </si>
  <si>
    <t>BanditsÂ </t>
  </si>
  <si>
    <t>First KnightÂ </t>
  </si>
  <si>
    <t>Anna and the KingÂ </t>
  </si>
  <si>
    <t>ImmortalsÂ </t>
  </si>
  <si>
    <t>HostageÂ </t>
  </si>
  <si>
    <t>Titan A.E.Â </t>
  </si>
  <si>
    <t>Hollywood HomicideÂ </t>
  </si>
  <si>
    <t>SoldierÂ </t>
  </si>
  <si>
    <t>CarriersÂ </t>
  </si>
  <si>
    <t>MonkeyboneÂ </t>
  </si>
  <si>
    <t>Flight of the PhoenixÂ </t>
  </si>
  <si>
    <t>UnbreakableÂ </t>
  </si>
  <si>
    <t>MinionsÂ </t>
  </si>
  <si>
    <t>Sucker PunchÂ </t>
  </si>
  <si>
    <t>Snake EyesÂ </t>
  </si>
  <si>
    <t>SphereÂ </t>
  </si>
  <si>
    <t>The Angry Birds MovieÂ </t>
  </si>
  <si>
    <t>Fool's GoldÂ </t>
  </si>
  <si>
    <t>Funny PeopleÂ </t>
  </si>
  <si>
    <t>The KingdomÂ </t>
  </si>
  <si>
    <t>Talladega Nights: The Ballad of Ricky BobbyÂ </t>
  </si>
  <si>
    <t>Dr. Dolittle 2Â </t>
  </si>
  <si>
    <t>BraveheartÂ </t>
  </si>
  <si>
    <t>JarheadÂ </t>
  </si>
  <si>
    <t>The Simpsons MovieÂ </t>
  </si>
  <si>
    <t>The MajesticÂ </t>
  </si>
  <si>
    <t>DrivenÂ </t>
  </si>
  <si>
    <t>Two BrothersÂ </t>
  </si>
  <si>
    <t>The VillageÂ </t>
  </si>
  <si>
    <t>Doctor DolittleÂ </t>
  </si>
  <si>
    <t>SignsÂ </t>
  </si>
  <si>
    <t>Shrek 2Â </t>
  </si>
  <si>
    <t>CarsÂ </t>
  </si>
  <si>
    <t>Runaway BrideÂ </t>
  </si>
  <si>
    <t>xXxÂ </t>
  </si>
  <si>
    <t>The SpongeBob Movie: Sponge Out of WaterÂ </t>
  </si>
  <si>
    <t>RansomÂ </t>
  </si>
  <si>
    <t>Inglourious BasterdsÂ </t>
  </si>
  <si>
    <t>HookÂ </t>
  </si>
  <si>
    <t>Die Hard 2Â </t>
  </si>
  <si>
    <t>S.W.A.T.Â </t>
  </si>
  <si>
    <t xml:space="preserve">Sleepy HollowÂ             </t>
  </si>
  <si>
    <t>Vanilla SkyÂ </t>
  </si>
  <si>
    <t>Lady in the WaterÂ </t>
  </si>
  <si>
    <t>AVP: Alien vs. PredatorÂ </t>
  </si>
  <si>
    <t>Alvin and the Chipmunks: The SqueakquelÂ </t>
  </si>
  <si>
    <t>We Were SoldiersÂ </t>
  </si>
  <si>
    <t>Olympus Has FallenÂ </t>
  </si>
  <si>
    <t>Star Trek: InsurrectionÂ </t>
  </si>
  <si>
    <t>Battle Los AngelesÂ </t>
  </si>
  <si>
    <t>Big FishÂ </t>
  </si>
  <si>
    <t>WolfÂ </t>
  </si>
  <si>
    <t>War HorseÂ </t>
  </si>
  <si>
    <t>The Monuments MenÂ </t>
  </si>
  <si>
    <t>The AbyssÂ </t>
  </si>
  <si>
    <t>Wall Street: Money Never SleepsÂ </t>
  </si>
  <si>
    <t>Dracula UntoldÂ </t>
  </si>
  <si>
    <t>The SiegeÂ </t>
  </si>
  <si>
    <t>StardustÂ </t>
  </si>
  <si>
    <t>Seven Years in TibetÂ </t>
  </si>
  <si>
    <t>The DilemmaÂ </t>
  </si>
  <si>
    <t>Bad CompanyÂ </t>
  </si>
  <si>
    <t>DoomÂ </t>
  </si>
  <si>
    <t>I SpyÂ </t>
  </si>
  <si>
    <t>Underworld: AwakeningÂ </t>
  </si>
  <si>
    <t>Rock of AgesÂ </t>
  </si>
  <si>
    <t>Hart's WarÂ </t>
  </si>
  <si>
    <t>Killer EliteÂ </t>
  </si>
  <si>
    <t>RollerballÂ </t>
  </si>
  <si>
    <t>Ballistic: Ecks vs. SeverÂ </t>
  </si>
  <si>
    <t>Hard RainÂ </t>
  </si>
  <si>
    <t>Osmosis JonesÂ </t>
  </si>
  <si>
    <t>Legends of Oz: Dorothy's ReturnÂ </t>
  </si>
  <si>
    <t>BlackhatÂ </t>
  </si>
  <si>
    <t>Sky Captain and the World of TomorrowÂ </t>
  </si>
  <si>
    <t>Basic Instinct 2Â </t>
  </si>
  <si>
    <t>Escape PlanÂ </t>
  </si>
  <si>
    <t>The Legend of HerculesÂ </t>
  </si>
  <si>
    <t>The Sum of All FearsÂ </t>
  </si>
  <si>
    <t>The Twilight Saga: EclipseÂ </t>
  </si>
  <si>
    <t>The ScoreÂ </t>
  </si>
  <si>
    <t>Despicable MeÂ </t>
  </si>
  <si>
    <t>Money TrainÂ </t>
  </si>
  <si>
    <t>Ted 2Â </t>
  </si>
  <si>
    <t>AgoraÂ </t>
  </si>
  <si>
    <t>Mystery MenÂ </t>
  </si>
  <si>
    <t>Hall PassÂ </t>
  </si>
  <si>
    <t>The InsiderÂ </t>
  </si>
  <si>
    <t>The Finest HoursÂ </t>
  </si>
  <si>
    <t>Body of LiesÂ </t>
  </si>
  <si>
    <t>Dinner for SchmucksÂ </t>
  </si>
  <si>
    <t>Abraham Lincoln: Vampire HunterÂ </t>
  </si>
  <si>
    <t>EntrapmentÂ </t>
  </si>
  <si>
    <t xml:space="preserve">Last Man StandingÂ             </t>
  </si>
  <si>
    <t>The X FilesÂ </t>
  </si>
  <si>
    <t>The Last LegionÂ </t>
  </si>
  <si>
    <t>Saving Private RyanÂ </t>
  </si>
  <si>
    <t>Need for SpeedÂ </t>
  </si>
  <si>
    <t>What Women WantÂ </t>
  </si>
  <si>
    <t>Ice AgeÂ </t>
  </si>
  <si>
    <t>DreamcatcherÂ </t>
  </si>
  <si>
    <t>LincolnÂ </t>
  </si>
  <si>
    <t>The MatrixÂ </t>
  </si>
  <si>
    <t>Apollo 13Â </t>
  </si>
  <si>
    <t>The Santa Clause 2Â </t>
  </si>
  <si>
    <t>Les MisÃ©rablesÂ </t>
  </si>
  <si>
    <t>You've Got MailÂ </t>
  </si>
  <si>
    <t>Step BrothersÂ </t>
  </si>
  <si>
    <t>The Mask of ZorroÂ </t>
  </si>
  <si>
    <t>Due DateÂ </t>
  </si>
  <si>
    <t>UnbrokenÂ </t>
  </si>
  <si>
    <t>Space CowboysÂ </t>
  </si>
  <si>
    <t>CliffhangerÂ </t>
  </si>
  <si>
    <t>Broken ArrowÂ </t>
  </si>
  <si>
    <t>The KidÂ </t>
  </si>
  <si>
    <t>World Trade CenterÂ </t>
  </si>
  <si>
    <t>Mona Lisa SmileÂ </t>
  </si>
  <si>
    <t>The DictatorÂ </t>
  </si>
  <si>
    <t>Eyes Wide ShutÂ </t>
  </si>
  <si>
    <t>AnnieÂ </t>
  </si>
  <si>
    <t>FocusÂ </t>
  </si>
  <si>
    <t>This Means WarÂ </t>
  </si>
  <si>
    <t>Blade: TrinityÂ </t>
  </si>
  <si>
    <t>Red DawnÂ </t>
  </si>
  <si>
    <t>Primary ColorsÂ </t>
  </si>
  <si>
    <t>Resident Evil: RetributionÂ </t>
  </si>
  <si>
    <t>Death RaceÂ </t>
  </si>
  <si>
    <t>The Long Kiss GoodnightÂ </t>
  </si>
  <si>
    <t>Proof of LifeÂ </t>
  </si>
  <si>
    <t>Zathura: A Space AdventureÂ </t>
  </si>
  <si>
    <t>Fight ClubÂ </t>
  </si>
  <si>
    <t>We Are MarshallÂ </t>
  </si>
  <si>
    <t xml:space="preserve">The MissingÂ             </t>
  </si>
  <si>
    <t>Hudson HawkÂ </t>
  </si>
  <si>
    <t>Lucky NumbersÂ </t>
  </si>
  <si>
    <t>I, FrankensteinÂ </t>
  </si>
  <si>
    <t>Oliver TwistÂ </t>
  </si>
  <si>
    <t>ElektraÂ </t>
  </si>
  <si>
    <t>Sin City: A Dame to Kill ForÂ </t>
  </si>
  <si>
    <t>Random HeartsÂ </t>
  </si>
  <si>
    <t>EverestÂ </t>
  </si>
  <si>
    <t>Perfume: The Story of a MurdererÂ </t>
  </si>
  <si>
    <t>Austin Powers in GoldmemberÂ </t>
  </si>
  <si>
    <t>Astro BoyÂ </t>
  </si>
  <si>
    <t>Jurassic ParkÂ </t>
  </si>
  <si>
    <t>Wyatt EarpÂ </t>
  </si>
  <si>
    <t>Clear and Present DangerÂ </t>
  </si>
  <si>
    <t>Dragon BladeÂ </t>
  </si>
  <si>
    <t>LittlemanÂ </t>
  </si>
  <si>
    <t>U-571Â </t>
  </si>
  <si>
    <t>The American PresidentÂ </t>
  </si>
  <si>
    <t>The Love GuruÂ </t>
  </si>
  <si>
    <t>3000 Miles to GracelandÂ </t>
  </si>
  <si>
    <t>The Hateful EightÂ </t>
  </si>
  <si>
    <t>Blades of GloryÂ </t>
  </si>
  <si>
    <t>HopÂ </t>
  </si>
  <si>
    <t>300Â </t>
  </si>
  <si>
    <t>Meet the FockersÂ </t>
  </si>
  <si>
    <t>Marley &amp; MeÂ </t>
  </si>
  <si>
    <t>The Green MileÂ </t>
  </si>
  <si>
    <t>Wild HogsÂ </t>
  </si>
  <si>
    <t>Chicken LittleÂ </t>
  </si>
  <si>
    <t>Gone GirlÂ </t>
  </si>
  <si>
    <t>The Bourne IdentityÂ </t>
  </si>
  <si>
    <t>GoldenEyeÂ </t>
  </si>
  <si>
    <t>The General's DaughterÂ </t>
  </si>
  <si>
    <t>The Truman ShowÂ </t>
  </si>
  <si>
    <t>The Prince of EgyptÂ </t>
  </si>
  <si>
    <t>Daddy Day CareÂ </t>
  </si>
  <si>
    <t>2 GunsÂ </t>
  </si>
  <si>
    <t>Cats &amp; DogsÂ </t>
  </si>
  <si>
    <t>The Italian JobÂ </t>
  </si>
  <si>
    <t>Two Weeks NoticeÂ </t>
  </si>
  <si>
    <t>AntzÂ </t>
  </si>
  <si>
    <t>Couples RetreatÂ </t>
  </si>
  <si>
    <t>Days of ThunderÂ </t>
  </si>
  <si>
    <t>Cheaper by the Dozen 2Â </t>
  </si>
  <si>
    <t>The Scorch TrialsÂ </t>
  </si>
  <si>
    <t>Eat Pray LoveÂ </t>
  </si>
  <si>
    <t>The Family ManÂ </t>
  </si>
  <si>
    <t>REDÂ </t>
  </si>
  <si>
    <t>Any Given SundayÂ </t>
  </si>
  <si>
    <t>The Horse WhispererÂ </t>
  </si>
  <si>
    <t>CollateralÂ </t>
  </si>
  <si>
    <t>The Scorpion KingÂ </t>
  </si>
  <si>
    <t>Ladder 49Â </t>
  </si>
  <si>
    <t>Jack ReacherÂ </t>
  </si>
  <si>
    <t>Deep Blue SeaÂ </t>
  </si>
  <si>
    <t>This Is ItÂ </t>
  </si>
  <si>
    <t>ContagionÂ </t>
  </si>
  <si>
    <t>Kangaroo JackÂ </t>
  </si>
  <si>
    <t>CoralineÂ </t>
  </si>
  <si>
    <t>The HappeningÂ </t>
  </si>
  <si>
    <t>Man on FireÂ </t>
  </si>
  <si>
    <t>The Shaggy DogÂ </t>
  </si>
  <si>
    <t>Starsky &amp; HutchÂ </t>
  </si>
  <si>
    <t>Jingle All the WayÂ </t>
  </si>
  <si>
    <t>HellboyÂ </t>
  </si>
  <si>
    <t>A Civil ActionÂ </t>
  </si>
  <si>
    <t>ParaNormanÂ </t>
  </si>
  <si>
    <t>The JackalÂ </t>
  </si>
  <si>
    <t>PaycheckÂ </t>
  </si>
  <si>
    <t>Up Close &amp; PersonalÂ </t>
  </si>
  <si>
    <t>The Tale of DespereauxÂ </t>
  </si>
  <si>
    <t xml:space="preserve">Rules of EngagementÂ             </t>
  </si>
  <si>
    <t>The TuxedoÂ </t>
  </si>
  <si>
    <t>Under Siege 2: Dark TerritoryÂ </t>
  </si>
  <si>
    <t>Jack Ryan: Shadow RecruitÂ </t>
  </si>
  <si>
    <t>JoyÂ </t>
  </si>
  <si>
    <t>London Has FallenÂ </t>
  </si>
  <si>
    <t>Alien: ResurrectionÂ </t>
  </si>
  <si>
    <t>ShooterÂ </t>
  </si>
  <si>
    <t>The BoxtrollsÂ </t>
  </si>
  <si>
    <t>Practical MagicÂ </t>
  </si>
  <si>
    <t>The Lego MovieÂ </t>
  </si>
  <si>
    <t>Miss Congeniality 2: Armed and FabulousÂ </t>
  </si>
  <si>
    <t>Reign of FireÂ </t>
  </si>
  <si>
    <t>Gangster SquadÂ </t>
  </si>
  <si>
    <t>Year OneÂ </t>
  </si>
  <si>
    <t>InvictusÂ </t>
  </si>
  <si>
    <t>State of PlayÂ </t>
  </si>
  <si>
    <t>DuplicityÂ </t>
  </si>
  <si>
    <t>My Favorite MartianÂ </t>
  </si>
  <si>
    <t>The SentinelÂ </t>
  </si>
  <si>
    <t>Planet 51Â </t>
  </si>
  <si>
    <t>Star Trek: NemesisÂ </t>
  </si>
  <si>
    <t>Intolerable CrueltyÂ </t>
  </si>
  <si>
    <t>Trouble with the CurveÂ </t>
  </si>
  <si>
    <t>Edge of DarknessÂ </t>
  </si>
  <si>
    <t>The RelicÂ </t>
  </si>
  <si>
    <t>Analyze ThatÂ </t>
  </si>
  <si>
    <t>Righteous KillÂ </t>
  </si>
  <si>
    <t>Mercury RisingÂ </t>
  </si>
  <si>
    <t>The SoloistÂ </t>
  </si>
  <si>
    <t>The Legend of Bagger VanceÂ </t>
  </si>
  <si>
    <t>Almost FamousÂ </t>
  </si>
  <si>
    <t>Garfield 2Â </t>
  </si>
  <si>
    <t>xXx: State of the UnionÂ </t>
  </si>
  <si>
    <t>PriestÂ </t>
  </si>
  <si>
    <t>Sinbad: Legend of the Seven SeasÂ </t>
  </si>
  <si>
    <t>Event HorizonÂ </t>
  </si>
  <si>
    <t>DragonflyÂ </t>
  </si>
  <si>
    <t>The Black DahliaÂ </t>
  </si>
  <si>
    <t>FlyboysÂ </t>
  </si>
  <si>
    <t>The Last CastleÂ </t>
  </si>
  <si>
    <t>SupernovaÂ </t>
  </si>
  <si>
    <t>Winter's TaleÂ </t>
  </si>
  <si>
    <t>The Mortal Instruments: City of BonesÂ </t>
  </si>
  <si>
    <t>Meet DaveÂ </t>
  </si>
  <si>
    <t>Dark WaterÂ </t>
  </si>
  <si>
    <t>EdtvÂ </t>
  </si>
  <si>
    <t>InkheartÂ </t>
  </si>
  <si>
    <t>The SpiritÂ </t>
  </si>
  <si>
    <t>MortdecaiÂ </t>
  </si>
  <si>
    <t>In the Name of the King: A Dungeon Siege TaleÂ </t>
  </si>
  <si>
    <t>Beyond BordersÂ </t>
  </si>
  <si>
    <t>Xi you ji zhi: Sun Wukong san da Baigu JingÂ </t>
  </si>
  <si>
    <t>The Great RaidÂ </t>
  </si>
  <si>
    <t>DeadpoolÂ </t>
  </si>
  <si>
    <t>Holy ManÂ </t>
  </si>
  <si>
    <t>American SniperÂ </t>
  </si>
  <si>
    <t>GoosebumpsÂ </t>
  </si>
  <si>
    <t xml:space="preserve">Sabrina, the Teenage WitchÂ             </t>
  </si>
  <si>
    <t>Just Like HeavenÂ </t>
  </si>
  <si>
    <t>The Flintstones in Viva Rock VegasÂ </t>
  </si>
  <si>
    <t>Rambo IIIÂ </t>
  </si>
  <si>
    <t>LeatherheadsÂ </t>
  </si>
  <si>
    <t>The Ridiculous 6Â </t>
  </si>
  <si>
    <t>Did You Hear About the Morgans?Â </t>
  </si>
  <si>
    <t>The InternshipÂ </t>
  </si>
  <si>
    <t>Resident Evil: AfterlifeÂ </t>
  </si>
  <si>
    <t>Red TailsÂ </t>
  </si>
  <si>
    <t xml:space="preserve">Sex and the CityÂ             </t>
  </si>
  <si>
    <t>The Devil's AdvocateÂ </t>
  </si>
  <si>
    <t>That's My BoyÂ </t>
  </si>
  <si>
    <t>DragonHeartÂ </t>
  </si>
  <si>
    <t>After the SunsetÂ </t>
  </si>
  <si>
    <t>Ghost Rider: Spirit of VengeanceÂ </t>
  </si>
  <si>
    <t>Captain Corelli's MandolinÂ </t>
  </si>
  <si>
    <t xml:space="preserve">Anger ManagementÂ             </t>
  </si>
  <si>
    <t>The PacifierÂ </t>
  </si>
  <si>
    <t>Walking TallÂ </t>
  </si>
  <si>
    <t>Forrest GumpÂ </t>
  </si>
  <si>
    <t>Alvin and the ChipmunksÂ </t>
  </si>
  <si>
    <t>Meet the ParentsÂ </t>
  </si>
  <si>
    <t>PocahontasÂ </t>
  </si>
  <si>
    <t>SupermanÂ </t>
  </si>
  <si>
    <t>The Nutty ProfessorÂ </t>
  </si>
  <si>
    <t>HitchÂ </t>
  </si>
  <si>
    <t>George of the JungleÂ </t>
  </si>
  <si>
    <t>American WeddingÂ </t>
  </si>
  <si>
    <t>Captain PhillipsÂ </t>
  </si>
  <si>
    <t>Date NightÂ </t>
  </si>
  <si>
    <t>CasperÂ </t>
  </si>
  <si>
    <t>The EqualizerÂ </t>
  </si>
  <si>
    <t>Maid in ManhattanÂ </t>
  </si>
  <si>
    <t>Crimson TideÂ </t>
  </si>
  <si>
    <t>The Pursuit of HappynessÂ </t>
  </si>
  <si>
    <t>FlightplanÂ </t>
  </si>
  <si>
    <t>DisclosureÂ </t>
  </si>
  <si>
    <t>City of AngelsÂ </t>
  </si>
  <si>
    <t>Kill Bill: Vol. 1Â </t>
  </si>
  <si>
    <t>BowfingerÂ </t>
  </si>
  <si>
    <t xml:space="preserve">Stargate SG-1Â             </t>
  </si>
  <si>
    <t>Kill Bill: Vol. 2Â </t>
  </si>
  <si>
    <t>Tango &amp; CashÂ </t>
  </si>
  <si>
    <t>Death Becomes HerÂ </t>
  </si>
  <si>
    <t>Shanghai NoonÂ </t>
  </si>
  <si>
    <t>Executive DecisionÂ </t>
  </si>
  <si>
    <t>Mr. Popper's PenguinsÂ </t>
  </si>
  <si>
    <t>The Forbidden KingdomÂ </t>
  </si>
  <si>
    <t>Free BirdsÂ </t>
  </si>
  <si>
    <t>Alien 3Â </t>
  </si>
  <si>
    <t>EvitaÂ </t>
  </si>
  <si>
    <t>RoninÂ </t>
  </si>
  <si>
    <t>The Ghost and the DarknessÂ </t>
  </si>
  <si>
    <t>PaddingtonÂ </t>
  </si>
  <si>
    <t>The WatchÂ </t>
  </si>
  <si>
    <t>The HuntedÂ </t>
  </si>
  <si>
    <t>InstinctÂ </t>
  </si>
  <si>
    <t>Stuck on YouÂ </t>
  </si>
  <si>
    <t>Semi-ProÂ </t>
  </si>
  <si>
    <t>The Pirates! Band of MisfitsÂ </t>
  </si>
  <si>
    <t>ChangelingÂ </t>
  </si>
  <si>
    <t>Chain ReactionÂ </t>
  </si>
  <si>
    <t>The FanÂ </t>
  </si>
  <si>
    <t>The Phantom of the OperaÂ </t>
  </si>
  <si>
    <t>Elizabeth: The Golden AgeÂ </t>
  </si>
  <si>
    <t>Ã†on FluxÂ </t>
  </si>
  <si>
    <t>Gods and GeneralsÂ </t>
  </si>
  <si>
    <t>TurbulenceÂ </t>
  </si>
  <si>
    <t>Imagine ThatÂ </t>
  </si>
  <si>
    <t>Muppets Most WantedÂ </t>
  </si>
  <si>
    <t>ThunderbirdsÂ </t>
  </si>
  <si>
    <t>BurlesqueÂ </t>
  </si>
  <si>
    <t>A Very Long EngagementÂ </t>
  </si>
  <si>
    <t>LolitaÂ </t>
  </si>
  <si>
    <t>Eye See YouÂ </t>
  </si>
  <si>
    <t>Blade IIÂ </t>
  </si>
  <si>
    <t>Seven PoundsÂ </t>
  </si>
  <si>
    <t>Bullet to the HeadÂ </t>
  </si>
  <si>
    <t>The Godfather: Part IIIÂ </t>
  </si>
  <si>
    <t>ElizabethtownÂ </t>
  </si>
  <si>
    <t>You, Me and DupreeÂ </t>
  </si>
  <si>
    <t>Superman IIÂ </t>
  </si>
  <si>
    <t>GigliÂ </t>
  </si>
  <si>
    <t>All the King's MenÂ </t>
  </si>
  <si>
    <t>ShaftÂ </t>
  </si>
  <si>
    <t>AnastasiaÂ </t>
  </si>
  <si>
    <t>Moulin Rouge!Â </t>
  </si>
  <si>
    <t>Domestic DisturbanceÂ </t>
  </si>
  <si>
    <t>Black MassÂ </t>
  </si>
  <si>
    <t>Flags of Our FathersÂ </t>
  </si>
  <si>
    <t>Law Abiding CitizenÂ </t>
  </si>
  <si>
    <t>GrindhouseÂ </t>
  </si>
  <si>
    <t>BelovedÂ </t>
  </si>
  <si>
    <t>Lucky YouÂ </t>
  </si>
  <si>
    <t>Catch Me If You CanÂ </t>
  </si>
  <si>
    <t>Zero Dark ThirtyÂ </t>
  </si>
  <si>
    <t>The Break-UpÂ </t>
  </si>
  <si>
    <t>Mamma Mia!Â </t>
  </si>
  <si>
    <t>Valentine's DayÂ </t>
  </si>
  <si>
    <t>The Dukes of HazzardÂ </t>
  </si>
  <si>
    <t>The Thin Red LineÂ </t>
  </si>
  <si>
    <t>The Change-UpÂ </t>
  </si>
  <si>
    <t>Man on the MoonÂ </t>
  </si>
  <si>
    <t>CasinoÂ </t>
  </si>
  <si>
    <t>From Paris with LoveÂ </t>
  </si>
  <si>
    <t>Bulletproof MonkÂ </t>
  </si>
  <si>
    <t>Me, Myself &amp; IreneÂ </t>
  </si>
  <si>
    <t>BarnyardÂ </t>
  </si>
  <si>
    <t>Deck the HallsÂ </t>
  </si>
  <si>
    <t>The Twilight Saga: New MoonÂ </t>
  </si>
  <si>
    <t>ShrekÂ </t>
  </si>
  <si>
    <t>The Adjustment BureauÂ </t>
  </si>
  <si>
    <t>Robin Hood: Prince of ThievesÂ </t>
  </si>
  <si>
    <t>Jerry MaguireÂ </t>
  </si>
  <si>
    <t>TedÂ </t>
  </si>
  <si>
    <t>As Good as It GetsÂ </t>
  </si>
  <si>
    <t>Patch AdamsÂ </t>
  </si>
  <si>
    <t>Anchorman 2: The Legend ContinuesÂ </t>
  </si>
  <si>
    <t>Mr. DeedsÂ </t>
  </si>
  <si>
    <t>Super 8Â </t>
  </si>
  <si>
    <t>Erin BrockovichÂ </t>
  </si>
  <si>
    <t>How to Lose a Guy in 10 DaysÂ </t>
  </si>
  <si>
    <t>22 Jump StreetÂ </t>
  </si>
  <si>
    <t>Interview with the Vampire: The Vampire ChroniclesÂ </t>
  </si>
  <si>
    <t>Yes ManÂ </t>
  </si>
  <si>
    <t>Central IntelligenceÂ </t>
  </si>
  <si>
    <t>StepmomÂ </t>
  </si>
  <si>
    <t>Daddy's HomeÂ </t>
  </si>
  <si>
    <t>Into the WoodsÂ </t>
  </si>
  <si>
    <t>Inside ManÂ </t>
  </si>
  <si>
    <t>PaybackÂ </t>
  </si>
  <si>
    <t>CongoÂ </t>
  </si>
  <si>
    <t>We Bought a ZooÂ </t>
  </si>
  <si>
    <t>KnowingÂ </t>
  </si>
  <si>
    <t>Failure to LaunchÂ </t>
  </si>
  <si>
    <t>The Ring TwoÂ </t>
  </si>
  <si>
    <t>Crazy, Stupid, Love.Â </t>
  </si>
  <si>
    <t>GarfieldÂ </t>
  </si>
  <si>
    <t>Christmas with the KranksÂ </t>
  </si>
  <si>
    <t>MoneyballÂ </t>
  </si>
  <si>
    <t>OutbreakÂ </t>
  </si>
  <si>
    <t>Non-StopÂ </t>
  </si>
  <si>
    <t>Race to Witch MountainÂ </t>
  </si>
  <si>
    <t>V for VendettaÂ </t>
  </si>
  <si>
    <t>Shanghai KnightsÂ </t>
  </si>
  <si>
    <t xml:space="preserve">UnforgottenÂ             </t>
  </si>
  <si>
    <t>Curious GeorgeÂ </t>
  </si>
  <si>
    <t>Herbie Fully LoadedÂ </t>
  </si>
  <si>
    <t>Don't Say a WordÂ </t>
  </si>
  <si>
    <t>Hansel &amp; Gretel: Witch HuntersÂ </t>
  </si>
  <si>
    <t>UnfaithfulÂ </t>
  </si>
  <si>
    <t>I Am Number FourÂ </t>
  </si>
  <si>
    <t>SyrianaÂ </t>
  </si>
  <si>
    <t>13 HoursÂ </t>
  </si>
  <si>
    <t>The Book of LifeÂ </t>
  </si>
  <si>
    <t>FirewallÂ </t>
  </si>
  <si>
    <t>Absolute PowerÂ </t>
  </si>
  <si>
    <t>G.I. JaneÂ </t>
  </si>
  <si>
    <t>The GameÂ </t>
  </si>
  <si>
    <t>Silent HillÂ </t>
  </si>
  <si>
    <t>The ReplacementsÂ </t>
  </si>
  <si>
    <t>American ReunionÂ </t>
  </si>
  <si>
    <t>The NegotiatorÂ </t>
  </si>
  <si>
    <t>Into the StormÂ </t>
  </si>
  <si>
    <t>Beverly Hills Cop IIIÂ </t>
  </si>
  <si>
    <t>Gremlins 2: The New BatchÂ </t>
  </si>
  <si>
    <t>The JudgeÂ </t>
  </si>
  <si>
    <t>The PeacemakerÂ </t>
  </si>
  <si>
    <t>Resident Evil: ApocalypseÂ </t>
  </si>
  <si>
    <t>Bridget Jones: The Edge of ReasonÂ </t>
  </si>
  <si>
    <t>Out of TimeÂ </t>
  </si>
  <si>
    <t>On Deadly GroundÂ </t>
  </si>
  <si>
    <t>The Adventures of Sharkboy and Lavagirl 3-DÂ </t>
  </si>
  <si>
    <t>The BeachÂ </t>
  </si>
  <si>
    <t>Raising HelenÂ </t>
  </si>
  <si>
    <t>Ninja AssassinÂ </t>
  </si>
  <si>
    <t>For Love of the GameÂ </t>
  </si>
  <si>
    <t xml:space="preserve">A Touch of FrostÂ             </t>
  </si>
  <si>
    <t>StripteaseÂ </t>
  </si>
  <si>
    <t>MarmadukeÂ </t>
  </si>
  <si>
    <t>HereafterÂ </t>
  </si>
  <si>
    <t>Murder by NumbersÂ </t>
  </si>
  <si>
    <t>AssassinsÂ </t>
  </si>
  <si>
    <t>Hannibal RisingÂ </t>
  </si>
  <si>
    <t>The Story of UsÂ </t>
  </si>
  <si>
    <t>The HostÂ </t>
  </si>
  <si>
    <t>BasicÂ </t>
  </si>
  <si>
    <t>Blood WorkÂ </t>
  </si>
  <si>
    <t>The InternationalÂ </t>
  </si>
  <si>
    <t>Escape from L.A.Â </t>
  </si>
  <si>
    <t xml:space="preserve">TwistedÂ             </t>
  </si>
  <si>
    <t>The Iron GiantÂ </t>
  </si>
  <si>
    <t>The Life Aquatic with Steve ZissouÂ </t>
  </si>
  <si>
    <t>Free State of JonesÂ </t>
  </si>
  <si>
    <t>The Life of David GaleÂ </t>
  </si>
  <si>
    <t>Man of the HouseÂ </t>
  </si>
  <si>
    <t>Run All NightÂ </t>
  </si>
  <si>
    <t>Eastern PromisesÂ </t>
  </si>
  <si>
    <t>Into the BlueÂ </t>
  </si>
  <si>
    <t>The Messenger: The Story of Joan of ArcÂ </t>
  </si>
  <si>
    <t>Your HighnessÂ </t>
  </si>
  <si>
    <t>Dream HouseÂ </t>
  </si>
  <si>
    <t>Mad CityÂ </t>
  </si>
  <si>
    <t>Baby's Day OutÂ </t>
  </si>
  <si>
    <t>The Scarlet LetterÂ </t>
  </si>
  <si>
    <t>Fair GameÂ </t>
  </si>
  <si>
    <t xml:space="preserve">DefianceÂ             </t>
  </si>
  <si>
    <t>DominoÂ </t>
  </si>
  <si>
    <t>JadeÂ </t>
  </si>
  <si>
    <t>GamerÂ </t>
  </si>
  <si>
    <t>Beautiful CreaturesÂ </t>
  </si>
  <si>
    <t>Death to SmoochyÂ </t>
  </si>
  <si>
    <t>Zoolander 2Â </t>
  </si>
  <si>
    <t>The Big BounceÂ </t>
  </si>
  <si>
    <t>What Planet Are You From?Â </t>
  </si>
  <si>
    <t>Drive AngryÂ </t>
  </si>
  <si>
    <t>Street Fighter: The Legend of Chun-LiÂ </t>
  </si>
  <si>
    <t>The OneÂ </t>
  </si>
  <si>
    <t xml:space="preserve">OutlanderÂ             </t>
  </si>
  <si>
    <t>The Adventures of Ford FairlaneÂ </t>
  </si>
  <si>
    <t>Pirate RadioÂ </t>
  </si>
  <si>
    <t>TrafficÂ </t>
  </si>
  <si>
    <t>Indiana Jones and the Last CrusadeÂ </t>
  </si>
  <si>
    <t>Anna KareninaÂ </t>
  </si>
  <si>
    <t>ChappieÂ </t>
  </si>
  <si>
    <t>The Bone CollectorÂ </t>
  </si>
  <si>
    <t>Panic RoomÂ </t>
  </si>
  <si>
    <t>The Tooth FairyÂ </t>
  </si>
  <si>
    <t>Three KingsÂ </t>
  </si>
  <si>
    <t>Child 44Â </t>
  </si>
  <si>
    <t>Rat RaceÂ </t>
  </si>
  <si>
    <t>K-PAXÂ </t>
  </si>
  <si>
    <t>Kate &amp; LeopoldÂ </t>
  </si>
  <si>
    <t>BedazzledÂ </t>
  </si>
  <si>
    <t>The Cotton ClubÂ </t>
  </si>
  <si>
    <t>3:10 to YumaÂ </t>
  </si>
  <si>
    <t>Taken 3Â </t>
  </si>
  <si>
    <t>Out of SightÂ </t>
  </si>
  <si>
    <t>The Cable GuyÂ </t>
  </si>
  <si>
    <t>EarthÂ </t>
  </si>
  <si>
    <t>Dick TracyÂ </t>
  </si>
  <si>
    <t>The Thomas Crown AffairÂ </t>
  </si>
  <si>
    <t>Riding in Cars with BoysÂ </t>
  </si>
  <si>
    <t>First BloodÂ </t>
  </si>
  <si>
    <t>SolarisÂ </t>
  </si>
  <si>
    <t>Happily N'Ever AfterÂ </t>
  </si>
  <si>
    <t>Mary ReillyÂ </t>
  </si>
  <si>
    <t>My Best Friend's WeddingÂ </t>
  </si>
  <si>
    <t>America's SweetheartsÂ </t>
  </si>
  <si>
    <t>InsomniaÂ </t>
  </si>
  <si>
    <t>Star Trek: First ContactÂ </t>
  </si>
  <si>
    <t>Jonah HexÂ </t>
  </si>
  <si>
    <t>Courage Under FireÂ </t>
  </si>
  <si>
    <t>Liar LiarÂ </t>
  </si>
  <si>
    <t>The InfiltratorÂ </t>
  </si>
  <si>
    <t>InchonÂ </t>
  </si>
  <si>
    <t>The FlintstonesÂ </t>
  </si>
  <si>
    <t>Taken 2Â </t>
  </si>
  <si>
    <t>Scary Movie 3Â </t>
  </si>
  <si>
    <t>Miss CongenialityÂ </t>
  </si>
  <si>
    <t>Journey to the Center of the EarthÂ </t>
  </si>
  <si>
    <t>The Princess Diaries 2: Royal EngagementÂ </t>
  </si>
  <si>
    <t>The Pelican BriefÂ </t>
  </si>
  <si>
    <t>The ClientÂ </t>
  </si>
  <si>
    <t>The Bucket ListÂ </t>
  </si>
  <si>
    <t>Patriot GamesÂ </t>
  </si>
  <si>
    <t>Monster-in-LawÂ </t>
  </si>
  <si>
    <t>PrisonersÂ </t>
  </si>
  <si>
    <t>Training DayÂ </t>
  </si>
  <si>
    <t>Galaxy QuestÂ </t>
  </si>
  <si>
    <t>Scary Movie 2Â </t>
  </si>
  <si>
    <t>The MuppetsÂ </t>
  </si>
  <si>
    <t>BladeÂ </t>
  </si>
  <si>
    <t>Coach CarterÂ </t>
  </si>
  <si>
    <t>Changing LanesÂ </t>
  </si>
  <si>
    <t>AnacondaÂ </t>
  </si>
  <si>
    <t>Coyote UglyÂ </t>
  </si>
  <si>
    <t>Love ActuallyÂ </t>
  </si>
  <si>
    <t>A Bug's LifeÂ </t>
  </si>
  <si>
    <t>From HellÂ </t>
  </si>
  <si>
    <t>The SpecialistÂ </t>
  </si>
  <si>
    <t>Tin CupÂ </t>
  </si>
  <si>
    <t>Yours, Mine and OursÂ </t>
  </si>
  <si>
    <t>Kicking &amp; ScreamingÂ </t>
  </si>
  <si>
    <t>The Hitchhiker's Guide to the GalaxyÂ </t>
  </si>
  <si>
    <t>Fat AlbertÂ </t>
  </si>
  <si>
    <t>Resident Evil: ExtinctionÂ </t>
  </si>
  <si>
    <t>BlendedÂ </t>
  </si>
  <si>
    <t>Last HolidayÂ </t>
  </si>
  <si>
    <t>The River WildÂ </t>
  </si>
  <si>
    <t>The Indian in the CupboardÂ </t>
  </si>
  <si>
    <t>SavagesÂ </t>
  </si>
  <si>
    <t>CellularÂ </t>
  </si>
  <si>
    <t>Johnny EnglishÂ </t>
  </si>
  <si>
    <t>The Ant BullyÂ </t>
  </si>
  <si>
    <t>DuneÂ </t>
  </si>
  <si>
    <t>Across the UniverseÂ </t>
  </si>
  <si>
    <t>Revolutionary RoadÂ </t>
  </si>
  <si>
    <t>16 BlocksÂ </t>
  </si>
  <si>
    <t>Babylon A.D.Â </t>
  </si>
  <si>
    <t>The Glimmer ManÂ </t>
  </si>
  <si>
    <t>MultiplicityÂ </t>
  </si>
  <si>
    <t>Aliens in the AtticÂ </t>
  </si>
  <si>
    <t>The PledgeÂ </t>
  </si>
  <si>
    <t>The ProducersÂ </t>
  </si>
  <si>
    <t>The PhantomÂ </t>
  </si>
  <si>
    <t>All the Pretty HorsesÂ </t>
  </si>
  <si>
    <t>NixonÂ </t>
  </si>
  <si>
    <t>The Ghost WriterÂ </t>
  </si>
  <si>
    <t>Deep RisingÂ </t>
  </si>
  <si>
    <t>Miracle at St. AnnaÂ </t>
  </si>
  <si>
    <t>Curse of the Golden FlowerÂ </t>
  </si>
  <si>
    <t>Bangkok DangerousÂ </t>
  </si>
  <si>
    <t>Big TroubleÂ </t>
  </si>
  <si>
    <t>Love in the Time of CholeraÂ </t>
  </si>
  <si>
    <t xml:space="preserve">The ReturnedÂ             </t>
  </si>
  <si>
    <t>Shadow ConspiracyÂ </t>
  </si>
  <si>
    <t>Johnny English RebornÂ </t>
  </si>
  <si>
    <t>Foodfight!Â </t>
  </si>
  <si>
    <t>ArgoÂ </t>
  </si>
  <si>
    <t>The FugitiveÂ </t>
  </si>
  <si>
    <t>The Bounty HunterÂ </t>
  </si>
  <si>
    <t>SleepersÂ </t>
  </si>
  <si>
    <t>Rambo: First Blood Part IIÂ </t>
  </si>
  <si>
    <t>The JurorÂ </t>
  </si>
  <si>
    <t>PinocchioÂ </t>
  </si>
  <si>
    <t>Heaven's GateÂ </t>
  </si>
  <si>
    <t>Underworld: EvolutionÂ </t>
  </si>
  <si>
    <t>Victor FrankensteinÂ </t>
  </si>
  <si>
    <t>Finding ForresterÂ </t>
  </si>
  <si>
    <t>28 DaysÂ </t>
  </si>
  <si>
    <t>UnleashedÂ </t>
  </si>
  <si>
    <t>The Sweetest ThingÂ </t>
  </si>
  <si>
    <t>The FirmÂ </t>
  </si>
  <si>
    <t>Charlie St. CloudÂ </t>
  </si>
  <si>
    <t>The MechanicÂ </t>
  </si>
  <si>
    <t>21 Jump StreetÂ </t>
  </si>
  <si>
    <t>Notting HillÂ </t>
  </si>
  <si>
    <t>Chicken RunÂ </t>
  </si>
  <si>
    <t>Along Came PollyÂ </t>
  </si>
  <si>
    <t>BoomerangÂ </t>
  </si>
  <si>
    <t>The HeatÂ </t>
  </si>
  <si>
    <t>CleopatraÂ </t>
  </si>
  <si>
    <t>Here Comes the BoomÂ </t>
  </si>
  <si>
    <t>High CrimesÂ </t>
  </si>
  <si>
    <t>The Mirror Has Two FacesÂ </t>
  </si>
  <si>
    <t>The Mothman PropheciesÂ </t>
  </si>
  <si>
    <t>BrÃ¼noÂ </t>
  </si>
  <si>
    <t>Licence to KillÂ </t>
  </si>
  <si>
    <t>Red Riding HoodÂ </t>
  </si>
  <si>
    <t>15 MinutesÂ </t>
  </si>
  <si>
    <t>Super Mario Bros.Â </t>
  </si>
  <si>
    <t>Lord of WarÂ </t>
  </si>
  <si>
    <t>HeroÂ </t>
  </si>
  <si>
    <t>One for the MoneyÂ </t>
  </si>
  <si>
    <t>The InterviewÂ </t>
  </si>
  <si>
    <t>The Warrior's WayÂ </t>
  </si>
  <si>
    <t xml:space="preserve">McHale's NavyÂ             </t>
  </si>
  <si>
    <t>MicmacsÂ </t>
  </si>
  <si>
    <t>8 MileÂ </t>
  </si>
  <si>
    <t>Animal Kingdom: Let's go ApeÂ </t>
  </si>
  <si>
    <t>A Knight's TaleÂ </t>
  </si>
  <si>
    <t>The MedallionÂ </t>
  </si>
  <si>
    <t>The Sixth SenseÂ </t>
  </si>
  <si>
    <t>Man on a LedgeÂ </t>
  </si>
  <si>
    <t>The Big YearÂ </t>
  </si>
  <si>
    <t>The Karate KidÂ </t>
  </si>
  <si>
    <t>American HustleÂ </t>
  </si>
  <si>
    <t>The ProposalÂ </t>
  </si>
  <si>
    <t>Double JeopardyÂ </t>
  </si>
  <si>
    <t>Back to the Future Part IIÂ </t>
  </si>
  <si>
    <t>LucyÂ </t>
  </si>
  <si>
    <t>Fifty Shades of GreyÂ </t>
  </si>
  <si>
    <t>Spy Kids 3-D: Game OverÂ </t>
  </si>
  <si>
    <t>A Time to KillÂ </t>
  </si>
  <si>
    <t>Cheaper by the DozenÂ </t>
  </si>
  <si>
    <t>Lone SurvivorÂ </t>
  </si>
  <si>
    <t>A League of Their OwnÂ </t>
  </si>
  <si>
    <t>The Conjuring 2Â </t>
  </si>
  <si>
    <t>The Social NetworkÂ </t>
  </si>
  <si>
    <t>He's Just Not That Into YouÂ </t>
  </si>
  <si>
    <t>Scary Movie 4Â </t>
  </si>
  <si>
    <t>Scream 3Â </t>
  </si>
  <si>
    <t>Back to the Future Part IIIÂ </t>
  </si>
  <si>
    <t>Get HardÂ </t>
  </si>
  <si>
    <t>Bram Stoker's DraculaÂ </t>
  </si>
  <si>
    <t>Julie &amp; JuliaÂ </t>
  </si>
  <si>
    <t>42Â </t>
  </si>
  <si>
    <t>The Talented Mr. RipleyÂ </t>
  </si>
  <si>
    <t>Dumb and Dumber ToÂ </t>
  </si>
  <si>
    <t>Eight BelowÂ </t>
  </si>
  <si>
    <t>The InternÂ </t>
  </si>
  <si>
    <t>Ride Along 2Â </t>
  </si>
  <si>
    <t>The Last of the MohicansÂ </t>
  </si>
  <si>
    <t>RayÂ </t>
  </si>
  <si>
    <t>Sin CityÂ </t>
  </si>
  <si>
    <t>Vantage PointÂ </t>
  </si>
  <si>
    <t>I Love You, ManÂ </t>
  </si>
  <si>
    <t>Shallow HalÂ </t>
  </si>
  <si>
    <t>JFKÂ </t>
  </si>
  <si>
    <t>Big Momma's House 2Â </t>
  </si>
  <si>
    <t>The MexicanÂ </t>
  </si>
  <si>
    <t>17 AgainÂ </t>
  </si>
  <si>
    <t>The Other WomanÂ </t>
  </si>
  <si>
    <t>The Final DestinationÂ </t>
  </si>
  <si>
    <t>Bridge of SpiesÂ </t>
  </si>
  <si>
    <t>Behind Enemy LinesÂ </t>
  </si>
  <si>
    <t>Get Him to the GreekÂ </t>
  </si>
  <si>
    <t>Shall We DanceÂ </t>
  </si>
  <si>
    <t>Small SoldiersÂ </t>
  </si>
  <si>
    <t>SpawnÂ </t>
  </si>
  <si>
    <t>The Count of Monte CristoÂ </t>
  </si>
  <si>
    <t>The Lincoln LawyerÂ </t>
  </si>
  <si>
    <t>UnknownÂ </t>
  </si>
  <si>
    <t>The PrestigeÂ </t>
  </si>
  <si>
    <t>Horrible Bosses 2Â </t>
  </si>
  <si>
    <t>Escape from Planet EarthÂ </t>
  </si>
  <si>
    <t>ApocalyptoÂ </t>
  </si>
  <si>
    <t>The Living DaylightsÂ </t>
  </si>
  <si>
    <t>PredatorsÂ </t>
  </si>
  <si>
    <t>Legal EaglesÂ </t>
  </si>
  <si>
    <t>Secret WindowÂ </t>
  </si>
  <si>
    <t>The Lake HouseÂ </t>
  </si>
  <si>
    <t>The Skeleton KeyÂ </t>
  </si>
  <si>
    <t>The Odd Life of Timothy GreenÂ </t>
  </si>
  <si>
    <t>Made of HonorÂ </t>
  </si>
  <si>
    <t>Jersey BoysÂ </t>
  </si>
  <si>
    <t>The RainmakerÂ </t>
  </si>
  <si>
    <t>GothikaÂ </t>
  </si>
  <si>
    <t>AmistadÂ </t>
  </si>
  <si>
    <t>Medicine ManÂ </t>
  </si>
  <si>
    <t>Aliens vs. Predator: RequiemÂ </t>
  </si>
  <si>
    <t>RiÂ¢hie RiÂ¢hÂ </t>
  </si>
  <si>
    <t>Autumn in New YorkÂ </t>
  </si>
  <si>
    <t>Music and LyricsÂ </t>
  </si>
  <si>
    <t>PaulÂ </t>
  </si>
  <si>
    <t>The Guilt TripÂ </t>
  </si>
  <si>
    <t>Scream 4Â </t>
  </si>
  <si>
    <t>8MMÂ </t>
  </si>
  <si>
    <t>The DoorsÂ </t>
  </si>
  <si>
    <t>Sex TapeÂ </t>
  </si>
  <si>
    <t>Hanging UpÂ </t>
  </si>
  <si>
    <t>Final Destination 5Â </t>
  </si>
  <si>
    <t>Mickey Blue EyesÂ </t>
  </si>
  <si>
    <t>Pay It ForwardÂ </t>
  </si>
  <si>
    <t>Fever PitchÂ </t>
  </si>
  <si>
    <t xml:space="preserve">ArthurÂ             </t>
  </si>
  <si>
    <t>Drillbit TaylorÂ </t>
  </si>
  <si>
    <t>A Million Ways to Die in the WestÂ </t>
  </si>
  <si>
    <t>The ShadowÂ </t>
  </si>
  <si>
    <t>Extremely Loud &amp; Incredibly CloseÂ </t>
  </si>
  <si>
    <t>Morning GloryÂ </t>
  </si>
  <si>
    <t>Get Rich or Die Tryin'Â </t>
  </si>
  <si>
    <t>The Art of WarÂ </t>
  </si>
  <si>
    <t>RentÂ </t>
  </si>
  <si>
    <t>Bless the ChildÂ </t>
  </si>
  <si>
    <t>The Out-of-TownersÂ </t>
  </si>
  <si>
    <t>The Island of Dr. MoreauÂ </t>
  </si>
  <si>
    <t>The MusketeerÂ </t>
  </si>
  <si>
    <t>The Other Boleyn GirlÂ </t>
  </si>
  <si>
    <t>Sweet NovemberÂ </t>
  </si>
  <si>
    <t>The ReapingÂ </t>
  </si>
  <si>
    <t>Mean StreetsÂ </t>
  </si>
  <si>
    <t>Renaissance ManÂ </t>
  </si>
  <si>
    <t>ColombianaÂ </t>
  </si>
  <si>
    <t>The Magic Sword: Quest for CamelotÂ </t>
  </si>
  <si>
    <t>City by the SeaÂ </t>
  </si>
  <si>
    <t>At First SightÂ </t>
  </si>
  <si>
    <t>TorqueÂ </t>
  </si>
  <si>
    <t>City HallÂ </t>
  </si>
  <si>
    <t>ShowgirlsÂ </t>
  </si>
  <si>
    <t>Marie AntoinetteÂ </t>
  </si>
  <si>
    <t>Kiss of DeathÂ </t>
  </si>
  <si>
    <t>Get CarterÂ </t>
  </si>
  <si>
    <t>The ImpossibleÂ </t>
  </si>
  <si>
    <t>IshtarÂ </t>
  </si>
  <si>
    <t>Fantastic Mr. FoxÂ </t>
  </si>
  <si>
    <t>Life or Something Like ItÂ </t>
  </si>
  <si>
    <t>Memoirs of an Invisible ManÂ </t>
  </si>
  <si>
    <t>AmÃ©lieÂ </t>
  </si>
  <si>
    <t>New York MinuteÂ </t>
  </si>
  <si>
    <t>AlfieÂ </t>
  </si>
  <si>
    <t>Big MiracleÂ </t>
  </si>
  <si>
    <t>The Deep End of the OceanÂ </t>
  </si>
  <si>
    <t>FeardotcomÂ </t>
  </si>
  <si>
    <t>Cirque du Freak: The Vampire's AssistantÂ </t>
  </si>
  <si>
    <t>DuplexÂ </t>
  </si>
  <si>
    <t>Soul MenÂ </t>
  </si>
  <si>
    <t>Raise the TitanicÂ </t>
  </si>
  <si>
    <t>Universal Soldier: The ReturnÂ </t>
  </si>
  <si>
    <t>PandorumÂ </t>
  </si>
  <si>
    <t>ImpostorÂ </t>
  </si>
  <si>
    <t>Extreme OpsÂ </t>
  </si>
  <si>
    <t>Just VisitingÂ </t>
  </si>
  <si>
    <t>SunshineÂ </t>
  </si>
  <si>
    <t>A Thousand WordsÂ </t>
  </si>
  <si>
    <t>DelgoÂ </t>
  </si>
  <si>
    <t>The GunmanÂ </t>
  </si>
  <si>
    <t>Alex Rider: Operation StormbreakerÂ </t>
  </si>
  <si>
    <t>DisturbiaÂ </t>
  </si>
  <si>
    <t>HackersÂ </t>
  </si>
  <si>
    <t>The Hunting PartyÂ </t>
  </si>
  <si>
    <t>The Hudsucker ProxyÂ </t>
  </si>
  <si>
    <t>The WarlordsÂ </t>
  </si>
  <si>
    <t>Nomad: The WarriorÂ </t>
  </si>
  <si>
    <t>SnowpiercerÂ </t>
  </si>
  <si>
    <t>A Monster in ParisÂ </t>
  </si>
  <si>
    <t>The Last ShotÂ </t>
  </si>
  <si>
    <t>The CrowÂ </t>
  </si>
  <si>
    <t>Baahubali: The BeginningÂ </t>
  </si>
  <si>
    <t>The Time Traveler's WifeÂ </t>
  </si>
  <si>
    <t>Because I Said SoÂ </t>
  </si>
  <si>
    <t>FrankenweenieÂ </t>
  </si>
  <si>
    <t>SerenityÂ </t>
  </si>
  <si>
    <t>Against the RopesÂ </t>
  </si>
  <si>
    <t>Superman IIIÂ </t>
  </si>
  <si>
    <t>Grudge MatchÂ </t>
  </si>
  <si>
    <t>Red CliffÂ </t>
  </si>
  <si>
    <t>Sweet Home AlabamaÂ </t>
  </si>
  <si>
    <t>The Ugly TruthÂ </t>
  </si>
  <si>
    <t>Sgt. BilkoÂ </t>
  </si>
  <si>
    <t>Spy Kids 2: Island of Lost DreamsÂ </t>
  </si>
  <si>
    <t>Star Trek: GenerationsÂ </t>
  </si>
  <si>
    <t>The GrandmasterÂ </t>
  </si>
  <si>
    <t>Water for ElephantsÂ </t>
  </si>
  <si>
    <t xml:space="preserve">3rd Rock from the SunÂ             </t>
  </si>
  <si>
    <t>Dragon Nest: Warriors' DawnÂ </t>
  </si>
  <si>
    <t>The HurricaneÂ </t>
  </si>
  <si>
    <t>EnoughÂ </t>
  </si>
  <si>
    <t>HeartbreakersÂ </t>
  </si>
  <si>
    <t>Paul Blart: Mall Cop 2Â </t>
  </si>
  <si>
    <t>Angel EyesÂ </t>
  </si>
  <si>
    <t>Joe SomebodyÂ </t>
  </si>
  <si>
    <t>The Ninth GateÂ </t>
  </si>
  <si>
    <t>Extreme MeasuresÂ </t>
  </si>
  <si>
    <t>Rock StarÂ </t>
  </si>
  <si>
    <t>PreciousÂ </t>
  </si>
  <si>
    <t>White SquallÂ </t>
  </si>
  <si>
    <t>The ThingÂ </t>
  </si>
  <si>
    <t>RiddickÂ </t>
  </si>
  <si>
    <t>SwitchbackÂ </t>
  </si>
  <si>
    <t>Texas RangersÂ </t>
  </si>
  <si>
    <t>City of EmberÂ </t>
  </si>
  <si>
    <t>The MasterÂ </t>
  </si>
  <si>
    <t>Virgin TerritoryÂ </t>
  </si>
  <si>
    <t>The ExpressÂ </t>
  </si>
  <si>
    <t>The 5th WaveÂ </t>
  </si>
  <si>
    <t>CreedÂ </t>
  </si>
  <si>
    <t>The TownÂ </t>
  </si>
  <si>
    <t>What to Expect When You're ExpectingÂ </t>
  </si>
  <si>
    <t>Burn After ReadingÂ </t>
  </si>
  <si>
    <t>Nim's IslandÂ </t>
  </si>
  <si>
    <t>RushÂ </t>
  </si>
  <si>
    <t>MagnoliaÂ </t>
  </si>
  <si>
    <t>Cop OutÂ </t>
  </si>
  <si>
    <t>How to Be SingleÂ </t>
  </si>
  <si>
    <t>Dolphin TaleÂ </t>
  </si>
  <si>
    <t>TwilightÂ </t>
  </si>
  <si>
    <t>John QÂ </t>
  </si>
  <si>
    <t>Blue StreakÂ </t>
  </si>
  <si>
    <t>We're the MillersÂ </t>
  </si>
  <si>
    <t>Obitaemyy ostrovÂ </t>
  </si>
  <si>
    <t>BreakdownÂ </t>
  </si>
  <si>
    <t>Never Say Never AgainÂ </t>
  </si>
  <si>
    <t>Hot Tub Time MachineÂ </t>
  </si>
  <si>
    <t>Dolphin Tale 2Â </t>
  </si>
  <si>
    <t>Reindeer GamesÂ </t>
  </si>
  <si>
    <t>A Man ApartÂ </t>
  </si>
  <si>
    <t>AlohaÂ </t>
  </si>
  <si>
    <t>Ghosts of MississippiÂ </t>
  </si>
  <si>
    <t>Snow Falling on CedarsÂ </t>
  </si>
  <si>
    <t>The RiteÂ </t>
  </si>
  <si>
    <t>GattacaÂ </t>
  </si>
  <si>
    <t>Isn't She GreatÂ </t>
  </si>
  <si>
    <t>Space ChimpsÂ </t>
  </si>
  <si>
    <t>Head of StateÂ </t>
  </si>
  <si>
    <t>The HangoverÂ </t>
  </si>
  <si>
    <t>Ip Man 3Â </t>
  </si>
  <si>
    <t>Austin Powers: The Spy Who Shagged MeÂ </t>
  </si>
  <si>
    <t>BatmanÂ </t>
  </si>
  <si>
    <t>There Be DragonsÂ </t>
  </si>
  <si>
    <t>Lethal Weapon 3Â </t>
  </si>
  <si>
    <t>The Blind SideÂ </t>
  </si>
  <si>
    <t xml:space="preserve">Rush HourÂ             </t>
  </si>
  <si>
    <t>Spy KidsÂ </t>
  </si>
  <si>
    <t>Horrible BossesÂ </t>
  </si>
  <si>
    <t>True GritÂ </t>
  </si>
  <si>
    <t>The Devil Wears PradaÂ </t>
  </si>
  <si>
    <t>Star Trek: The Motion PictureÂ </t>
  </si>
  <si>
    <t>Identity ThiefÂ </t>
  </si>
  <si>
    <t>Cape FearÂ </t>
  </si>
  <si>
    <t>21Â </t>
  </si>
  <si>
    <t>TrainwreckÂ </t>
  </si>
  <si>
    <t>Guess WhoÂ </t>
  </si>
  <si>
    <t>The English PatientÂ </t>
  </si>
  <si>
    <t>L.A. ConfidentialÂ </t>
  </si>
  <si>
    <t>Sky HighÂ </t>
  </si>
  <si>
    <t>In &amp; OutÂ </t>
  </si>
  <si>
    <t>SpeciesÂ </t>
  </si>
  <si>
    <t>A Nightmare on Elm StreetÂ </t>
  </si>
  <si>
    <t>The CellÂ </t>
  </si>
  <si>
    <t>The Man in the Iron MaskÂ </t>
  </si>
  <si>
    <t>SecretariatÂ </t>
  </si>
  <si>
    <t>TMNTÂ </t>
  </si>
  <si>
    <t>RadioÂ </t>
  </si>
  <si>
    <t>Friends with BenefitsÂ </t>
  </si>
  <si>
    <t>Neighbors 2: Sorority RisingÂ </t>
  </si>
  <si>
    <t>Saving Mr. BanksÂ </t>
  </si>
  <si>
    <t>Malcolm XÂ </t>
  </si>
  <si>
    <t>This Is 40Â </t>
  </si>
  <si>
    <t>Old DogsÂ </t>
  </si>
  <si>
    <t>Underworld: Rise of the LycansÂ </t>
  </si>
  <si>
    <t>License to WedÂ </t>
  </si>
  <si>
    <t>The BenchwarmersÂ </t>
  </si>
  <si>
    <t>Must Love DogsÂ </t>
  </si>
  <si>
    <t>Donnie BrascoÂ </t>
  </si>
  <si>
    <t>Resident EvilÂ </t>
  </si>
  <si>
    <t>PoltergeistÂ </t>
  </si>
  <si>
    <t>The LadykillersÂ </t>
  </si>
  <si>
    <t>Max PayneÂ </t>
  </si>
  <si>
    <t>In TimeÂ </t>
  </si>
  <si>
    <t>The Back-up PlanÂ </t>
  </si>
  <si>
    <t>Something BorrowedÂ </t>
  </si>
  <si>
    <t xml:space="preserve">Hit the FloorÂ             </t>
  </si>
  <si>
    <t>Black KnightÂ </t>
  </si>
  <si>
    <t>The Bad News BearsÂ </t>
  </si>
  <si>
    <t>Street FighterÂ </t>
  </si>
  <si>
    <t>The PianistÂ </t>
  </si>
  <si>
    <t>The Nativity StoryÂ </t>
  </si>
  <si>
    <t>House of WaxÂ </t>
  </si>
  <si>
    <t>CloserÂ </t>
  </si>
  <si>
    <t>J. EdgarÂ </t>
  </si>
  <si>
    <t>MirrorsÂ </t>
  </si>
  <si>
    <t>Queen of the DamnedÂ </t>
  </si>
  <si>
    <t>Predator 2Â </t>
  </si>
  <si>
    <t>UntraceableÂ </t>
  </si>
  <si>
    <t>Blast from the PastÂ </t>
  </si>
  <si>
    <t>Flash GordonÂ </t>
  </si>
  <si>
    <t>Jersey GirlÂ </t>
  </si>
  <si>
    <t>Alex CrossÂ </t>
  </si>
  <si>
    <t>Midnight in the Garden of Good and EvilÂ </t>
  </si>
  <si>
    <t>HeistÂ </t>
  </si>
  <si>
    <t>Nanny McPhee ReturnsÂ </t>
  </si>
  <si>
    <t>HoffaÂ </t>
  </si>
  <si>
    <t>The X Files: I Want to BelieveÂ </t>
  </si>
  <si>
    <t>Ella EnchantedÂ </t>
  </si>
  <si>
    <t>ConcussionÂ </t>
  </si>
  <si>
    <t>AbductionÂ </t>
  </si>
  <si>
    <t>ValiantÂ </t>
  </si>
  <si>
    <t>Wonder BoysÂ </t>
  </si>
  <si>
    <t>Superhero MovieÂ </t>
  </si>
  <si>
    <t>Broken CityÂ </t>
  </si>
  <si>
    <t>CursedÂ </t>
  </si>
  <si>
    <t>Premium RushÂ </t>
  </si>
  <si>
    <t>Hot PursuitÂ </t>
  </si>
  <si>
    <t>The Four FeathersÂ </t>
  </si>
  <si>
    <t>ParkerÂ </t>
  </si>
  <si>
    <t>WimbledonÂ </t>
  </si>
  <si>
    <t>Furry VengeanceÂ </t>
  </si>
  <si>
    <t>BaitÂ </t>
  </si>
  <si>
    <t>KrullÂ </t>
  </si>
  <si>
    <t>Lions for LambsÂ </t>
  </si>
  <si>
    <t>Flight of the IntruderÂ </t>
  </si>
  <si>
    <t>Walk Hard: The Dewey Cox StoryÂ </t>
  </si>
  <si>
    <t>The Shipping NewsÂ </t>
  </si>
  <si>
    <t>American OutlawsÂ </t>
  </si>
  <si>
    <t>The Young VictoriaÂ </t>
  </si>
  <si>
    <t>WhiteoutÂ </t>
  </si>
  <si>
    <t>The Tree of LifeÂ </t>
  </si>
  <si>
    <t>Knock OffÂ </t>
  </si>
  <si>
    <t>SabotageÂ </t>
  </si>
  <si>
    <t>The OrderÂ </t>
  </si>
  <si>
    <t>Punisher: War ZoneÂ </t>
  </si>
  <si>
    <t>ZoomÂ </t>
  </si>
  <si>
    <t>The WalkÂ </t>
  </si>
  <si>
    <t>Warriors of VirtueÂ </t>
  </si>
  <si>
    <t>A Good YearÂ </t>
  </si>
  <si>
    <t xml:space="preserve">LutherÂ             </t>
  </si>
  <si>
    <t>Radio FlyerÂ </t>
  </si>
  <si>
    <t>Blood In, Blood OutÂ </t>
  </si>
  <si>
    <t>Smilla's Sense of SnowÂ </t>
  </si>
  <si>
    <t>Femme FataleÂ </t>
  </si>
  <si>
    <t>Lion of the DesertÂ </t>
  </si>
  <si>
    <t>The Horseman on the RoofÂ </t>
  </si>
  <si>
    <t>Ride with the DevilÂ </t>
  </si>
  <si>
    <t>BiutifulÂ </t>
  </si>
  <si>
    <t>BandidasÂ </t>
  </si>
  <si>
    <t>Black Water TransitÂ </t>
  </si>
  <si>
    <t>The Maze RunnerÂ </t>
  </si>
  <si>
    <t>Unfinished BusinessÂ </t>
  </si>
  <si>
    <t>The Age of InnocenceÂ </t>
  </si>
  <si>
    <t>The FountainÂ </t>
  </si>
  <si>
    <t>Chill FactorÂ </t>
  </si>
  <si>
    <t>StolenÂ </t>
  </si>
  <si>
    <t>PonyoÂ </t>
  </si>
  <si>
    <t>The Longest RideÂ </t>
  </si>
  <si>
    <t>The Astronaut's WifeÂ </t>
  </si>
  <si>
    <t>I Dreamed of AfricaÂ </t>
  </si>
  <si>
    <t>Playing for KeepsÂ </t>
  </si>
  <si>
    <t>Mandela: Long Walk to FreedomÂ </t>
  </si>
  <si>
    <t>RedsÂ </t>
  </si>
  <si>
    <t>A Few Good MenÂ </t>
  </si>
  <si>
    <t>Exit WoundsÂ </t>
  </si>
  <si>
    <t>Big Momma's HouseÂ </t>
  </si>
  <si>
    <t>Thunder and the House of MagicÂ </t>
  </si>
  <si>
    <t>The Darkest HourÂ </t>
  </si>
  <si>
    <t>Step Up RevolutionÂ </t>
  </si>
  <si>
    <t>Snakes on a PlaneÂ </t>
  </si>
  <si>
    <t>The WatcherÂ </t>
  </si>
  <si>
    <t>The PunisherÂ </t>
  </si>
  <si>
    <t>Goal! The Dream BeginsÂ </t>
  </si>
  <si>
    <t>SafeÂ </t>
  </si>
  <si>
    <t>Pushing TinÂ </t>
  </si>
  <si>
    <t>Star Wars: Episode VI - Return of the JediÂ </t>
  </si>
  <si>
    <t>DoomsdayÂ </t>
  </si>
  <si>
    <t>The ReaderÂ </t>
  </si>
  <si>
    <t>WanderlustÂ </t>
  </si>
  <si>
    <t>ElfÂ </t>
  </si>
  <si>
    <t>PhenomenonÂ </t>
  </si>
  <si>
    <t>Snow DogsÂ </t>
  </si>
  <si>
    <t>ScroogedÂ </t>
  </si>
  <si>
    <t>Nacho LibreÂ </t>
  </si>
  <si>
    <t>BridesmaidsÂ </t>
  </si>
  <si>
    <t>This Is the EndÂ </t>
  </si>
  <si>
    <t>StigmataÂ </t>
  </si>
  <si>
    <t>Men of HonorÂ </t>
  </si>
  <si>
    <t>TakersÂ </t>
  </si>
  <si>
    <t>The Big WeddingÂ </t>
  </si>
  <si>
    <t>Big Mommas: Like Father, Like SonÂ </t>
  </si>
  <si>
    <t>Source CodeÂ </t>
  </si>
  <si>
    <t>AliveÂ </t>
  </si>
  <si>
    <t>The Number 23Â </t>
  </si>
  <si>
    <t>The Young and Prodigious T.S. SpivetÂ </t>
  </si>
  <si>
    <t>1941Â </t>
  </si>
  <si>
    <t>Dreamer: Inspired by a True StoryÂ </t>
  </si>
  <si>
    <t>A History of ViolenceÂ </t>
  </si>
  <si>
    <t>Transporter 2Â </t>
  </si>
  <si>
    <t>The Quick and the DeadÂ </t>
  </si>
  <si>
    <t>Laws of AttractionÂ </t>
  </si>
  <si>
    <t>Bringing Out the DeadÂ </t>
  </si>
  <si>
    <t>Repo MenÂ </t>
  </si>
  <si>
    <t>Dragon Wars: D-WarÂ </t>
  </si>
  <si>
    <t>BogusÂ </t>
  </si>
  <si>
    <t>The Incredible Burt WonderstoneÂ </t>
  </si>
  <si>
    <t>Cats Don't DanceÂ </t>
  </si>
  <si>
    <t>Cradle Will RockÂ </t>
  </si>
  <si>
    <t>The Good GermanÂ </t>
  </si>
  <si>
    <t>George and the DragonÂ </t>
  </si>
  <si>
    <t>Apocalypse NowÂ </t>
  </si>
  <si>
    <t>Going the DistanceÂ </t>
  </si>
  <si>
    <t>Mr. Holland's OpusÂ </t>
  </si>
  <si>
    <t>CriminalÂ </t>
  </si>
  <si>
    <t>Out of AfricaÂ </t>
  </si>
  <si>
    <t>FlightÂ </t>
  </si>
  <si>
    <t>MoonrakerÂ </t>
  </si>
  <si>
    <t>The Grand Budapest HotelÂ </t>
  </si>
  <si>
    <t>Hearts in AtlantisÂ </t>
  </si>
  <si>
    <t>ArachnophobiaÂ </t>
  </si>
  <si>
    <t>FrequencyÂ </t>
  </si>
  <si>
    <t>VacationÂ </t>
  </si>
  <si>
    <t>Get ShortyÂ </t>
  </si>
  <si>
    <t>ChicagoÂ </t>
  </si>
  <si>
    <t>Big DaddyÂ </t>
  </si>
  <si>
    <t>American Pie 2Â </t>
  </si>
  <si>
    <t>Toy StoryÂ </t>
  </si>
  <si>
    <t>SpeedÂ </t>
  </si>
  <si>
    <t>The VowÂ </t>
  </si>
  <si>
    <t>Extraordinary MeasuresÂ </t>
  </si>
  <si>
    <t>Remember the TitansÂ </t>
  </si>
  <si>
    <t>The Hunt for Red OctoberÂ </t>
  </si>
  <si>
    <t>Lee Daniels' The ButlerÂ </t>
  </si>
  <si>
    <t>Dodgeball: A True Underdog StoryÂ </t>
  </si>
  <si>
    <t>The Addams FamilyÂ </t>
  </si>
  <si>
    <t>Ace Ventura: When Nature CallsÂ </t>
  </si>
  <si>
    <t>The Princess DiariesÂ </t>
  </si>
  <si>
    <t>The First Wives ClubÂ </t>
  </si>
  <si>
    <t>Se7enÂ </t>
  </si>
  <si>
    <t>District 9Â </t>
  </si>
  <si>
    <t>The SpongeBob SquarePants MovieÂ </t>
  </si>
  <si>
    <t>Mystic RiverÂ </t>
  </si>
  <si>
    <t>Million Dollar BabyÂ </t>
  </si>
  <si>
    <t>Analyze ThisÂ </t>
  </si>
  <si>
    <t>The NotebookÂ </t>
  </si>
  <si>
    <t>27 DressesÂ </t>
  </si>
  <si>
    <t>Hannah Montana: The MovieÂ </t>
  </si>
  <si>
    <t>Rugrats in Paris: The MovieÂ </t>
  </si>
  <si>
    <t>The Prince of TidesÂ </t>
  </si>
  <si>
    <t>Legends of the FallÂ </t>
  </si>
  <si>
    <t>Up in the AirÂ </t>
  </si>
  <si>
    <t>About SchmidtÂ </t>
  </si>
  <si>
    <t>Warm BodiesÂ </t>
  </si>
  <si>
    <t>LooperÂ </t>
  </si>
  <si>
    <t>Down to EarthÂ </t>
  </si>
  <si>
    <t>BabeÂ </t>
  </si>
  <si>
    <t>Hope SpringsÂ </t>
  </si>
  <si>
    <t>Forgetting Sarah MarshallÂ </t>
  </si>
  <si>
    <t xml:space="preserve">Friday Night LightsÂ             </t>
  </si>
  <si>
    <t>Four BrothersÂ </t>
  </si>
  <si>
    <t>Baby MamaÂ </t>
  </si>
  <si>
    <t>Hope FloatsÂ </t>
  </si>
  <si>
    <t>Bride WarsÂ </t>
  </si>
  <si>
    <t>Without a PaddleÂ </t>
  </si>
  <si>
    <t>13 Going on 30Â </t>
  </si>
  <si>
    <t>Midnight in ParisÂ </t>
  </si>
  <si>
    <t>The Nut JobÂ </t>
  </si>
  <si>
    <t>BlowÂ </t>
  </si>
  <si>
    <t>Message in a BottleÂ </t>
  </si>
  <si>
    <t>Star Trek V: The Final FrontierÂ </t>
  </si>
  <si>
    <t>Like MikeÂ </t>
  </si>
  <si>
    <t>Naked Gun 33 1/3: The Final InsultÂ </t>
  </si>
  <si>
    <t>A View to a KillÂ </t>
  </si>
  <si>
    <t>The Curse of the Were-RabbitÂ </t>
  </si>
  <si>
    <t>P.S. I Love YouÂ </t>
  </si>
  <si>
    <t>Racing StripesÂ </t>
  </si>
  <si>
    <t>AtonementÂ </t>
  </si>
  <si>
    <t>Letters to JulietÂ </t>
  </si>
  <si>
    <t>Black RainÂ </t>
  </si>
  <si>
    <t>The Three StoogesÂ </t>
  </si>
  <si>
    <t>Corpse BrideÂ </t>
  </si>
  <si>
    <t>Glory RoadÂ </t>
  </si>
  <si>
    <t>SicarioÂ </t>
  </si>
  <si>
    <t>SouthpawÂ </t>
  </si>
  <si>
    <t>Drag Me to HellÂ </t>
  </si>
  <si>
    <t>The Age of AdalineÂ </t>
  </si>
  <si>
    <t>Secondhand LionsÂ </t>
  </si>
  <si>
    <t>Step Up 3DÂ </t>
  </si>
  <si>
    <t>Blue CrushÂ </t>
  </si>
  <si>
    <t>Stranger Than FictionÂ </t>
  </si>
  <si>
    <t>30 Days of NightÂ </t>
  </si>
  <si>
    <t>The Cabin in the WoodsÂ </t>
  </si>
  <si>
    <t>Meet the SpartansÂ </t>
  </si>
  <si>
    <t>Midnight RunÂ </t>
  </si>
  <si>
    <t>The Running ManÂ </t>
  </si>
  <si>
    <t>Little Shop of HorrorsÂ </t>
  </si>
  <si>
    <t>HannaÂ </t>
  </si>
  <si>
    <t xml:space="preserve">The FamilyÂ             </t>
  </si>
  <si>
    <t>Mortal Kombat: AnnihilationÂ </t>
  </si>
  <si>
    <t>Larry CrowneÂ </t>
  </si>
  <si>
    <t>CarrieÂ </t>
  </si>
  <si>
    <t>Take the LeadÂ </t>
  </si>
  <si>
    <t xml:space="preserve">EntourageÂ             </t>
  </si>
  <si>
    <t>Gridiron GangÂ </t>
  </si>
  <si>
    <t>What's the Worst That Could Happen?Â </t>
  </si>
  <si>
    <t>9Â </t>
  </si>
  <si>
    <t>Side EffectsÂ </t>
  </si>
  <si>
    <t>The Prince and MeÂ </t>
  </si>
  <si>
    <t>Winnie the PoohÂ </t>
  </si>
  <si>
    <t>Dumb and Dumberer: When Harry Met LloydÂ </t>
  </si>
  <si>
    <t>BulworthÂ </t>
  </si>
  <si>
    <t>Get on UpÂ </t>
  </si>
  <si>
    <t>One True ThingÂ </t>
  </si>
  <si>
    <t>VirtuosityÂ </t>
  </si>
  <si>
    <t>My Super Ex-GirlfriendÂ </t>
  </si>
  <si>
    <t>Deliver Us from EvilÂ </t>
  </si>
  <si>
    <t>SanctumÂ </t>
  </si>
  <si>
    <t>Little Black BookÂ </t>
  </si>
  <si>
    <t>The Five-Year EngagementÂ </t>
  </si>
  <si>
    <t>Mr 3000Â </t>
  </si>
  <si>
    <t>The Next Three DaysÂ </t>
  </si>
  <si>
    <t>UltravioletÂ </t>
  </si>
  <si>
    <t>Assault on Precinct 13Â </t>
  </si>
  <si>
    <t>The Replacement KillersÂ </t>
  </si>
  <si>
    <t>FledÂ </t>
  </si>
  <si>
    <t>Eight Legged FreaksÂ </t>
  </si>
  <si>
    <t>Love &amp; Other DrugsÂ </t>
  </si>
  <si>
    <t>88 MinutesÂ </t>
  </si>
  <si>
    <t>North CountryÂ </t>
  </si>
  <si>
    <t>The Whole Ten YardsÂ </t>
  </si>
  <si>
    <t>SpliceÂ </t>
  </si>
  <si>
    <t>Howard the DuckÂ </t>
  </si>
  <si>
    <t>Pride and GloryÂ </t>
  </si>
  <si>
    <t>The CaveÂ </t>
  </si>
  <si>
    <t>Alex &amp; EmmaÂ </t>
  </si>
  <si>
    <t>Wicker ParkÂ </t>
  </si>
  <si>
    <t>Fright NightÂ </t>
  </si>
  <si>
    <t>The New WorldÂ </t>
  </si>
  <si>
    <t>Wing CommanderÂ </t>
  </si>
  <si>
    <t>In DreamsÂ </t>
  </si>
  <si>
    <t>Dragonball: EvolutionÂ </t>
  </si>
  <si>
    <t>The Last StandÂ </t>
  </si>
  <si>
    <t>GodsendÂ </t>
  </si>
  <si>
    <t>Chasing LibertyÂ </t>
  </si>
  <si>
    <t>Hoodwinked Too! Hood vs. EvilÂ </t>
  </si>
  <si>
    <t>An Unfinished LifeÂ </t>
  </si>
  <si>
    <t>The Imaginarium of Doctor ParnassusÂ </t>
  </si>
  <si>
    <t>Barney's VersionÂ </t>
  </si>
  <si>
    <t xml:space="preserve">TrappedÂ             </t>
  </si>
  <si>
    <t>Runner RunnerÂ </t>
  </si>
  <si>
    <t>AntitrustÂ </t>
  </si>
  <si>
    <t>GloryÂ </t>
  </si>
  <si>
    <t>Once Upon a Time in AmericaÂ </t>
  </si>
  <si>
    <t>Dead Man DownÂ </t>
  </si>
  <si>
    <t>The Merchant of VeniceÂ </t>
  </si>
  <si>
    <t>The Good ThiefÂ </t>
  </si>
  <si>
    <t>SupercrossÂ </t>
  </si>
  <si>
    <t>Miss PotterÂ </t>
  </si>
  <si>
    <t>The PromiseÂ </t>
  </si>
  <si>
    <t>DOA: Dead or AliveÂ </t>
  </si>
  <si>
    <t>The Assassination of Jesse James by the Coward Robert FordÂ </t>
  </si>
  <si>
    <t>1911Â </t>
  </si>
  <si>
    <t>Little NicholasÂ </t>
  </si>
  <si>
    <t>Wild CardÂ </t>
  </si>
  <si>
    <t>Machine Gun PreacherÂ </t>
  </si>
  <si>
    <t>Animals UnitedÂ </t>
  </si>
  <si>
    <t>The Color of FreedomÂ </t>
  </si>
  <si>
    <t>United PassionsÂ </t>
  </si>
  <si>
    <t>Grace of MonacoÂ </t>
  </si>
  <si>
    <t>A Warrior's TailÂ </t>
  </si>
  <si>
    <t>Ripley's GameÂ </t>
  </si>
  <si>
    <t>Sausage PartyÂ </t>
  </si>
  <si>
    <t>Pitch Perfect 2Â </t>
  </si>
  <si>
    <t>Walk the LineÂ </t>
  </si>
  <si>
    <t xml:space="preserve">12 MonkeysÂ             </t>
  </si>
  <si>
    <t>Keeping the FaithÂ </t>
  </si>
  <si>
    <t>The BorrowersÂ </t>
  </si>
  <si>
    <t>Frost/NixonÂ </t>
  </si>
  <si>
    <t>Confessions of a Dangerous MindÂ </t>
  </si>
  <si>
    <t>Serving SaraÂ </t>
  </si>
  <si>
    <t>The BossÂ </t>
  </si>
  <si>
    <t>Cry FreedomÂ </t>
  </si>
  <si>
    <t>MumfordÂ </t>
  </si>
  <si>
    <t>Seed of ChuckyÂ </t>
  </si>
  <si>
    <t>The JacketÂ </t>
  </si>
  <si>
    <t>AladdinÂ </t>
  </si>
  <si>
    <t>Straight Outta ComptonÂ </t>
  </si>
  <si>
    <t>Indiana Jones and the Temple of DoomÂ </t>
  </si>
  <si>
    <t>The Rugrats MovieÂ </t>
  </si>
  <si>
    <t>Along Came a SpiderÂ </t>
  </si>
  <si>
    <t>Florence Foster JenkinsÂ </t>
  </si>
  <si>
    <t>Once Upon a Time in MexicoÂ </t>
  </si>
  <si>
    <t>Die HardÂ </t>
  </si>
  <si>
    <t>Role ModelsÂ </t>
  </si>
  <si>
    <t>The Big ShortÂ </t>
  </si>
  <si>
    <t>Taking WoodstockÂ </t>
  </si>
  <si>
    <t>MiracleÂ </t>
  </si>
  <si>
    <t>Dawn of the DeadÂ </t>
  </si>
  <si>
    <t>The Wedding PlannerÂ </t>
  </si>
  <si>
    <t>Harlock: Space PirateÂ </t>
  </si>
  <si>
    <t>The Royal TenenbaumsÂ </t>
  </si>
  <si>
    <t>IdentityÂ </t>
  </si>
  <si>
    <t>Last VegasÂ </t>
  </si>
  <si>
    <t>For Your Eyes OnlyÂ </t>
  </si>
  <si>
    <t>SerendipityÂ </t>
  </si>
  <si>
    <t>TimecopÂ </t>
  </si>
  <si>
    <t>ZoolanderÂ </t>
  </si>
  <si>
    <t>Safe HavenÂ </t>
  </si>
  <si>
    <t>Hocus PocusÂ </t>
  </si>
  <si>
    <t>No ReservationsÂ </t>
  </si>
  <si>
    <t>Kick-AssÂ </t>
  </si>
  <si>
    <t>30 Minutes or LessÂ </t>
  </si>
  <si>
    <t>Dracula 2000Â </t>
  </si>
  <si>
    <t>Alexander and the Terrible, Horrible, No Good, Very Bad DayÂ </t>
  </si>
  <si>
    <t>Pride &amp; PrejudiceÂ </t>
  </si>
  <si>
    <t>Blade RunnerÂ </t>
  </si>
  <si>
    <t>Rob RoyÂ </t>
  </si>
  <si>
    <t>3 Days to KillÂ </t>
  </si>
  <si>
    <t>We Own the NightÂ </t>
  </si>
  <si>
    <t>Lost SoulsÂ </t>
  </si>
  <si>
    <t>Winged MigrationÂ </t>
  </si>
  <si>
    <t>Just My LuckÂ </t>
  </si>
  <si>
    <t>Mystery, AlaskaÂ </t>
  </si>
  <si>
    <t>The Spy Next DoorÂ </t>
  </si>
  <si>
    <t>A Simple WishÂ </t>
  </si>
  <si>
    <t>Ghosts of MarsÂ </t>
  </si>
  <si>
    <t>Our Brand Is CrisisÂ </t>
  </si>
  <si>
    <t>Pride and Prejudice and ZombiesÂ </t>
  </si>
  <si>
    <t>KundunÂ </t>
  </si>
  <si>
    <t>How to Lose Friends &amp; Alienate PeopleÂ </t>
  </si>
  <si>
    <t>Kick-Ass 2Â </t>
  </si>
  <si>
    <t>Captain Alatriste: The Spanish MusketeerÂ </t>
  </si>
  <si>
    <t>Brick MansionsÂ </t>
  </si>
  <si>
    <t>OctopussyÂ </t>
  </si>
  <si>
    <t>Knocked UpÂ </t>
  </si>
  <si>
    <t>My Sister's KeeperÂ </t>
  </si>
  <si>
    <t>Welcome Home, Roscoe JenkinsÂ </t>
  </si>
  <si>
    <t>A Passage to IndiaÂ </t>
  </si>
  <si>
    <t>Notes on a ScandalÂ </t>
  </si>
  <si>
    <t>RenditionÂ </t>
  </si>
  <si>
    <t xml:space="preserve">LimitlessÂ             </t>
  </si>
  <si>
    <t>Star Trek VI: The Undiscovered CountryÂ </t>
  </si>
  <si>
    <t>Divine Secrets of the Ya-Ya SisterhoodÂ </t>
  </si>
  <si>
    <t>Kiss the GirlsÂ </t>
  </si>
  <si>
    <t>The Blues BrothersÂ </t>
  </si>
  <si>
    <t>The Sisterhood of the Traveling Pants 2Â </t>
  </si>
  <si>
    <t>Joyful NoiseÂ </t>
  </si>
  <si>
    <t>About a BoyÂ </t>
  </si>
  <si>
    <t>Lake PlacidÂ </t>
  </si>
  <si>
    <t>Lucky Number SlevinÂ </t>
  </si>
  <si>
    <t>The Right StuffÂ </t>
  </si>
  <si>
    <t>AnonymousÂ </t>
  </si>
  <si>
    <t>The NeverEnding StoryÂ </t>
  </si>
  <si>
    <t>Dark CityÂ </t>
  </si>
  <si>
    <t>The DuchessÂ </t>
  </si>
  <si>
    <t xml:space="preserve">The HoneymoonersÂ             </t>
  </si>
  <si>
    <t>Return to OzÂ </t>
  </si>
  <si>
    <t>The Newton BoysÂ </t>
  </si>
  <si>
    <t>Case 39Â </t>
  </si>
  <si>
    <t>Suspect ZeroÂ </t>
  </si>
  <si>
    <t>Martian ChildÂ </t>
  </si>
  <si>
    <t>Spy Kids: All the Time in the World in 4DÂ </t>
  </si>
  <si>
    <t>Money MonsterÂ </t>
  </si>
  <si>
    <t>Formula 51Â </t>
  </si>
  <si>
    <t>FlawlessÂ </t>
  </si>
  <si>
    <t>MindhuntersÂ </t>
  </si>
  <si>
    <t>What Just HappenedÂ </t>
  </si>
  <si>
    <t>The StatementÂ </t>
  </si>
  <si>
    <t>The Magic FluteÂ </t>
  </si>
  <si>
    <t>Paul Blart: Mall CopÂ </t>
  </si>
  <si>
    <t>Freaky FridayÂ </t>
  </si>
  <si>
    <t>The 40-Year-Old VirginÂ </t>
  </si>
  <si>
    <t>Shakespeare in LoveÂ </t>
  </si>
  <si>
    <t>A Walk Among the TombstonesÂ </t>
  </si>
  <si>
    <t>Kindergarten CopÂ </t>
  </si>
  <si>
    <t>Pineapple ExpressÂ </t>
  </si>
  <si>
    <t>Ever After: A Cinderella StoryÂ </t>
  </si>
  <si>
    <t>Open RangeÂ </t>
  </si>
  <si>
    <t>FlatlinersÂ </t>
  </si>
  <si>
    <t xml:space="preserve">It's Always Sunny in PhiladelphiaÂ             </t>
  </si>
  <si>
    <t>A Bridge Too FarÂ </t>
  </si>
  <si>
    <t>Red EyeÂ </t>
  </si>
  <si>
    <t>Final Destination 2Â </t>
  </si>
  <si>
    <t>O Brother, Where Art Thou?Â </t>
  </si>
  <si>
    <t>LegionÂ </t>
  </si>
  <si>
    <t>Pain &amp; GainÂ </t>
  </si>
  <si>
    <t>In Good CompanyÂ </t>
  </si>
  <si>
    <t>ClockstoppersÂ </t>
  </si>
  <si>
    <t>SilveradoÂ </t>
  </si>
  <si>
    <t>BrothersÂ </t>
  </si>
  <si>
    <t>Agent Cody Banks 2: Destination LondonÂ </t>
  </si>
  <si>
    <t>New Year's EveÂ </t>
  </si>
  <si>
    <t>Original SinÂ </t>
  </si>
  <si>
    <t>The RavenÂ </t>
  </si>
  <si>
    <t>Welcome to MooseportÂ </t>
  </si>
  <si>
    <t>Highlander: The Final DimensionÂ </t>
  </si>
  <si>
    <t>Blood and WineÂ </t>
  </si>
  <si>
    <t>Snow White: A Tale of TerrorÂ </t>
  </si>
  <si>
    <t>The Curse of the Jade ScorpionÂ </t>
  </si>
  <si>
    <t>Accidental LoveÂ </t>
  </si>
  <si>
    <t>FlipperÂ </t>
  </si>
  <si>
    <t>Self/lessÂ </t>
  </si>
  <si>
    <t>The Constant GardenerÂ </t>
  </si>
  <si>
    <t>The Passion of the ChristÂ </t>
  </si>
  <si>
    <t>Mrs. DoubtfireÂ </t>
  </si>
  <si>
    <t>Rain ManÂ </t>
  </si>
  <si>
    <t>Gran TorinoÂ </t>
  </si>
  <si>
    <t>W.Â </t>
  </si>
  <si>
    <t>TakenÂ </t>
  </si>
  <si>
    <t>The Best of MeÂ </t>
  </si>
  <si>
    <t>The BodyguardÂ </t>
  </si>
  <si>
    <t>Schindler's ListÂ </t>
  </si>
  <si>
    <t>The HelpÂ </t>
  </si>
  <si>
    <t>The Fifth EstateÂ </t>
  </si>
  <si>
    <t>Scooby-Doo 2: Monsters UnleashedÂ </t>
  </si>
  <si>
    <t>ViyÂ </t>
  </si>
  <si>
    <t>Freddy vs. JasonÂ </t>
  </si>
  <si>
    <t>The Face of an AngelÂ </t>
  </si>
  <si>
    <t>Jimmy Neutron: Boy GeniusÂ </t>
  </si>
  <si>
    <t>CloverfieldÂ </t>
  </si>
  <si>
    <t>Teenage Mutant Ninja Turtles II: The Secret of the OozeÂ </t>
  </si>
  <si>
    <t>The UntouchablesÂ </t>
  </si>
  <si>
    <t>No Country for Old MenÂ </t>
  </si>
  <si>
    <t>Ride AlongÂ </t>
  </si>
  <si>
    <t>Bridget Jones's DiaryÂ </t>
  </si>
  <si>
    <t>ChocolatÂ </t>
  </si>
  <si>
    <t>Legally Blonde 2: Red, White &amp; BlondeÂ </t>
  </si>
  <si>
    <t>Parental GuidanceÂ </t>
  </si>
  <si>
    <t>No Strings AttachedÂ </t>
  </si>
  <si>
    <t>TombstoneÂ </t>
  </si>
  <si>
    <t>Romeo Must DieÂ </t>
  </si>
  <si>
    <t>The OmenÂ </t>
  </si>
  <si>
    <t>Final Destination 3Â </t>
  </si>
  <si>
    <t>The Lucky OneÂ </t>
  </si>
  <si>
    <t>Bridge to TerabithiaÂ </t>
  </si>
  <si>
    <t>Finding NeverlandÂ </t>
  </si>
  <si>
    <t>A Madea ChristmasÂ </t>
  </si>
  <si>
    <t>The GreyÂ </t>
  </si>
  <si>
    <t>Hide and SeekÂ </t>
  </si>
  <si>
    <t>Anchorman: The Legend of Ron BurgundyÂ </t>
  </si>
  <si>
    <t>GoodfellasÂ </t>
  </si>
  <si>
    <t>Agent Cody BanksÂ </t>
  </si>
  <si>
    <t>Nanny McPheeÂ </t>
  </si>
  <si>
    <t>ScarfaceÂ </t>
  </si>
  <si>
    <t>Nothing to LoseÂ </t>
  </si>
  <si>
    <t>The Last EmperorÂ </t>
  </si>
  <si>
    <t>ContrabandÂ </t>
  </si>
  <si>
    <t>Money TalksÂ </t>
  </si>
  <si>
    <t>There Will Be BloodÂ </t>
  </si>
  <si>
    <t>The Wild Thornberrys MovieÂ </t>
  </si>
  <si>
    <t>Rugrats Go WildÂ </t>
  </si>
  <si>
    <t>Undercover BrotherÂ </t>
  </si>
  <si>
    <t>The Sisterhood of the Traveling PantsÂ </t>
  </si>
  <si>
    <t>Kiss of the DragonÂ </t>
  </si>
  <si>
    <t>The House BunnyÂ </t>
  </si>
  <si>
    <t>Beauty ShopÂ </t>
  </si>
  <si>
    <t>Million Dollar ArmÂ </t>
  </si>
  <si>
    <t>The GiverÂ </t>
  </si>
  <si>
    <t>What a Girl WantsÂ </t>
  </si>
  <si>
    <t>Jeepers Creepers IIÂ </t>
  </si>
  <si>
    <t>Good Luck ChuckÂ </t>
  </si>
  <si>
    <t>Cradle 2 the GraveÂ </t>
  </si>
  <si>
    <t>The HoursÂ </t>
  </si>
  <si>
    <t>She's the ManÂ </t>
  </si>
  <si>
    <t>Mr. Bean's HolidayÂ </t>
  </si>
  <si>
    <t>Anacondas: The Hunt for the Blood OrchidÂ </t>
  </si>
  <si>
    <t>Blood TiesÂ </t>
  </si>
  <si>
    <t>August RushÂ </t>
  </si>
  <si>
    <t>ElizabethÂ </t>
  </si>
  <si>
    <t>Bride of ChuckyÂ </t>
  </si>
  <si>
    <t>Tora! Tora! Tora!Â </t>
  </si>
  <si>
    <t>Spice WorldÂ </t>
  </si>
  <si>
    <t>The SitterÂ </t>
  </si>
  <si>
    <t>Dance FlickÂ </t>
  </si>
  <si>
    <t>The Shawshank RedemptionÂ </t>
  </si>
  <si>
    <t>Crocodile Dundee in Los AngelesÂ </t>
  </si>
  <si>
    <t>KingpinÂ </t>
  </si>
  <si>
    <t>The GamblerÂ </t>
  </si>
  <si>
    <t>August: Osage CountyÂ </t>
  </si>
  <si>
    <t>Ice PrincessÂ </t>
  </si>
  <si>
    <t>A Lot Like LoveÂ </t>
  </si>
  <si>
    <t>Eddie the EagleÂ </t>
  </si>
  <si>
    <t>He Got GameÂ </t>
  </si>
  <si>
    <t>Don Juan DeMarcoÂ </t>
  </si>
  <si>
    <t xml:space="preserve">Shaun the SheepÂ             </t>
  </si>
  <si>
    <t>Dear JohnÂ </t>
  </si>
  <si>
    <t>The LosersÂ </t>
  </si>
  <si>
    <t>Don't Be Afraid of the DarkÂ </t>
  </si>
  <si>
    <t>WarÂ </t>
  </si>
  <si>
    <t>Punch-Drunk LoveÂ </t>
  </si>
  <si>
    <t>EuroTripÂ </t>
  </si>
  <si>
    <t>Half Past DeadÂ </t>
  </si>
  <si>
    <t>Unaccompanied MinorsÂ </t>
  </si>
  <si>
    <t>Bright Lights, Big CityÂ </t>
  </si>
  <si>
    <t>The Adventures of PinocchioÂ </t>
  </si>
  <si>
    <t>The Greatest Game Ever PlayedÂ </t>
  </si>
  <si>
    <t>The BoxÂ </t>
  </si>
  <si>
    <t>The RuinsÂ </t>
  </si>
  <si>
    <t>The Next Best ThingÂ </t>
  </si>
  <si>
    <t>My Soul to TakeÂ </t>
  </si>
  <si>
    <t>The Girl Next DoorÂ </t>
  </si>
  <si>
    <t>Maximum RiskÂ </t>
  </si>
  <si>
    <t>Stealing HarvardÂ </t>
  </si>
  <si>
    <t>LegendÂ </t>
  </si>
  <si>
    <t>Hot RodÂ </t>
  </si>
  <si>
    <t>Shark Night 3DÂ </t>
  </si>
  <si>
    <t>Angela's AshesÂ </t>
  </si>
  <si>
    <t>Draft DayÂ </t>
  </si>
  <si>
    <t>LifeforceÂ </t>
  </si>
  <si>
    <t xml:space="preserve">The Powerpuff GirlsÂ             </t>
  </si>
  <si>
    <t>The ConspiratorÂ </t>
  </si>
  <si>
    <t>Lords of DogtownÂ </t>
  </si>
  <si>
    <t>The 33Â </t>
  </si>
  <si>
    <t>Big Trouble in Little ChinaÂ </t>
  </si>
  <si>
    <t>A Perfect PlanÂ </t>
  </si>
  <si>
    <t>WarriorÂ </t>
  </si>
  <si>
    <t>Michael CollinsÂ </t>
  </si>
  <si>
    <t>GettysburgÂ </t>
  </si>
  <si>
    <t>Stop-LossÂ </t>
  </si>
  <si>
    <t>AbandonÂ </t>
  </si>
  <si>
    <t>Brokedown PalaceÂ </t>
  </si>
  <si>
    <t>The PossessionÂ </t>
  </si>
  <si>
    <t>Mrs. WinterbourneÂ </t>
  </si>
  <si>
    <t>Straw DogsÂ </t>
  </si>
  <si>
    <t>The HoaxÂ </t>
  </si>
  <si>
    <t>Stone ColdÂ </t>
  </si>
  <si>
    <t>The RoadÂ </t>
  </si>
  <si>
    <t>SheenaÂ </t>
  </si>
  <si>
    <t>UnderclassmanÂ </t>
  </si>
  <si>
    <t>Say It Isn't SoÂ </t>
  </si>
  <si>
    <t>The World's Fastest IndianÂ </t>
  </si>
  <si>
    <t>Tank GirlÂ </t>
  </si>
  <si>
    <t>King's RansomÂ </t>
  </si>
  <si>
    <t>BlindnessÂ </t>
  </si>
  <si>
    <t>BloodRayneÂ </t>
  </si>
  <si>
    <t>CarnageÂ </t>
  </si>
  <si>
    <t>Where the Truth LiesÂ </t>
  </si>
  <si>
    <t>Cirque du Soleil: Worlds AwayÂ </t>
  </si>
  <si>
    <t>Without LimitsÂ </t>
  </si>
  <si>
    <t>Me and Orson WellesÂ </t>
  </si>
  <si>
    <t>The Best OfferÂ </t>
  </si>
  <si>
    <t>Bad Lieutenant: Port of Call New OrleansÂ </t>
  </si>
  <si>
    <t>A Turtle's Tale: Sammy's AdventuresÂ </t>
  </si>
  <si>
    <t>Little White LiesÂ </t>
  </si>
  <si>
    <t>Love RanchÂ </t>
  </si>
  <si>
    <t>The True Story of Puss'N BootsÂ </t>
  </si>
  <si>
    <t>Space DogsÂ </t>
  </si>
  <si>
    <t>The CounselorÂ </t>
  </si>
  <si>
    <t>IroncladÂ </t>
  </si>
  <si>
    <t>WaterlooÂ </t>
  </si>
  <si>
    <t>Kung Fu KillerÂ </t>
  </si>
  <si>
    <t>Red SkyÂ </t>
  </si>
  <si>
    <t>Dangerous LiaisonsÂ </t>
  </si>
  <si>
    <t>On the RoadÂ </t>
  </si>
  <si>
    <t>Star Trek IV: The Voyage HomeÂ </t>
  </si>
  <si>
    <t>Rocky BalboaÂ </t>
  </si>
  <si>
    <t>Scream 2Â </t>
  </si>
  <si>
    <t>Jane Got a GunÂ </t>
  </si>
  <si>
    <t>Think Like a Man TooÂ </t>
  </si>
  <si>
    <t>The Whole Nine YardsÂ </t>
  </si>
  <si>
    <t>FootlooseÂ </t>
  </si>
  <si>
    <t>Old SchoolÂ </t>
  </si>
  <si>
    <t>The Fisher KingÂ </t>
  </si>
  <si>
    <t>I Still Know What You Did Last SummerÂ </t>
  </si>
  <si>
    <t>Return to MeÂ </t>
  </si>
  <si>
    <t>Zack and Miri Make a PornoÂ </t>
  </si>
  <si>
    <t>Nurse BettyÂ </t>
  </si>
  <si>
    <t>The Men Who Stare at GoatsÂ </t>
  </si>
  <si>
    <t>Double TakeÂ </t>
  </si>
  <si>
    <t>Girl, InterruptedÂ </t>
  </si>
  <si>
    <t>Win a Date with Tad Hamilton!Â </t>
  </si>
  <si>
    <t>Muppets from SpaceÂ </t>
  </si>
  <si>
    <t>The WizÂ </t>
  </si>
  <si>
    <t>Ready to RumbleÂ </t>
  </si>
  <si>
    <t>Play It to the BoneÂ </t>
  </si>
  <si>
    <t>I Don't Know How She Does ItÂ </t>
  </si>
  <si>
    <t>Piranha 3DÂ </t>
  </si>
  <si>
    <t>Beyond the SeaÂ </t>
  </si>
  <si>
    <t>Meet the DeedlesÂ </t>
  </si>
  <si>
    <t>The Princess and the CobblerÂ </t>
  </si>
  <si>
    <t>The Bridge of San Luis ReyÂ </t>
  </si>
  <si>
    <t>FasterÂ </t>
  </si>
  <si>
    <t>Howl's Moving CastleÂ </t>
  </si>
  <si>
    <t>ZombielandÂ </t>
  </si>
  <si>
    <t>The WaterboyÂ </t>
  </si>
  <si>
    <t>Star Wars: Episode V - The Empire Strikes BackÂ </t>
  </si>
  <si>
    <t>Bad BoysÂ </t>
  </si>
  <si>
    <t>The Naked Gun 2Â½: The Smell of FearÂ </t>
  </si>
  <si>
    <t>Final DestinationÂ </t>
  </si>
  <si>
    <t>The Ides of MarchÂ </t>
  </si>
  <si>
    <t>Pitch BlackÂ </t>
  </si>
  <si>
    <t>Someone Like You...Â </t>
  </si>
  <si>
    <t>HerÂ </t>
  </si>
  <si>
    <t>Joy RideÂ </t>
  </si>
  <si>
    <t>The Adventurer: The Curse of the Midas BoxÂ </t>
  </si>
  <si>
    <t>Anywhere But HereÂ </t>
  </si>
  <si>
    <t>The CrewÂ </t>
  </si>
  <si>
    <t>HaywireÂ </t>
  </si>
  <si>
    <t>Jaws: The RevengeÂ </t>
  </si>
  <si>
    <t>Marvin's RoomÂ </t>
  </si>
  <si>
    <t>The LongshotsÂ </t>
  </si>
  <si>
    <t>The End of the AffairÂ </t>
  </si>
  <si>
    <t>Harley Davidson and the Marlboro ManÂ </t>
  </si>
  <si>
    <t>In the Valley of ElahÂ </t>
  </si>
  <si>
    <t>Coco Before ChanelÂ </t>
  </si>
  <si>
    <t>ForsakenÂ </t>
  </si>
  <si>
    <t>ChÃ©riÂ </t>
  </si>
  <si>
    <t xml:space="preserve">RogueÂ             </t>
  </si>
  <si>
    <t>Vanity FairÂ </t>
  </si>
  <si>
    <t>Bodyguards and AssassinsÂ </t>
  </si>
  <si>
    <t>1408Â </t>
  </si>
  <si>
    <t>SpaceballsÂ </t>
  </si>
  <si>
    <t>The Water DivinerÂ </t>
  </si>
  <si>
    <t>GhostÂ </t>
  </si>
  <si>
    <t>There's Something About MaryÂ </t>
  </si>
  <si>
    <t>The Santa ClauseÂ </t>
  </si>
  <si>
    <t>The RookieÂ </t>
  </si>
  <si>
    <t>The Game PlanÂ </t>
  </si>
  <si>
    <t>The Bridges of Madison CountyÂ </t>
  </si>
  <si>
    <t>The AnimalÂ </t>
  </si>
  <si>
    <t>GandhiÂ </t>
  </si>
  <si>
    <t>The Hundred-Foot JourneyÂ </t>
  </si>
  <si>
    <t>The NetÂ </t>
  </si>
  <si>
    <t>I Am SamÂ </t>
  </si>
  <si>
    <t>Son of GodÂ </t>
  </si>
  <si>
    <t>UnderworldÂ </t>
  </si>
  <si>
    <t>DerailedÂ </t>
  </si>
  <si>
    <t>The Informant!Â </t>
  </si>
  <si>
    <t>ShadowlandsÂ </t>
  </si>
  <si>
    <t>Deuce Bigalow: European GigoloÂ </t>
  </si>
  <si>
    <t>Delivery ManÂ </t>
  </si>
  <si>
    <t>Our Kind of TraitorÂ </t>
  </si>
  <si>
    <t>Saving SilvermanÂ </t>
  </si>
  <si>
    <t>Diary of a Wimpy Kid: Dog DaysÂ </t>
  </si>
  <si>
    <t>Summer of SamÂ </t>
  </si>
  <si>
    <t>Jay and Silent Bob Strike BackÂ </t>
  </si>
  <si>
    <t>The Glass HouseÂ </t>
  </si>
  <si>
    <t>Hail, Caesar!Â </t>
  </si>
  <si>
    <t>Josie and the PussycatsÂ </t>
  </si>
  <si>
    <t>HomefrontÂ </t>
  </si>
  <si>
    <t>The Little VampireÂ </t>
  </si>
  <si>
    <t>I Heart HuckabeesÂ </t>
  </si>
  <si>
    <t>RoboCop 3Â </t>
  </si>
  <si>
    <t>Megiddo: The Omega Code 2Â </t>
  </si>
  <si>
    <t>Darling LiliÂ </t>
  </si>
  <si>
    <t>Dudley Do-RightÂ </t>
  </si>
  <si>
    <t>The Transporter RefueledÂ </t>
  </si>
  <si>
    <t>The LibertineÂ </t>
  </si>
  <si>
    <t>Black BookÂ </t>
  </si>
  <si>
    <t>Joyeux NoelÂ </t>
  </si>
  <si>
    <t>Hit and RunÂ </t>
  </si>
  <si>
    <t>Mad MoneyÂ </t>
  </si>
  <si>
    <t>Before I Go to SleepÂ </t>
  </si>
  <si>
    <t>SorcererÂ </t>
  </si>
  <si>
    <t>StoneÂ </t>
  </si>
  <si>
    <t>MoliÃ¨reÂ </t>
  </si>
  <si>
    <t>Out of the FurnaceÂ </t>
  </si>
  <si>
    <t>Michael ClaytonÂ </t>
  </si>
  <si>
    <t>My Fellow AmericansÂ </t>
  </si>
  <si>
    <t>Arlington RoadÂ </t>
  </si>
  <si>
    <t>UnderdogsÂ </t>
  </si>
  <si>
    <t>To Rome with LoveÂ </t>
  </si>
  <si>
    <t>FirefoxÂ </t>
  </si>
  <si>
    <t>South Park: Bigger Longer &amp; UncutÂ </t>
  </si>
  <si>
    <t>Death at a FuneralÂ </t>
  </si>
  <si>
    <t>Teenage Mutant Ninja Turtles IIIÂ </t>
  </si>
  <si>
    <t>HardballÂ </t>
  </si>
  <si>
    <t>Silver Linings PlaybookÂ </t>
  </si>
  <si>
    <t>Freedom WritersÂ </t>
  </si>
  <si>
    <t>For Colored GirlsÂ </t>
  </si>
  <si>
    <t>The TransporterÂ </t>
  </si>
  <si>
    <t>Never Back DownÂ </t>
  </si>
  <si>
    <t>The Rage: Carrie 2Â </t>
  </si>
  <si>
    <t xml:space="preserve">The BachelorÂ             </t>
  </si>
  <si>
    <t>Away We GoÂ </t>
  </si>
  <si>
    <t>Swing VoteÂ </t>
  </si>
  <si>
    <t>Moonlight MileÂ </t>
  </si>
  <si>
    <t>Tinker Tailor Soldier SpyÂ </t>
  </si>
  <si>
    <t>MollyÂ </t>
  </si>
  <si>
    <t>The BeaverÂ </t>
  </si>
  <si>
    <t>The Best Little Whorehouse in TexasÂ </t>
  </si>
  <si>
    <t>eXistenZÂ </t>
  </si>
  <si>
    <t>Raiders of the Lost ArkÂ </t>
  </si>
  <si>
    <t>Home Alone 2: Lost in New YorkÂ </t>
  </si>
  <si>
    <t>Close Encounters of the Third KindÂ </t>
  </si>
  <si>
    <t>PulseÂ </t>
  </si>
  <si>
    <t>Beverly Hills Cop IIÂ </t>
  </si>
  <si>
    <t>Bringing Down the HouseÂ </t>
  </si>
  <si>
    <t>The Silence of the LambsÂ </t>
  </si>
  <si>
    <t>Wayne's WorldÂ </t>
  </si>
  <si>
    <t>Jackass 3DÂ </t>
  </si>
  <si>
    <t>Jaws 2Â </t>
  </si>
  <si>
    <t>Beverly Hills ChihuahuaÂ </t>
  </si>
  <si>
    <t>The ConjuringÂ </t>
  </si>
  <si>
    <t>Are We There Yet?Â </t>
  </si>
  <si>
    <t>TammyÂ </t>
  </si>
  <si>
    <t>School of RockÂ </t>
  </si>
  <si>
    <t>Mortal KombatÂ </t>
  </si>
  <si>
    <t>White ChicksÂ </t>
  </si>
  <si>
    <t>The DescendantsÂ </t>
  </si>
  <si>
    <t>HolesÂ </t>
  </si>
  <si>
    <t>The Last SongÂ </t>
  </si>
  <si>
    <t>12 Years a SlaveÂ </t>
  </si>
  <si>
    <t>DrumlineÂ </t>
  </si>
  <si>
    <t>Why Did I Get Married Too?Â </t>
  </si>
  <si>
    <t>Edward ScissorhandsÂ </t>
  </si>
  <si>
    <t>Me Before YouÂ </t>
  </si>
  <si>
    <t>Madea's Witness ProtectionÂ </t>
  </si>
  <si>
    <t>The French ConnectionÂ </t>
  </si>
  <si>
    <t>Bad MomsÂ </t>
  </si>
  <si>
    <t>Date MovieÂ </t>
  </si>
  <si>
    <t>Return to Never LandÂ </t>
  </si>
  <si>
    <t>SelmaÂ </t>
  </si>
  <si>
    <t>The Jungle Book 2Â </t>
  </si>
  <si>
    <t>BoogeymanÂ </t>
  </si>
  <si>
    <t>PremonitionÂ </t>
  </si>
  <si>
    <t>The Tigger MovieÂ </t>
  </si>
  <si>
    <t>OrphanÂ </t>
  </si>
  <si>
    <t>MaxÂ </t>
  </si>
  <si>
    <t xml:space="preserve">Meet the BrownsÂ             </t>
  </si>
  <si>
    <t>Epic MovieÂ </t>
  </si>
  <si>
    <t>SpotlightÂ </t>
  </si>
  <si>
    <t>Lakeview TerraceÂ </t>
  </si>
  <si>
    <t>The Grudge 2Â </t>
  </si>
  <si>
    <t>How Stella Got Her Groove BackÂ </t>
  </si>
  <si>
    <t>Bill &amp; Ted's Bogus JourneyÂ </t>
  </si>
  <si>
    <t>Man of the YearÂ </t>
  </si>
  <si>
    <t>The Black HoleÂ </t>
  </si>
  <si>
    <t>The AmericanÂ </t>
  </si>
  <si>
    <t>SelenaÂ </t>
  </si>
  <si>
    <t>Vampires SuckÂ </t>
  </si>
  <si>
    <t>BabelÂ </t>
  </si>
  <si>
    <t>This Is Where I Leave YouÂ </t>
  </si>
  <si>
    <t>DoubtÂ </t>
  </si>
  <si>
    <t>Team America: World PoliceÂ </t>
  </si>
  <si>
    <t>Texas Chainsaw 3DÂ </t>
  </si>
  <si>
    <t>CopycatÂ </t>
  </si>
  <si>
    <t>Scary Movie 5Â </t>
  </si>
  <si>
    <t>Paint Your WagonÂ </t>
  </si>
  <si>
    <t>MilkÂ </t>
  </si>
  <si>
    <t>RisenÂ </t>
  </si>
  <si>
    <t>Ghost ShipÂ </t>
  </si>
  <si>
    <t>A Very Harold &amp; Kumar 3D ChristmasÂ </t>
  </si>
  <si>
    <t>Wild ThingsÂ </t>
  </si>
  <si>
    <t>The StepfatherÂ </t>
  </si>
  <si>
    <t>The DebtÂ </t>
  </si>
  <si>
    <t>High FidelityÂ </t>
  </si>
  <si>
    <t>One Missed CallÂ </t>
  </si>
  <si>
    <t>Eye for an EyeÂ </t>
  </si>
  <si>
    <t>The Bank JobÂ </t>
  </si>
  <si>
    <t>Eternal Sunshine of the Spotless MindÂ </t>
  </si>
  <si>
    <t>You AgainÂ </t>
  </si>
  <si>
    <t>Street KingsÂ </t>
  </si>
  <si>
    <t>The World's EndÂ </t>
  </si>
  <si>
    <t>Nancy DrewÂ </t>
  </si>
  <si>
    <t>DaybreakersÂ </t>
  </si>
  <si>
    <t>She's Out of My LeagueÂ </t>
  </si>
  <si>
    <t>Monte CarloÂ </t>
  </si>
  <si>
    <t>Stay AliveÂ </t>
  </si>
  <si>
    <t>Quigley Down UnderÂ </t>
  </si>
  <si>
    <t>Alpha and OmegaÂ </t>
  </si>
  <si>
    <t>The CovenantÂ </t>
  </si>
  <si>
    <t>Stick ItÂ </t>
  </si>
  <si>
    <t>ShortsÂ </t>
  </si>
  <si>
    <t>To Die ForÂ </t>
  </si>
  <si>
    <t>NerveÂ </t>
  </si>
  <si>
    <t>AppaloosaÂ </t>
  </si>
  <si>
    <t>VampiresÂ </t>
  </si>
  <si>
    <t xml:space="preserve">Yu-Gi-Oh! Duel MonstersÂ             </t>
  </si>
  <si>
    <t>PsychoÂ </t>
  </si>
  <si>
    <t>My Best Friend's GirlÂ </t>
  </si>
  <si>
    <t>Endless LoveÂ </t>
  </si>
  <si>
    <t>Georgia RuleÂ </t>
  </si>
  <si>
    <t>Under the RainbowÂ </t>
  </si>
  <si>
    <t>LadyhawkeÂ </t>
  </si>
  <si>
    <t>Simon BirchÂ </t>
  </si>
  <si>
    <t>Reign Over MeÂ </t>
  </si>
  <si>
    <t>Into the WildÂ </t>
  </si>
  <si>
    <t>School for ScoundrelsÂ </t>
  </si>
  <si>
    <t>Silent Hill: Revelation 3DÂ </t>
  </si>
  <si>
    <t>From Dusk Till DawnÂ </t>
  </si>
  <si>
    <t>Pooh's Heffalump MovieÂ </t>
  </si>
  <si>
    <t>Home for the HolidaysÂ </t>
  </si>
  <si>
    <t>Kung Fu HustleÂ </t>
  </si>
  <si>
    <t xml:space="preserve">Fired UpÂ             </t>
  </si>
  <si>
    <t>The Country BearsÂ </t>
  </si>
  <si>
    <t>The Kite RunnerÂ </t>
  </si>
  <si>
    <t>21 GramsÂ </t>
  </si>
  <si>
    <t>PaparazziÂ </t>
  </si>
  <si>
    <t>A Guy ThingÂ </t>
  </si>
  <si>
    <t>LoserÂ </t>
  </si>
  <si>
    <t>Capitalism: A Love StoryÂ </t>
  </si>
  <si>
    <t>The Greatest Story Ever ToldÂ </t>
  </si>
  <si>
    <t>Secret in Their EyesÂ </t>
  </si>
  <si>
    <t>Disaster MovieÂ </t>
  </si>
  <si>
    <t>ArmoredÂ </t>
  </si>
  <si>
    <t>The Man Who Knew Too LittleÂ </t>
  </si>
  <si>
    <t>What's Your Number?Â </t>
  </si>
  <si>
    <t>LockoutÂ </t>
  </si>
  <si>
    <t>EnvyÂ </t>
  </si>
  <si>
    <t>Crank: High VoltageÂ </t>
  </si>
  <si>
    <t>Bullets Over BroadwayÂ </t>
  </si>
  <si>
    <t>One Night with the KingÂ </t>
  </si>
  <si>
    <t>The Quiet AmericanÂ </t>
  </si>
  <si>
    <t>The Weather ManÂ </t>
  </si>
  <si>
    <t>UndisputedÂ </t>
  </si>
  <si>
    <t>Ghost TownÂ </t>
  </si>
  <si>
    <t>12 RoundsÂ </t>
  </si>
  <si>
    <t>Let Me InÂ </t>
  </si>
  <si>
    <t>3 Ninjas Kick BackÂ </t>
  </si>
  <si>
    <t>Be Kind RewindÂ </t>
  </si>
  <si>
    <t>Mrs Henderson PresentsÂ </t>
  </si>
  <si>
    <t>Triple 9Â </t>
  </si>
  <si>
    <t>Deconstructing HarryÂ </t>
  </si>
  <si>
    <t>Three to TangoÂ </t>
  </si>
  <si>
    <t>BurntÂ </t>
  </si>
  <si>
    <t>We're No AngelsÂ </t>
  </si>
  <si>
    <t>Everyone Says I Love YouÂ </t>
  </si>
  <si>
    <t>Death SentenceÂ </t>
  </si>
  <si>
    <t>Everybody's FineÂ </t>
  </si>
  <si>
    <t>Superbabies: Baby Geniuses 2Â </t>
  </si>
  <si>
    <t>The ManÂ </t>
  </si>
  <si>
    <t>Code Name: The CleanerÂ </t>
  </si>
  <si>
    <t>Connie and CarlaÂ </t>
  </si>
  <si>
    <t>Sweet CharityÂ </t>
  </si>
  <si>
    <t>Inherent ViceÂ </t>
  </si>
  <si>
    <t>DoogalÂ </t>
  </si>
  <si>
    <t>Battle of the YearÂ </t>
  </si>
  <si>
    <t xml:space="preserve">PerceptionÂ             </t>
  </si>
  <si>
    <t>An American CarolÂ </t>
  </si>
  <si>
    <t>Machete KillsÂ </t>
  </si>
  <si>
    <t>WillardÂ </t>
  </si>
  <si>
    <t>Strange WildernessÂ </t>
  </si>
  <si>
    <t>Topsy-TurvyÂ </t>
  </si>
  <si>
    <t>Little BoyÂ </t>
  </si>
  <si>
    <t>A Dangerous MethodÂ </t>
  </si>
  <si>
    <t>A Scanner DarklyÂ </t>
  </si>
  <si>
    <t>Chasing MavericksÂ </t>
  </si>
  <si>
    <t>Alone in the DarkÂ </t>
  </si>
  <si>
    <t>BandslamÂ </t>
  </si>
  <si>
    <t>BirthÂ </t>
  </si>
  <si>
    <t>A Most Violent YearÂ </t>
  </si>
  <si>
    <t>PasschendaeleÂ </t>
  </si>
  <si>
    <t>Flash of GeniusÂ </t>
  </si>
  <si>
    <t>I'm Not There.Â </t>
  </si>
  <si>
    <t>The Cold Light of DayÂ </t>
  </si>
  <si>
    <t>The Brothers BloomÂ </t>
  </si>
  <si>
    <t>Synecdoche, New YorkÂ </t>
  </si>
  <si>
    <t>Princess MononokeÂ </t>
  </si>
  <si>
    <t>Bon voyageÂ </t>
  </si>
  <si>
    <t>Can't Stop the MusicÂ </t>
  </si>
  <si>
    <t>The PropositionÂ </t>
  </si>
  <si>
    <t>CourageÂ </t>
  </si>
  <si>
    <t>Marci XÂ </t>
  </si>
  <si>
    <t>EquilibriumÂ </t>
  </si>
  <si>
    <t>The Children of Huang ShiÂ </t>
  </si>
  <si>
    <t>The YardsÂ </t>
  </si>
  <si>
    <t>The Oogieloves in the Big Balloon AdventureÂ </t>
  </si>
  <si>
    <t>By the SeaÂ </t>
  </si>
  <si>
    <t>SteamboyÂ </t>
  </si>
  <si>
    <t>The Game of Their LivesÂ </t>
  </si>
  <si>
    <t>All Good ThingsÂ </t>
  </si>
  <si>
    <t>Rapa NuiÂ </t>
  </si>
  <si>
    <t>CJ7Â </t>
  </si>
  <si>
    <t>Les couloirs du temps: Les visiteurs IIÂ </t>
  </si>
  <si>
    <t>Dylan Dog: Dead of NightÂ </t>
  </si>
  <si>
    <t>People I KnowÂ </t>
  </si>
  <si>
    <t xml:space="preserve">The Doombolt ChaseÂ             </t>
  </si>
  <si>
    <t>The TempestÂ </t>
  </si>
  <si>
    <t>RegressionÂ </t>
  </si>
  <si>
    <t>The TouchÂ </t>
  </si>
  <si>
    <t>Three Kingdoms: Resurrection of the DragonÂ </t>
  </si>
  <si>
    <t>ShatteredÂ </t>
  </si>
  <si>
    <t>ZambeziaÂ </t>
  </si>
  <si>
    <t>RamanujanÂ </t>
  </si>
  <si>
    <t>Dwegons and LeprechaunsÂ </t>
  </si>
  <si>
    <t>Hands of StoneÂ </t>
  </si>
  <si>
    <t>SurvivorÂ </t>
  </si>
  <si>
    <t>The Frozen GroundÂ </t>
  </si>
  <si>
    <t>The Painted VeilÂ </t>
  </si>
  <si>
    <t>The Baader Meinhof ComplexÂ </t>
  </si>
  <si>
    <t>Dances with WolvesÂ </t>
  </si>
  <si>
    <t>Bad TeacherÂ </t>
  </si>
  <si>
    <t>Sea of LoveÂ </t>
  </si>
  <si>
    <t>A Cinderella StoryÂ </t>
  </si>
  <si>
    <t>ScreamÂ </t>
  </si>
  <si>
    <t>Thir13en GhostsÂ </t>
  </si>
  <si>
    <t>The ShiningÂ </t>
  </si>
  <si>
    <t>Back to the FutureÂ </t>
  </si>
  <si>
    <t>House on Haunted HillÂ </t>
  </si>
  <si>
    <t>I Can Do Bad All by MyselfÂ </t>
  </si>
  <si>
    <t>Fight ValleyÂ </t>
  </si>
  <si>
    <t>The SwitchÂ </t>
  </si>
  <si>
    <t>Just MarriedÂ </t>
  </si>
  <si>
    <t>The Devil's DoubleÂ </t>
  </si>
  <si>
    <t xml:space="preserve">Gone, Baby, GoneÂ             </t>
  </si>
  <si>
    <t>Thomas and the Magic RailroadÂ </t>
  </si>
  <si>
    <t>The CraziesÂ </t>
  </si>
  <si>
    <t>Spirited AwayÂ </t>
  </si>
  <si>
    <t>FirestormÂ </t>
  </si>
  <si>
    <t>The BountyÂ </t>
  </si>
  <si>
    <t>The Book ThiefÂ </t>
  </si>
  <si>
    <t>Sex DriveÂ </t>
  </si>
  <si>
    <t>Leap YearÂ </t>
  </si>
  <si>
    <t>The Fall of the Roman EmpireÂ </t>
  </si>
  <si>
    <t>Take Me Home TonightÂ </t>
  </si>
  <si>
    <t>Won't Back DownÂ </t>
  </si>
  <si>
    <t>The NutcrackerÂ </t>
  </si>
  <si>
    <t>Kansas CityÂ </t>
  </si>
  <si>
    <t>IndignationÂ </t>
  </si>
  <si>
    <t>The Amityville HorrorÂ </t>
  </si>
  <si>
    <t>Adaptation.Â </t>
  </si>
  <si>
    <t>Land of the DeadÂ </t>
  </si>
  <si>
    <t>Out of InfernoÂ </t>
  </si>
  <si>
    <t>Fear and Loathing in Las VegasÂ </t>
  </si>
  <si>
    <t>The Invention of LyingÂ </t>
  </si>
  <si>
    <t>NeighborsÂ </t>
  </si>
  <si>
    <t>The MaskÂ </t>
  </si>
  <si>
    <t>BigÂ </t>
  </si>
  <si>
    <t>Borat: Cultural Learnings of America for Make Benefit Glorious Nation of KazakhstanÂ </t>
  </si>
  <si>
    <t>Legally BlondeÂ </t>
  </si>
  <si>
    <t>Star Trek III: The Search for SpockÂ </t>
  </si>
  <si>
    <t>The Exorcism of Emily RoseÂ </t>
  </si>
  <si>
    <t>Deuce Bigalow: Male GigoloÂ </t>
  </si>
  <si>
    <t>Left BehindÂ </t>
  </si>
  <si>
    <t>The Family StoneÂ </t>
  </si>
  <si>
    <t>Barbershop 2: Back in BusinessÂ </t>
  </si>
  <si>
    <t>Bad SantaÂ </t>
  </si>
  <si>
    <t>Austin Powers: International Man of MysteryÂ </t>
  </si>
  <si>
    <t>My Big Fat Greek Wedding 2Â </t>
  </si>
  <si>
    <t>Diary of a Wimpy Kid: Rodrick RulesÂ </t>
  </si>
  <si>
    <t>PredatorÂ </t>
  </si>
  <si>
    <t>AmadeusÂ </t>
  </si>
  <si>
    <t>Prom NightÂ </t>
  </si>
  <si>
    <t>Mean GirlsÂ </t>
  </si>
  <si>
    <t>Under the Tuscan SunÂ </t>
  </si>
  <si>
    <t>Gosford ParkÂ </t>
  </si>
  <si>
    <t xml:space="preserve">The O.C.Â             </t>
  </si>
  <si>
    <t>Peggy Sue Got MarriedÂ </t>
  </si>
  <si>
    <t>Birdman or (The Unexpected Virtue of Ignorance)Â </t>
  </si>
  <si>
    <t>Blue JasmineÂ </t>
  </si>
  <si>
    <t>United 93Â </t>
  </si>
  <si>
    <t>HoneyÂ </t>
  </si>
  <si>
    <t>Spy HardÂ </t>
  </si>
  <si>
    <t>The FogÂ </t>
  </si>
  <si>
    <t>Soul SurferÂ </t>
  </si>
  <si>
    <t>Catch-22Â </t>
  </si>
  <si>
    <t>Observe and ReportÂ </t>
  </si>
  <si>
    <t>Conan the DestroyerÂ </t>
  </si>
  <si>
    <t>Raging BullÂ </t>
  </si>
  <si>
    <t>Love HappensÂ </t>
  </si>
  <si>
    <t>Young Sherlock HolmesÂ </t>
  </si>
  <si>
    <t>FameÂ </t>
  </si>
  <si>
    <t>127 HoursÂ </t>
  </si>
  <si>
    <t>Small Time CrooksÂ </t>
  </si>
  <si>
    <t>Center StageÂ </t>
  </si>
  <si>
    <t>Love the CoopersÂ </t>
  </si>
  <si>
    <t>Catch That KidÂ </t>
  </si>
  <si>
    <t>Life as a HouseÂ </t>
  </si>
  <si>
    <t>Steve JobsÂ </t>
  </si>
  <si>
    <t>I Love You, Beth CooperÂ </t>
  </si>
  <si>
    <t>Youth in RevoltÂ </t>
  </si>
  <si>
    <t>The Legend of the Lone RangerÂ </t>
  </si>
  <si>
    <t>The Tailor of PanamaÂ </t>
  </si>
  <si>
    <t>Blow OutÂ </t>
  </si>
  <si>
    <t>GetawayÂ </t>
  </si>
  <si>
    <t>The Ice StormÂ </t>
  </si>
  <si>
    <t>And So It GoesÂ </t>
  </si>
  <si>
    <t>Troop Beverly HillsÂ </t>
  </si>
  <si>
    <t>Being JuliaÂ </t>
  </si>
  <si>
    <t>9Â½ WeeksÂ </t>
  </si>
  <si>
    <t>DragonslayerÂ </t>
  </si>
  <si>
    <t>The Last StationÂ </t>
  </si>
  <si>
    <t>Ed WoodÂ </t>
  </si>
  <si>
    <t>Labor DayÂ </t>
  </si>
  <si>
    <t>Mongol: The Rise of Genghis KhanÂ </t>
  </si>
  <si>
    <t>RocknRollaÂ </t>
  </si>
  <si>
    <t>MegaforceÂ </t>
  </si>
  <si>
    <t>HamletÂ </t>
  </si>
  <si>
    <t>Mao's Last DancerÂ </t>
  </si>
  <si>
    <t>Midnight SpecialÂ </t>
  </si>
  <si>
    <t>Anything ElseÂ </t>
  </si>
  <si>
    <t>The Railway ManÂ </t>
  </si>
  <si>
    <t xml:space="preserve">UnforgettableÂ             </t>
  </si>
  <si>
    <t>The White RibbonÂ </t>
  </si>
  <si>
    <t>RestorationÂ </t>
  </si>
  <si>
    <t>The WraithÂ </t>
  </si>
  <si>
    <t>The Salton SeaÂ </t>
  </si>
  <si>
    <t>Metallica Through the NeverÂ </t>
  </si>
  <si>
    <t>The InformersÂ </t>
  </si>
  <si>
    <t xml:space="preserve">CarlosÂ             </t>
  </si>
  <si>
    <t>I Come with the RainÂ </t>
  </si>
  <si>
    <t>One Man's HeroÂ </t>
  </si>
  <si>
    <t>Day of the DeadÂ </t>
  </si>
  <si>
    <t>I Am WrathÂ </t>
  </si>
  <si>
    <t>RenaissanceÂ </t>
  </si>
  <si>
    <t>Red SonjaÂ </t>
  </si>
  <si>
    <t>Red LightsÂ </t>
  </si>
  <si>
    <t>SuperbadÂ </t>
  </si>
  <si>
    <t>Madea Goes to JailÂ </t>
  </si>
  <si>
    <t>WolvesÂ </t>
  </si>
  <si>
    <t>Step Up 2: The StreetsÂ </t>
  </si>
  <si>
    <t>Hoodwinked!Â </t>
  </si>
  <si>
    <t>Hotel RwandaÂ </t>
  </si>
  <si>
    <t>HitmanÂ </t>
  </si>
  <si>
    <t>Black NativityÂ </t>
  </si>
  <si>
    <t>The PrinceÂ </t>
  </si>
  <si>
    <t>City of GhostsÂ </t>
  </si>
  <si>
    <t>The OthersÂ </t>
  </si>
  <si>
    <t>AliensÂ </t>
  </si>
  <si>
    <t>My Fair LadyÂ </t>
  </si>
  <si>
    <t>I Know What You Did Last SummerÂ </t>
  </si>
  <si>
    <t>Let's Be CopsÂ </t>
  </si>
  <si>
    <t>SidewaysÂ </t>
  </si>
  <si>
    <t>BeerfestÂ </t>
  </si>
  <si>
    <t>HalloweenÂ </t>
  </si>
  <si>
    <t>Good Boy!Â </t>
  </si>
  <si>
    <t>The Best Man HolidayÂ </t>
  </si>
  <si>
    <t>Smokin' AcesÂ </t>
  </si>
  <si>
    <t>Saw 3D: The Final ChapterÂ </t>
  </si>
  <si>
    <t>40 Days and 40 NightsÂ </t>
  </si>
  <si>
    <t>A Night at the RoxburyÂ </t>
  </si>
  <si>
    <t>BeastlyÂ </t>
  </si>
  <si>
    <t>The Hills Have EyesÂ </t>
  </si>
  <si>
    <t>Dickie Roberts: Former Child StarÂ </t>
  </si>
  <si>
    <t>McFarland, USAÂ </t>
  </si>
  <si>
    <t>Lottery TicketÂ </t>
  </si>
  <si>
    <t>ATLÂ </t>
  </si>
  <si>
    <t>Pitch PerfectÂ </t>
  </si>
  <si>
    <t>Summer CatchÂ </t>
  </si>
  <si>
    <t>A Simple PlanÂ </t>
  </si>
  <si>
    <t>TheyÂ </t>
  </si>
  <si>
    <t>Larry the Cable Guy: Health InspectorÂ </t>
  </si>
  <si>
    <t>The Adventures of Elmo in GrouchlandÂ </t>
  </si>
  <si>
    <t>Brooklyn's FinestÂ </t>
  </si>
  <si>
    <t>55 Days at PekingÂ </t>
  </si>
  <si>
    <t>Evil DeadÂ </t>
  </si>
  <si>
    <t>My Life in RuinsÂ </t>
  </si>
  <si>
    <t>American DreamzÂ </t>
  </si>
  <si>
    <t>Superman IV: The Quest for PeaceÂ </t>
  </si>
  <si>
    <t>How She MoveÂ </t>
  </si>
  <si>
    <t>Running ScaredÂ </t>
  </si>
  <si>
    <t>Bobby Jones: Stroke of GeniusÂ </t>
  </si>
  <si>
    <t>Shanghai SurpriseÂ </t>
  </si>
  <si>
    <t>The IllusionistÂ </t>
  </si>
  <si>
    <t>RoarÂ </t>
  </si>
  <si>
    <t>Veronica GuerinÂ </t>
  </si>
  <si>
    <t>Escobar: Paradise LostÂ </t>
  </si>
  <si>
    <t>Southland TalesÂ </t>
  </si>
  <si>
    <t>Dragon HuntersÂ </t>
  </si>
  <si>
    <t>Damnation AlleyÂ </t>
  </si>
  <si>
    <t>The ApparitionÂ </t>
  </si>
  <si>
    <t>My GirlÂ </t>
  </si>
  <si>
    <t>Fur: An Imaginary Portrait of Diane ArbusÂ </t>
  </si>
  <si>
    <t>Wall StreetÂ </t>
  </si>
  <si>
    <t>Sense and SensibilityÂ </t>
  </si>
  <si>
    <t>Becoming JaneÂ </t>
  </si>
  <si>
    <t>Sydney WhiteÂ </t>
  </si>
  <si>
    <t>House of Sand and FogÂ </t>
  </si>
  <si>
    <t>Dead Poets SocietyÂ </t>
  </si>
  <si>
    <t>Dumb &amp; DumberÂ </t>
  </si>
  <si>
    <t>When Harry Met Sally...Â </t>
  </si>
  <si>
    <t>The VerdictÂ </t>
  </si>
  <si>
    <t>Road TripÂ </t>
  </si>
  <si>
    <t>Varsity BluesÂ </t>
  </si>
  <si>
    <t>The ArtistÂ </t>
  </si>
  <si>
    <t>The UnbornÂ </t>
  </si>
  <si>
    <t>Moonrise KingdomÂ </t>
  </si>
  <si>
    <t>The Texas Chainsaw Massacre: The BeginningÂ </t>
  </si>
  <si>
    <t>The Young MessiahÂ </t>
  </si>
  <si>
    <t>The Master of DisguiseÂ </t>
  </si>
  <si>
    <t>Pan's LabyrinthÂ </t>
  </si>
  <si>
    <t xml:space="preserve">The MessengersÂ             </t>
  </si>
  <si>
    <t>See Spot RunÂ </t>
  </si>
  <si>
    <t>Baby BoyÂ </t>
  </si>
  <si>
    <t>The RoommateÂ </t>
  </si>
  <si>
    <t>Joe DirtÂ </t>
  </si>
  <si>
    <t>Double ImpactÂ </t>
  </si>
  <si>
    <t>Hot FuzzÂ </t>
  </si>
  <si>
    <t>The WomenÂ </t>
  </si>
  <si>
    <t>Vicky Cristina BarcelonaÂ </t>
  </si>
  <si>
    <t>Arn: The Knight TemplarÂ </t>
  </si>
  <si>
    <t>Boys and GirlsÂ </t>
  </si>
  <si>
    <t>White OleanderÂ </t>
  </si>
  <si>
    <t>Jennifer's BodyÂ </t>
  </si>
  <si>
    <t>Drowning MonaÂ </t>
  </si>
  <si>
    <t>Radio DaysÂ </t>
  </si>
  <si>
    <t>Remember MeÂ </t>
  </si>
  <si>
    <t>How to DealÂ </t>
  </si>
  <si>
    <t>My Stepmother Is an AlienÂ </t>
  </si>
  <si>
    <t>PhiladelphiaÂ </t>
  </si>
  <si>
    <t>The Thirteenth FloorÂ </t>
  </si>
  <si>
    <t>The CookoutÂ </t>
  </si>
  <si>
    <t>MeteorÂ </t>
  </si>
  <si>
    <t>DuetsÂ </t>
  </si>
  <si>
    <t>Hollywood EndingÂ </t>
  </si>
  <si>
    <t>Detroit Rock CityÂ </t>
  </si>
  <si>
    <t>HighlanderÂ </t>
  </si>
  <si>
    <t>Things We Lost in the FireÂ </t>
  </si>
  <si>
    <t>SteelÂ </t>
  </si>
  <si>
    <t>The ImmigrantÂ </t>
  </si>
  <si>
    <t>The White CountessÂ </t>
  </si>
  <si>
    <t>TranceÂ </t>
  </si>
  <si>
    <t>Soul PlaneÂ </t>
  </si>
  <si>
    <t>Welcome to the SticksÂ </t>
  </si>
  <si>
    <t>GoodÂ </t>
  </si>
  <si>
    <t>Enter the VoidÂ </t>
  </si>
  <si>
    <t>VampsÂ </t>
  </si>
  <si>
    <t>Hachi: A Dog's TaleÂ </t>
  </si>
  <si>
    <t>ZuluÂ </t>
  </si>
  <si>
    <t>The HomesmanÂ </t>
  </si>
  <si>
    <t>Juwanna MannÂ </t>
  </si>
  <si>
    <t xml:space="preserve">LilyhammerÂ             </t>
  </si>
  <si>
    <t>AraratÂ </t>
  </si>
  <si>
    <t>MadisonÂ </t>
  </si>
  <si>
    <t>Slow BurnÂ </t>
  </si>
  <si>
    <t>WasabiÂ </t>
  </si>
  <si>
    <t>SlitherÂ </t>
  </si>
  <si>
    <t>Beverly Hills CopÂ </t>
  </si>
  <si>
    <t>Home AloneÂ </t>
  </si>
  <si>
    <t>3 Men and a BabyÂ </t>
  </si>
  <si>
    <t>TootsieÂ </t>
  </si>
  <si>
    <t>Top GunÂ </t>
  </si>
  <si>
    <t>Crouching Tiger, Hidden DragonÂ </t>
  </si>
  <si>
    <t>American BeautyÂ </t>
  </si>
  <si>
    <t>The King's SpeechÂ </t>
  </si>
  <si>
    <t>TwinsÂ </t>
  </si>
  <si>
    <t xml:space="preserve">Scream: The TV SeriesÂ             </t>
  </si>
  <si>
    <t>The Yellow HandkerchiefÂ </t>
  </si>
  <si>
    <t>The Color PurpleÂ </t>
  </si>
  <si>
    <t>Tidal WaveÂ </t>
  </si>
  <si>
    <t>The Imitation GameÂ </t>
  </si>
  <si>
    <t>Private BenjaminÂ </t>
  </si>
  <si>
    <t>Coal Miner's DaughterÂ </t>
  </si>
  <si>
    <t>Diary of a Wimpy KidÂ </t>
  </si>
  <si>
    <t>MamaÂ </t>
  </si>
  <si>
    <t>National Lampoon's VacationÂ </t>
  </si>
  <si>
    <t>Bad GrandpaÂ </t>
  </si>
  <si>
    <t>The QueenÂ </t>
  </si>
  <si>
    <t>BeetlejuiceÂ </t>
  </si>
  <si>
    <t>Why Did I Get Married?Â </t>
  </si>
  <si>
    <t>Little WomenÂ </t>
  </si>
  <si>
    <t>The Woman in BlackÂ </t>
  </si>
  <si>
    <t>When a Stranger CallsÂ </t>
  </si>
  <si>
    <t>Big Fat LiarÂ </t>
  </si>
  <si>
    <t>The Deer HunterÂ </t>
  </si>
  <si>
    <t>Wag the DogÂ </t>
  </si>
  <si>
    <t>The Lizzie McGuire MovieÂ </t>
  </si>
  <si>
    <t>SnitchÂ </t>
  </si>
  <si>
    <t>KrampusÂ </t>
  </si>
  <si>
    <t>The FacultyÂ </t>
  </si>
  <si>
    <t>What's Love Got to Do with ItÂ </t>
  </si>
  <si>
    <t>Cop LandÂ </t>
  </si>
  <si>
    <t>Not Another Teen MovieÂ </t>
  </si>
  <si>
    <t>End of WatchÂ </t>
  </si>
  <si>
    <t>The SkullsÂ </t>
  </si>
  <si>
    <t>The Theory of EverythingÂ </t>
  </si>
  <si>
    <t>Malibu's Most WantedÂ </t>
  </si>
  <si>
    <t>Where the Heart IsÂ </t>
  </si>
  <si>
    <t>Lawrence of ArabiaÂ </t>
  </si>
  <si>
    <t>Halloween IIÂ </t>
  </si>
  <si>
    <t>WildÂ </t>
  </si>
  <si>
    <t>The Last House on the LeftÂ </t>
  </si>
  <si>
    <t>The Wedding DateÂ </t>
  </si>
  <si>
    <t>Halloween: ResurrectionÂ </t>
  </si>
  <si>
    <t>The Princess BrideÂ </t>
  </si>
  <si>
    <t>The Great DebatersÂ </t>
  </si>
  <si>
    <t>DriveÂ </t>
  </si>
  <si>
    <t>Confessions of a Teenage Drama QueenÂ </t>
  </si>
  <si>
    <t>The Object of My AffectionÂ </t>
  </si>
  <si>
    <t>28 Weeks LaterÂ </t>
  </si>
  <si>
    <t>When the Game Stands TallÂ </t>
  </si>
  <si>
    <t>Because of Winn-DixieÂ </t>
  </si>
  <si>
    <t>Love &amp; BasketballÂ </t>
  </si>
  <si>
    <t>Grosse Pointe BlankÂ </t>
  </si>
  <si>
    <t>All About SteveÂ </t>
  </si>
  <si>
    <t>Book of Shadows: Blair Witch 2Â </t>
  </si>
  <si>
    <t>The CraftÂ </t>
  </si>
  <si>
    <t>Match PointÂ </t>
  </si>
  <si>
    <t>Ramona and BeezusÂ </t>
  </si>
  <si>
    <t>The Remains of the DayÂ </t>
  </si>
  <si>
    <t>Boogie NightsÂ </t>
  </si>
  <si>
    <t>Nowhere to RunÂ </t>
  </si>
  <si>
    <t>FlickaÂ </t>
  </si>
  <si>
    <t>The Hills Have Eyes IIÂ </t>
  </si>
  <si>
    <t>Urban Legends: Final CutÂ </t>
  </si>
  <si>
    <t>Tuck EverlastingÂ </t>
  </si>
  <si>
    <t>The MarineÂ </t>
  </si>
  <si>
    <t>KeanuÂ </t>
  </si>
  <si>
    <t>Country StrongÂ </t>
  </si>
  <si>
    <t>Disturbing BehaviorÂ </t>
  </si>
  <si>
    <t>The Place Beyond the PinesÂ </t>
  </si>
  <si>
    <t>The November ManÂ </t>
  </si>
  <si>
    <t>Eye of the BeholderÂ </t>
  </si>
  <si>
    <t>The Hurt LockerÂ </t>
  </si>
  <si>
    <t>FirestarterÂ </t>
  </si>
  <si>
    <t>Killing Them SoftlyÂ </t>
  </si>
  <si>
    <t>A Most Wanted ManÂ </t>
  </si>
  <si>
    <t>Freddy Got FingeredÂ </t>
  </si>
  <si>
    <t>The Pirates Who Don't Do Anything: A VeggieTales MovieÂ </t>
  </si>
  <si>
    <t>U2 3DÂ </t>
  </si>
  <si>
    <t>Highlander: EndgameÂ </t>
  </si>
  <si>
    <t>IdlewildÂ </t>
  </si>
  <si>
    <t>One DayÂ </t>
  </si>
  <si>
    <t>Whip ItÂ </t>
  </si>
  <si>
    <t>Knockaround GuysÂ </t>
  </si>
  <si>
    <t>ConfidenceÂ </t>
  </si>
  <si>
    <t>The MuseÂ </t>
  </si>
  <si>
    <t>De-LovelyÂ </t>
  </si>
  <si>
    <t>New York StoriesÂ </t>
  </si>
  <si>
    <t>Barney's Great AdventureÂ </t>
  </si>
  <si>
    <t>The Man with the Iron FistsÂ </t>
  </si>
  <si>
    <t>Home FriesÂ </t>
  </si>
  <si>
    <t>Here on EarthÂ </t>
  </si>
  <si>
    <t>BrazilÂ </t>
  </si>
  <si>
    <t>Raise Your VoiceÂ </t>
  </si>
  <si>
    <t xml:space="preserve">The Dead ZoneÂ             </t>
  </si>
  <si>
    <t>The Big LebowskiÂ </t>
  </si>
  <si>
    <t>Black Snake MoanÂ </t>
  </si>
  <si>
    <t>Dark BlueÂ </t>
  </si>
  <si>
    <t>A Mighty HeartÂ </t>
  </si>
  <si>
    <t>Whatever It TakesÂ </t>
  </si>
  <si>
    <t>Boat TripÂ </t>
  </si>
  <si>
    <t>The Importance of Being EarnestÂ </t>
  </si>
  <si>
    <t>The Love LetterÂ </t>
  </si>
  <si>
    <t>HootÂ </t>
  </si>
  <si>
    <t>In BrugesÂ </t>
  </si>
  <si>
    <t>PeeplesÂ </t>
  </si>
  <si>
    <t>The RockerÂ </t>
  </si>
  <si>
    <t>Post GradÂ </t>
  </si>
  <si>
    <t>Promised LandÂ </t>
  </si>
  <si>
    <t>Whatever WorksÂ </t>
  </si>
  <si>
    <t>The In CrowdÂ </t>
  </si>
  <si>
    <t>Three BurialsÂ </t>
  </si>
  <si>
    <t>Jakob the LiarÂ </t>
  </si>
  <si>
    <t>Kiss Kiss Bang BangÂ </t>
  </si>
  <si>
    <t>Idle HandsÂ </t>
  </si>
  <si>
    <t>Mulholland DriveÂ </t>
  </si>
  <si>
    <t>Blood and ChocolateÂ </t>
  </si>
  <si>
    <t>You Will Meet a Tall Dark StrangerÂ </t>
  </si>
  <si>
    <t>Never Let Me GoÂ </t>
  </si>
  <si>
    <t xml:space="preserve">The CompanyÂ             </t>
  </si>
  <si>
    <t>TranssiberianÂ </t>
  </si>
  <si>
    <t>The Clan of the Cave BearÂ </t>
  </si>
  <si>
    <t>Crazy in AlabamaÂ </t>
  </si>
  <si>
    <t>Funny GamesÂ </t>
  </si>
  <si>
    <t>ListeningÂ </t>
  </si>
  <si>
    <t>Felicia's JourneyÂ </t>
  </si>
  <si>
    <t>MetropolisÂ </t>
  </si>
  <si>
    <t>District B13Â </t>
  </si>
  <si>
    <t>Things to Do in Denver When You're DeadÂ </t>
  </si>
  <si>
    <t>The AssassinÂ </t>
  </si>
  <si>
    <t>Buffalo SoldiersÂ </t>
  </si>
  <si>
    <t>The ReturnÂ </t>
  </si>
  <si>
    <t>Ong-bak 2Â </t>
  </si>
  <si>
    <t>CenturionÂ </t>
  </si>
  <si>
    <t>Silent TriggerÂ </t>
  </si>
  <si>
    <t>The Midnight Meat TrainÂ </t>
  </si>
  <si>
    <t>Winnie MandelaÂ </t>
  </si>
  <si>
    <t>The Son of No OneÂ </t>
  </si>
  <si>
    <t>All the Queen's MenÂ </t>
  </si>
  <si>
    <t>The Good NightÂ </t>
  </si>
  <si>
    <t>Bathory: Countess of BloodÂ </t>
  </si>
  <si>
    <t>KhumbaÂ </t>
  </si>
  <si>
    <t>AutomataÂ </t>
  </si>
  <si>
    <t>Dungeons &amp; Dragons: Wrath of the Dragon GodÂ </t>
  </si>
  <si>
    <t>Chiamatemi Francesco - Il Papa della genteÂ </t>
  </si>
  <si>
    <t>Shinjuku IncidentÂ </t>
  </si>
  <si>
    <t>PandaemoniumÂ </t>
  </si>
  <si>
    <t>Groundhog DayÂ </t>
  </si>
  <si>
    <t>Magic Mike XXLÂ </t>
  </si>
  <si>
    <t>Romeo + JulietÂ </t>
  </si>
  <si>
    <t>Sarah's KeyÂ </t>
  </si>
  <si>
    <t>FreedomÂ </t>
  </si>
  <si>
    <t>UnforgivenÂ </t>
  </si>
  <si>
    <t>ManderlayÂ </t>
  </si>
  <si>
    <t>Slumdog MillionaireÂ </t>
  </si>
  <si>
    <t>Fatal AttractionÂ </t>
  </si>
  <si>
    <t>Pretty WomanÂ </t>
  </si>
  <si>
    <t xml:space="preserve">Towering InfernoÂ             </t>
  </si>
  <si>
    <t>Crocodile Dundee IIÂ </t>
  </si>
  <si>
    <t>Broken HorsesÂ </t>
  </si>
  <si>
    <t>Born on the Fourth of JulyÂ </t>
  </si>
  <si>
    <t>Cool RunningsÂ </t>
  </si>
  <si>
    <t>My Bloody ValentineÂ </t>
  </si>
  <si>
    <t>Stomp the YardÂ </t>
  </si>
  <si>
    <t>The Spy Who Loved MeÂ </t>
  </si>
  <si>
    <t xml:space="preserve">Ghost HuntersÂ             </t>
  </si>
  <si>
    <t>Urban LegendÂ </t>
  </si>
  <si>
    <t>Good DeedsÂ </t>
  </si>
  <si>
    <t>White FangÂ </t>
  </si>
  <si>
    <t>SuperstarÂ </t>
  </si>
  <si>
    <t>The Iron LadyÂ </t>
  </si>
  <si>
    <t>Jonah: A VeggieTales MovieÂ </t>
  </si>
  <si>
    <t>Poetic JusticeÂ </t>
  </si>
  <si>
    <t>All About the BenjaminsÂ </t>
  </si>
  <si>
    <t>Vampire in BrooklynÂ </t>
  </si>
  <si>
    <t>Exorcist II: The HereticÂ </t>
  </si>
  <si>
    <t>An American HauntingÂ </t>
  </si>
  <si>
    <t>My Boss's DaughterÂ </t>
  </si>
  <si>
    <t>A Perfect GetawayÂ </t>
  </si>
  <si>
    <t>Our Family WeddingÂ </t>
  </si>
  <si>
    <t>Dead Man on CampusÂ </t>
  </si>
  <si>
    <t>Tea with MussoliniÂ </t>
  </si>
  <si>
    <t>ThinnerÂ </t>
  </si>
  <si>
    <t>New York, New YorkÂ </t>
  </si>
  <si>
    <t>CrooklynÂ </t>
  </si>
  <si>
    <t>I Think I Love My WifeÂ </t>
  </si>
  <si>
    <t>Jason XÂ </t>
  </si>
  <si>
    <t>BobbyÂ </t>
  </si>
  <si>
    <t>Head Over HeelsÂ </t>
  </si>
  <si>
    <t>Fun SizeÂ </t>
  </si>
  <si>
    <t>The Diving Bell and the ButterflyÂ </t>
  </si>
  <si>
    <t>Little ChildrenÂ </t>
  </si>
  <si>
    <t>GossipÂ </t>
  </si>
  <si>
    <t>A Walk on the MoonÂ </t>
  </si>
  <si>
    <t>Catch a FireÂ </t>
  </si>
  <si>
    <t>Soul SurvivorsÂ </t>
  </si>
  <si>
    <t>Jefferson in ParisÂ </t>
  </si>
  <si>
    <t>Easy VirtueÂ </t>
  </si>
  <si>
    <t>CaravansÂ </t>
  </si>
  <si>
    <t>Mr. TurnerÂ </t>
  </si>
  <si>
    <t>Wild GrassÂ </t>
  </si>
  <si>
    <t>Amen.Â </t>
  </si>
  <si>
    <t>Reign of AssassinsÂ </t>
  </si>
  <si>
    <t>The Lucky OnesÂ </t>
  </si>
  <si>
    <t>MargaretÂ </t>
  </si>
  <si>
    <t>Stan HelsingÂ </t>
  </si>
  <si>
    <t>FlippedÂ </t>
  </si>
  <si>
    <t>Brokeback MountainÂ </t>
  </si>
  <si>
    <t>CluelessÂ </t>
  </si>
  <si>
    <t>Far from HeavenÂ </t>
  </si>
  <si>
    <t>Hot Tub Time Machine 2Â </t>
  </si>
  <si>
    <t xml:space="preserve">DekalogÂ             </t>
  </si>
  <si>
    <t>QuillsÂ </t>
  </si>
  <si>
    <t>Seven PsychopathsÂ </t>
  </si>
  <si>
    <t>The Caveman's ValentineÂ </t>
  </si>
  <si>
    <t xml:space="preserve">The BorderÂ             </t>
  </si>
  <si>
    <t>DownfallÂ </t>
  </si>
  <si>
    <t>The Sea InsideÂ </t>
  </si>
  <si>
    <t>Under the SkinÂ </t>
  </si>
  <si>
    <t>Good Morning, VietnamÂ </t>
  </si>
  <si>
    <t>The Last GodfatherÂ </t>
  </si>
  <si>
    <t>Justin Bieber: Never Say NeverÂ </t>
  </si>
  <si>
    <t>Black SwanÂ </t>
  </si>
  <si>
    <t>The Godfather: Part IIÂ </t>
  </si>
  <si>
    <t>Save the Last DanceÂ </t>
  </si>
  <si>
    <t>A Nightmare on Elm Street 4: The Dream MasterÂ </t>
  </si>
  <si>
    <t>Miracles from HeavenÂ </t>
  </si>
  <si>
    <t>Dude, Where's My Car?Â </t>
  </si>
  <si>
    <t>Young GunsÂ </t>
  </si>
  <si>
    <t>St. VincentÂ </t>
  </si>
  <si>
    <t>About Last NightÂ </t>
  </si>
  <si>
    <t>10 Things I Hate About YouÂ </t>
  </si>
  <si>
    <t>The New GuyÂ </t>
  </si>
  <si>
    <t>Loaded Weapon 1Â </t>
  </si>
  <si>
    <t>The ShallowsÂ </t>
  </si>
  <si>
    <t>The Butterfly EffectÂ </t>
  </si>
  <si>
    <t>Snow DayÂ </t>
  </si>
  <si>
    <t>This ChristmasÂ </t>
  </si>
  <si>
    <t>Baby GeniusesÂ </t>
  </si>
  <si>
    <t>The Big HitÂ </t>
  </si>
  <si>
    <t>Harriet the SpyÂ </t>
  </si>
  <si>
    <t>Child's Play 2Â </t>
  </si>
  <si>
    <t>No Good DeedÂ </t>
  </si>
  <si>
    <t>The MistÂ </t>
  </si>
  <si>
    <t>Ex MachinaÂ </t>
  </si>
  <si>
    <t>Being John MalkovichÂ </t>
  </si>
  <si>
    <t>Two Can Play That GameÂ </t>
  </si>
  <si>
    <t>Earth to EchoÂ </t>
  </si>
  <si>
    <t>Crazy/BeautifulÂ </t>
  </si>
  <si>
    <t>Letters from Iwo JimaÂ </t>
  </si>
  <si>
    <t>The Astronaut FarmerÂ </t>
  </si>
  <si>
    <t>WooÂ </t>
  </si>
  <si>
    <t>RoomÂ </t>
  </si>
  <si>
    <t>Dirty WorkÂ </t>
  </si>
  <si>
    <t>Serial MomÂ </t>
  </si>
  <si>
    <t>DickÂ </t>
  </si>
  <si>
    <t xml:space="preserve">Del 1 - MÃ¤n som hatar kvinnorÂ             </t>
  </si>
  <si>
    <t>Light It UpÂ </t>
  </si>
  <si>
    <t>54Â </t>
  </si>
  <si>
    <t>Bubble BoyÂ </t>
  </si>
  <si>
    <t>Birthday GirlÂ </t>
  </si>
  <si>
    <t>21 &amp; OverÂ </t>
  </si>
  <si>
    <t>Paris, je t'aimeÂ </t>
  </si>
  <si>
    <t>Resurrecting the ChampÂ </t>
  </si>
  <si>
    <t>AdmissionÂ </t>
  </si>
  <si>
    <t>The Widow of Saint-PierreÂ </t>
  </si>
  <si>
    <t>ChloeÂ </t>
  </si>
  <si>
    <t>FaithfulÂ </t>
  </si>
  <si>
    <t>Find Me GuiltyÂ </t>
  </si>
  <si>
    <t>The Perks of Being a WallflowerÂ </t>
  </si>
  <si>
    <t>Excessive ForceÂ </t>
  </si>
  <si>
    <t>InfamousÂ </t>
  </si>
  <si>
    <t>The ClaimÂ </t>
  </si>
  <si>
    <t>The Vatican TapesÂ </t>
  </si>
  <si>
    <t>Attack the BlockÂ </t>
  </si>
  <si>
    <t>In the Land of Blood and HoneyÂ </t>
  </si>
  <si>
    <t>The CallÂ </t>
  </si>
  <si>
    <t>Operation ChromiteÂ </t>
  </si>
  <si>
    <t>The Crocodile Hunter: Collision CourseÂ </t>
  </si>
  <si>
    <t>I Love You Phillip MorrisÂ </t>
  </si>
  <si>
    <t>Quest for FireÂ </t>
  </si>
  <si>
    <t>Antwone FisherÂ </t>
  </si>
  <si>
    <t>The Emperor's ClubÂ </t>
  </si>
  <si>
    <t>True RomanceÂ </t>
  </si>
  <si>
    <t>WombÂ </t>
  </si>
  <si>
    <t>Glengarry Glen RossÂ </t>
  </si>
  <si>
    <t>The Killer Inside MeÂ </t>
  </si>
  <si>
    <t>Cat PeopleÂ </t>
  </si>
  <si>
    <t>Sorority RowÂ </t>
  </si>
  <si>
    <t>The Prisoner of ZendaÂ </t>
  </si>
  <si>
    <t>Lars and the Real GirlÂ </t>
  </si>
  <si>
    <t>The Boy in the Striped PajamasÂ </t>
  </si>
  <si>
    <t>Dancer in the DarkÂ </t>
  </si>
  <si>
    <t>Oscar and LucindaÂ </t>
  </si>
  <si>
    <t>The FuneralÂ </t>
  </si>
  <si>
    <t>Solitary ManÂ </t>
  </si>
  <si>
    <t>MacheteÂ </t>
  </si>
  <si>
    <t>Casino JackÂ </t>
  </si>
  <si>
    <t>The Land Before TimeÂ </t>
  </si>
  <si>
    <t>Tae Guk Gi: The Brotherhood of WarÂ </t>
  </si>
  <si>
    <t>The Perfect GameÂ </t>
  </si>
  <si>
    <t>The ExorcistÂ </t>
  </si>
  <si>
    <t>JawsÂ </t>
  </si>
  <si>
    <t>American PieÂ </t>
  </si>
  <si>
    <t>Ernest &amp; CelestineÂ </t>
  </si>
  <si>
    <t>The Golden ChildÂ </t>
  </si>
  <si>
    <t>Think Like a ManÂ </t>
  </si>
  <si>
    <t>BarbershopÂ </t>
  </si>
  <si>
    <t>Star Trek II: The Wrath of KhanÂ </t>
  </si>
  <si>
    <t>Ace Ventura: Pet DetectiveÂ </t>
  </si>
  <si>
    <t>WarGamesÂ </t>
  </si>
  <si>
    <t>WitnessÂ </t>
  </si>
  <si>
    <t>Act of ValorÂ </t>
  </si>
  <si>
    <t>Step UpÂ </t>
  </si>
  <si>
    <t>Beavis and Butt-Head Do AmericaÂ </t>
  </si>
  <si>
    <t>Jackie BrownÂ </t>
  </si>
  <si>
    <t>Harold &amp; Kumar Escape from Guantanamo BayÂ </t>
  </si>
  <si>
    <t>ChronicleÂ </t>
  </si>
  <si>
    <t>YentlÂ </t>
  </si>
  <si>
    <t>Time BanditsÂ </t>
  </si>
  <si>
    <t>CrossroadsÂ </t>
  </si>
  <si>
    <t>Project XÂ </t>
  </si>
  <si>
    <t>PattonÂ </t>
  </si>
  <si>
    <t>One Hour PhotoÂ </t>
  </si>
  <si>
    <t>QuarantineÂ </t>
  </si>
  <si>
    <t>The EyeÂ </t>
  </si>
  <si>
    <t>Johnson Family VacationÂ </t>
  </si>
  <si>
    <t>How HighÂ </t>
  </si>
  <si>
    <t>The Muppet Christmas CarolÂ </t>
  </si>
  <si>
    <t>FridaÂ </t>
  </si>
  <si>
    <t>Katy Perry: Part of MeÂ </t>
  </si>
  <si>
    <t>The Fault in Our StarsÂ </t>
  </si>
  <si>
    <t>RoundersÂ </t>
  </si>
  <si>
    <t>Top FiveÂ </t>
  </si>
  <si>
    <t>ProphecyÂ </t>
  </si>
  <si>
    <t>Stir of EchoesÂ </t>
  </si>
  <si>
    <t xml:space="preserve">Spartacus: War of the DamnedÂ             </t>
  </si>
  <si>
    <t>PhilomenaÂ </t>
  </si>
  <si>
    <t>The Upside of AngerÂ </t>
  </si>
  <si>
    <t>The Boys from BrazilÂ </t>
  </si>
  <si>
    <t>AquamarineÂ </t>
  </si>
  <si>
    <t>Paper TownsÂ </t>
  </si>
  <si>
    <t>My Baby's DaddyÂ </t>
  </si>
  <si>
    <t>NebraskaÂ </t>
  </si>
  <si>
    <t>Tales from the Crypt: Demon KnightÂ </t>
  </si>
  <si>
    <t>Max Keeble's Big MoveÂ </t>
  </si>
  <si>
    <t>Young AdultÂ </t>
  </si>
  <si>
    <t>CrankÂ </t>
  </si>
  <si>
    <t>How to Be a PlayerÂ </t>
  </si>
  <si>
    <t>Living Out LoudÂ </t>
  </si>
  <si>
    <t>Just WrightÂ </t>
  </si>
  <si>
    <t>Rachel Getting MarriedÂ </t>
  </si>
  <si>
    <t>The Postman Always Rings TwiceÂ </t>
  </si>
  <si>
    <t>Girl with a Pearl EarringÂ </t>
  </si>
  <si>
    <t>Das BootÂ </t>
  </si>
  <si>
    <t>Sorority BoysÂ </t>
  </si>
  <si>
    <t>About TimeÂ </t>
  </si>
  <si>
    <t>House of Flying DaggersÂ </t>
  </si>
  <si>
    <t>ArbitrageÂ </t>
  </si>
  <si>
    <t>Project AlmanacÂ </t>
  </si>
  <si>
    <t>Cadillac RecordsÂ </t>
  </si>
  <si>
    <t>ScrewedÂ </t>
  </si>
  <si>
    <t>FortressÂ </t>
  </si>
  <si>
    <t>For Your ConsiderationÂ </t>
  </si>
  <si>
    <t>CelebrityÂ </t>
  </si>
  <si>
    <t>Running with ScissorsÂ </t>
  </si>
  <si>
    <t>From Justin to KellyÂ </t>
  </si>
  <si>
    <t>Girl 6Â </t>
  </si>
  <si>
    <t>In the CutÂ </t>
  </si>
  <si>
    <t>Two LoversÂ </t>
  </si>
  <si>
    <t>Last OrdersÂ </t>
  </si>
  <si>
    <t>The Pursuit of D.B. CooperÂ </t>
  </si>
  <si>
    <t>RavenousÂ </t>
  </si>
  <si>
    <t>Charlie BartlettÂ </t>
  </si>
  <si>
    <t>The Great BeautyÂ </t>
  </si>
  <si>
    <t>The Dangerous Lives of Altar BoysÂ </t>
  </si>
  <si>
    <t>StokerÂ </t>
  </si>
  <si>
    <t>2046Â </t>
  </si>
  <si>
    <t>Married LifeÂ </t>
  </si>
  <si>
    <t>DumaÂ </t>
  </si>
  <si>
    <t>OndineÂ </t>
  </si>
  <si>
    <t>BrotherÂ </t>
  </si>
  <si>
    <t>Welcome to CollinwoodÂ </t>
  </si>
  <si>
    <t>Critical CareÂ </t>
  </si>
  <si>
    <t>The Life Before Her EyesÂ </t>
  </si>
  <si>
    <t>Darling CompanionÂ </t>
  </si>
  <si>
    <t>TradeÂ </t>
  </si>
  <si>
    <t>FatelessÂ </t>
  </si>
  <si>
    <t>Breakfast of ChampionsÂ </t>
  </si>
  <si>
    <t>A Woman, a Gun and a Noodle ShopÂ </t>
  </si>
  <si>
    <t>CypherÂ </t>
  </si>
  <si>
    <t>City of Life and DeathÂ </t>
  </si>
  <si>
    <t>Legend of Kung Fu RabbitÂ </t>
  </si>
  <si>
    <t>Space Battleship YamatoÂ </t>
  </si>
  <si>
    <t>5 Days of WarÂ </t>
  </si>
  <si>
    <t>TriangleÂ </t>
  </si>
  <si>
    <t>10 Days in a MadhouseÂ </t>
  </si>
  <si>
    <t>Heaven Is for RealÂ </t>
  </si>
  <si>
    <t>SnatchÂ </t>
  </si>
  <si>
    <t>Dancin' It's OnÂ </t>
  </si>
  <si>
    <t>Pet SemataryÂ </t>
  </si>
  <si>
    <t>MadadayoÂ </t>
  </si>
  <si>
    <t>The Cry of the OwlÂ </t>
  </si>
  <si>
    <t>A Tale of Three CitiesÂ </t>
  </si>
  <si>
    <t>GremlinsÂ </t>
  </si>
  <si>
    <t>Star Wars: Episode IV - A New HopeÂ </t>
  </si>
  <si>
    <t>Dirty GrandpaÂ </t>
  </si>
  <si>
    <t>Doctor ZhivagoÂ </t>
  </si>
  <si>
    <t>TrashÂ </t>
  </si>
  <si>
    <t>High School Musical 3: Senior YearÂ </t>
  </si>
  <si>
    <t>The FighterÂ </t>
  </si>
  <si>
    <t>Jackass Number TwoÂ </t>
  </si>
  <si>
    <t>My Cousin VinnyÂ </t>
  </si>
  <si>
    <t>If I StayÂ </t>
  </si>
  <si>
    <t>Drive HardÂ </t>
  </si>
  <si>
    <t>Major LeagueÂ </t>
  </si>
  <si>
    <t>St. Trinian'sÂ </t>
  </si>
  <si>
    <t>Phone BoothÂ </t>
  </si>
  <si>
    <t>A Walk to RememberÂ </t>
  </si>
  <si>
    <t>Dead Man WalkingÂ </t>
  </si>
  <si>
    <t>Cruel IntentionsÂ </t>
  </si>
  <si>
    <t>Saw VIÂ </t>
  </si>
  <si>
    <t>History of the World: Part IÂ </t>
  </si>
  <si>
    <t>The Secret Life of BeesÂ </t>
  </si>
  <si>
    <t>Corky RomanoÂ </t>
  </si>
  <si>
    <t>Raising CainÂ </t>
  </si>
  <si>
    <t>F.I.S.T.Â </t>
  </si>
  <si>
    <t>Invaders from MarsÂ </t>
  </si>
  <si>
    <t>BrooklynÂ </t>
  </si>
  <si>
    <t>Barry LyndonÂ </t>
  </si>
  <si>
    <t>Out ColdÂ </t>
  </si>
  <si>
    <t>The Ladies ManÂ </t>
  </si>
  <si>
    <t>QuartetÂ </t>
  </si>
  <si>
    <t>TomcatsÂ </t>
  </si>
  <si>
    <t>FrailtyÂ </t>
  </si>
  <si>
    <t>Woman in GoldÂ </t>
  </si>
  <si>
    <t>KinseyÂ </t>
  </si>
  <si>
    <t>Army of DarknessÂ </t>
  </si>
  <si>
    <t>SlackersÂ </t>
  </si>
  <si>
    <t>What's Eating Gilbert GrapeÂ </t>
  </si>
  <si>
    <t>The Visual Bible: The Gospel of JohnÂ </t>
  </si>
  <si>
    <t>Vera DrakeÂ </t>
  </si>
  <si>
    <t>The GuruÂ </t>
  </si>
  <si>
    <t>The Perez FamilyÂ </t>
  </si>
  <si>
    <t>Inside Llewyn DavisÂ </t>
  </si>
  <si>
    <t>OÂ </t>
  </si>
  <si>
    <t>Return to the Blue LagoonÂ </t>
  </si>
  <si>
    <t>The Molly MaguiresÂ </t>
  </si>
  <si>
    <t>Romance &amp; CigarettesÂ </t>
  </si>
  <si>
    <t>Copying BeethovenÂ </t>
  </si>
  <si>
    <t>Brighton RockÂ </t>
  </si>
  <si>
    <t>Saw VÂ </t>
  </si>
  <si>
    <t>Machine Gun McCainÂ </t>
  </si>
  <si>
    <t>LOLÂ </t>
  </si>
  <si>
    <t>JindabyneÂ </t>
  </si>
  <si>
    <t>Kabhi Alvida Naa KehnaÂ </t>
  </si>
  <si>
    <t>An Ideal HusbandÂ </t>
  </si>
  <si>
    <t>The Last Days on MarsÂ </t>
  </si>
  <si>
    <t>DarknessÂ </t>
  </si>
  <si>
    <t>2001: A Space OdysseyÂ </t>
  </si>
  <si>
    <t>E.T. the Extra-TerrestrialÂ </t>
  </si>
  <si>
    <t>In the Land of WomenÂ </t>
  </si>
  <si>
    <t>The Blue ButterflyÂ </t>
  </si>
  <si>
    <t>There Goes My BabyÂ </t>
  </si>
  <si>
    <t xml:space="preserve">LovesickÂ             </t>
  </si>
  <si>
    <t>HousefullÂ </t>
  </si>
  <si>
    <t>September DawnÂ </t>
  </si>
  <si>
    <t>For Greater Glory: The True Story of CristiadaÂ </t>
  </si>
  <si>
    <t>La Famille BÃ©lierÂ </t>
  </si>
  <si>
    <t>Good Will HuntingÂ </t>
  </si>
  <si>
    <t>MisconductÂ </t>
  </si>
  <si>
    <t>Saw IIIÂ </t>
  </si>
  <si>
    <t>StripesÂ </t>
  </si>
  <si>
    <t>Bring It OnÂ </t>
  </si>
  <si>
    <t>The Purge: Election YearÂ </t>
  </si>
  <si>
    <t>She's All ThatÂ </t>
  </si>
  <si>
    <t>Saw IVÂ </t>
  </si>
  <si>
    <t>White NoiseÂ </t>
  </si>
  <si>
    <t>Madea's Family ReunionÂ </t>
  </si>
  <si>
    <t>The Color of MoneyÂ </t>
  </si>
  <si>
    <t>The Longest DayÂ </t>
  </si>
  <si>
    <t>The Mighty DucksÂ </t>
  </si>
  <si>
    <t>The GrudgeÂ </t>
  </si>
  <si>
    <t>Happy GilmoreÂ </t>
  </si>
  <si>
    <t>Jeepers CreepersÂ </t>
  </si>
  <si>
    <t>Bill &amp; Ted's Excellent AdventureÂ </t>
  </si>
  <si>
    <t>Oliver!Â </t>
  </si>
  <si>
    <t>The Best Exotic Marigold HotelÂ </t>
  </si>
  <si>
    <t>Recess: School's OutÂ </t>
  </si>
  <si>
    <t>Mad Max Beyond ThunderdomeÂ </t>
  </si>
  <si>
    <t>CommandoÂ </t>
  </si>
  <si>
    <t>The BoyÂ </t>
  </si>
  <si>
    <t>DevilÂ </t>
  </si>
  <si>
    <t>Friday After NextÂ </t>
  </si>
  <si>
    <t>Insidious: Chapter 3Â </t>
  </si>
  <si>
    <t>The Last DragonÂ </t>
  </si>
  <si>
    <t>The Lawnmower ManÂ </t>
  </si>
  <si>
    <t>Nick and Norah's Infinite PlaylistÂ </t>
  </si>
  <si>
    <t>DogmaÂ </t>
  </si>
  <si>
    <t>The Banger SistersÂ </t>
  </si>
  <si>
    <t>Twilight Zone: The MovieÂ </t>
  </si>
  <si>
    <t>Road HouseÂ </t>
  </si>
  <si>
    <t>A Low Down Dirty ShameÂ </t>
  </si>
  <si>
    <t>SwimfanÂ </t>
  </si>
  <si>
    <t>Employee of the MonthÂ </t>
  </si>
  <si>
    <t>Can't Hardly WaitÂ </t>
  </si>
  <si>
    <t>The OutsidersÂ </t>
  </si>
  <si>
    <t>Pete's DragonÂ </t>
  </si>
  <si>
    <t>The Dead ZoneÂ </t>
  </si>
  <si>
    <t>Sinister 2Â </t>
  </si>
  <si>
    <t>SparkleÂ </t>
  </si>
  <si>
    <t>ValentineÂ </t>
  </si>
  <si>
    <t>The Fourth KindÂ </t>
  </si>
  <si>
    <t>A Prairie Home CompanionÂ </t>
  </si>
  <si>
    <t>Sugar HillÂ </t>
  </si>
  <si>
    <t>Invasion U.S.A.Â </t>
  </si>
  <si>
    <t>Roll BounceÂ </t>
  </si>
  <si>
    <t>RushmoreÂ </t>
  </si>
  <si>
    <t>SkylineÂ </t>
  </si>
  <si>
    <t>The Second Best Exotic Marigold HotelÂ </t>
  </si>
  <si>
    <t>Kit Kittredge: An American GirlÂ </t>
  </si>
  <si>
    <t>The Perfect ManÂ </t>
  </si>
  <si>
    <t>Mo' Better BluesÂ </t>
  </si>
  <si>
    <t>Kung Pow: Enter the FistÂ </t>
  </si>
  <si>
    <t>TremorsÂ </t>
  </si>
  <si>
    <t>Wrong TurnÂ </t>
  </si>
  <si>
    <t>The Long RidersÂ </t>
  </si>
  <si>
    <t>The CorruptorÂ </t>
  </si>
  <si>
    <t>MudÂ </t>
  </si>
  <si>
    <t>Reno 911!: MiamiÂ </t>
  </si>
  <si>
    <t>One Direction: This Is UsÂ </t>
  </si>
  <si>
    <t>The Goods: Live Hard, Sell HardÂ </t>
  </si>
  <si>
    <t>Hey Arnold! The MovieÂ </t>
  </si>
  <si>
    <t>My Week with MarilynÂ </t>
  </si>
  <si>
    <t>The MatadorÂ </t>
  </si>
  <si>
    <t>Love JonesÂ </t>
  </si>
  <si>
    <t>The GiftÂ </t>
  </si>
  <si>
    <t>End of the SpearÂ </t>
  </si>
  <si>
    <t>Get Over ItÂ </t>
  </si>
  <si>
    <t>Office SpaceÂ </t>
  </si>
  <si>
    <t>Drop Dead GorgeousÂ </t>
  </si>
  <si>
    <t>Big EyesÂ </t>
  </si>
  <si>
    <t>Very Bad ThingsÂ </t>
  </si>
  <si>
    <t>SleepoverÂ </t>
  </si>
  <si>
    <t>Body DoubleÂ </t>
  </si>
  <si>
    <t>MacGruberÂ </t>
  </si>
  <si>
    <t>Dirty Pretty ThingsÂ </t>
  </si>
  <si>
    <t>Movie 43Â </t>
  </si>
  <si>
    <t>Over Her Dead BodyÂ </t>
  </si>
  <si>
    <t>Seeking a Friend for the End of the WorldÂ </t>
  </si>
  <si>
    <t>Cedar RapidsÂ </t>
  </si>
  <si>
    <t xml:space="preserve">BonesÂ             </t>
  </si>
  <si>
    <t>American History XÂ </t>
  </si>
  <si>
    <t>The CollectionÂ </t>
  </si>
  <si>
    <t>Teacher's PetÂ </t>
  </si>
  <si>
    <t>The Red ViolinÂ </t>
  </si>
  <si>
    <t>The Straight StoryÂ </t>
  </si>
  <si>
    <t>Deuces WildÂ </t>
  </si>
  <si>
    <t>Bad WordsÂ </t>
  </si>
  <si>
    <t>Run, Fatboy, RunÂ </t>
  </si>
  <si>
    <t>HeartbeepsÂ </t>
  </si>
  <si>
    <t>Black or WhiteÂ </t>
  </si>
  <si>
    <t>On the LineÂ </t>
  </si>
  <si>
    <t>Rescue DawnÂ </t>
  </si>
  <si>
    <t>Danny CollinsÂ </t>
  </si>
  <si>
    <t>Jeff, Who Lives at HomeÂ </t>
  </si>
  <si>
    <t>I Am LoveÂ </t>
  </si>
  <si>
    <t>Atlas Shrugged II: The StrikeÂ </t>
  </si>
  <si>
    <t>Romeo Is BleedingÂ </t>
  </si>
  <si>
    <t>The LimeyÂ </t>
  </si>
  <si>
    <t>CrashÂ </t>
  </si>
  <si>
    <t>The House of MirthÂ </t>
  </si>
  <si>
    <t>MaloneÂ </t>
  </si>
  <si>
    <t>Peaceful WarriorÂ </t>
  </si>
  <si>
    <t>Bucky Larson: Born to Be a StarÂ </t>
  </si>
  <si>
    <t>BamboozledÂ </t>
  </si>
  <si>
    <t>The ForestÂ </t>
  </si>
  <si>
    <t>SphinxÂ </t>
  </si>
  <si>
    <t>While We're YoungÂ </t>
  </si>
  <si>
    <t>A Better LifeÂ </t>
  </si>
  <si>
    <t>SpiderÂ </t>
  </si>
  <si>
    <t>Gun ShyÂ </t>
  </si>
  <si>
    <t>Nicholas NicklebyÂ </t>
  </si>
  <si>
    <t>The IcemanÂ </t>
  </si>
  <si>
    <t>KrrishÂ </t>
  </si>
  <si>
    <t>Cecil B. DeMentedÂ </t>
  </si>
  <si>
    <t>Killer JoeÂ </t>
  </si>
  <si>
    <t>The JonesesÂ </t>
  </si>
  <si>
    <t>Owning MahownyÂ </t>
  </si>
  <si>
    <t>The Brothers SolomonÂ </t>
  </si>
  <si>
    <t>My Blueberry NightsÂ </t>
  </si>
  <si>
    <t>IlluminataÂ </t>
  </si>
  <si>
    <t>Swept AwayÂ </t>
  </si>
  <si>
    <t>War, Inc.Â </t>
  </si>
  <si>
    <t>Shaolin SoccerÂ </t>
  </si>
  <si>
    <t>The Brown BunnyÂ </t>
  </si>
  <si>
    <t>The SwindleÂ </t>
  </si>
  <si>
    <t>RosewaterÂ </t>
  </si>
  <si>
    <t>The Chambermaid on the TitanicÂ </t>
  </si>
  <si>
    <t>CoriolanusÂ </t>
  </si>
  <si>
    <t>Imaginary HeroesÂ </t>
  </si>
  <si>
    <t>High Heels and Low LifesÂ </t>
  </si>
  <si>
    <t>World's Greatest DadÂ </t>
  </si>
  <si>
    <t>SeveranceÂ </t>
  </si>
  <si>
    <t>EdmondÂ </t>
  </si>
  <si>
    <t>Welcome to the RileysÂ </t>
  </si>
  <si>
    <t>Police Academy: Mission to MoscowÂ </t>
  </si>
  <si>
    <t>Blood Done Sign My NameÂ </t>
  </si>
  <si>
    <t>Cinco de Mayo, La BatallaÂ </t>
  </si>
  <si>
    <t>Elsa &amp; FredÂ </t>
  </si>
  <si>
    <t>An Alan Smithee Film: Burn Hollywood BurnÂ </t>
  </si>
  <si>
    <t>The Open RoadÂ </t>
  </si>
  <si>
    <t>The Good GuyÂ </t>
  </si>
  <si>
    <t>MotherhoodÂ </t>
  </si>
  <si>
    <t>Free StyleÂ </t>
  </si>
  <si>
    <t>StrangerlandÂ </t>
  </si>
  <si>
    <t>The Janky PromotersÂ </t>
  </si>
  <si>
    <t>Blonde AmbitionÂ </t>
  </si>
  <si>
    <t>The Oxford MurdersÂ </t>
  </si>
  <si>
    <t>The ReefÂ </t>
  </si>
  <si>
    <t>EulogyÂ </t>
  </si>
  <si>
    <t>White Noise 2: The LightÂ </t>
  </si>
  <si>
    <t>You Got Served: Beat the WorldÂ </t>
  </si>
  <si>
    <t>Fifty Dead Men WalkingÂ </t>
  </si>
  <si>
    <t>Jungle ShuffleÂ </t>
  </si>
  <si>
    <t>Adam ResurrectedÂ </t>
  </si>
  <si>
    <t>Of Horses and MenÂ </t>
  </si>
  <si>
    <t>It's a Wonderful AfterlifeÂ </t>
  </si>
  <si>
    <t>The Devil's TombÂ </t>
  </si>
  <si>
    <t>PartitionÂ </t>
  </si>
  <si>
    <t>Good IntentionsÂ </t>
  </si>
  <si>
    <t>The Good, the Bad, the WeirdÂ </t>
  </si>
  <si>
    <t>Nurse 3DÂ </t>
  </si>
  <si>
    <t>GunlessÂ </t>
  </si>
  <si>
    <t>AdventurelandÂ </t>
  </si>
  <si>
    <t>The Lost CityÂ </t>
  </si>
  <si>
    <t>Next FridayÂ </t>
  </si>
  <si>
    <t>American HeistÂ </t>
  </si>
  <si>
    <t>You Only Live TwiceÂ </t>
  </si>
  <si>
    <t>PlasticÂ </t>
  </si>
  <si>
    <t>AmourÂ </t>
  </si>
  <si>
    <t>Poltergeist IIIÂ </t>
  </si>
  <si>
    <t>Re-KillÂ </t>
  </si>
  <si>
    <t>It's a Mad, Mad, Mad, Mad WorldÂ </t>
  </si>
  <si>
    <t>VolverÂ </t>
  </si>
  <si>
    <t>Heavy MetalÂ </t>
  </si>
  <si>
    <t>Gentlemen BroncosÂ </t>
  </si>
  <si>
    <t>Richard IIIÂ </t>
  </si>
  <si>
    <t>Into the Grizzly MazeÂ </t>
  </si>
  <si>
    <t>KitesÂ </t>
  </si>
  <si>
    <t>MelancholiaÂ </t>
  </si>
  <si>
    <t>Red DogÂ </t>
  </si>
  <si>
    <t>Jab Tak Hai JaanÂ </t>
  </si>
  <si>
    <t>AlienÂ </t>
  </si>
  <si>
    <t>The Texas Chain Saw MassacreÂ </t>
  </si>
  <si>
    <t>The RunawaysÂ </t>
  </si>
  <si>
    <t>Fiddler on the RoofÂ </t>
  </si>
  <si>
    <t>ThunderballÂ </t>
  </si>
  <si>
    <t>DetentionÂ </t>
  </si>
  <si>
    <t>Loose CannonsÂ </t>
  </si>
  <si>
    <t>Set It OffÂ </t>
  </si>
  <si>
    <t>The Best ManÂ </t>
  </si>
  <si>
    <t>Child's PlayÂ </t>
  </si>
  <si>
    <t>SickoÂ </t>
  </si>
  <si>
    <t>The Purge: AnarchyÂ </t>
  </si>
  <si>
    <t>Down to YouÂ </t>
  </si>
  <si>
    <t>Harold &amp; Kumar Go to White CastleÂ </t>
  </si>
  <si>
    <t>The ContenderÂ </t>
  </si>
  <si>
    <t>Boiler RoomÂ </t>
  </si>
  <si>
    <t>Trading PlacesÂ </t>
  </si>
  <si>
    <t>Black ChristmasÂ </t>
  </si>
  <si>
    <t>Breakin' All the RulesÂ </t>
  </si>
  <si>
    <t>Henry VÂ </t>
  </si>
  <si>
    <t>The SavagesÂ </t>
  </si>
  <si>
    <t>Chasing PapiÂ </t>
  </si>
  <si>
    <t>The Way of the GunÂ </t>
  </si>
  <si>
    <t>Igby Goes DownÂ </t>
  </si>
  <si>
    <t>PCUÂ </t>
  </si>
  <si>
    <t>The Ultimate GiftÂ </t>
  </si>
  <si>
    <t xml:space="preserve">The Bold and the BeautifulÂ             </t>
  </si>
  <si>
    <t>The Ice PiratesÂ </t>
  </si>
  <si>
    <t>GracieÂ </t>
  </si>
  <si>
    <t>Trust the ManÂ </t>
  </si>
  <si>
    <t>Hamlet 2Â </t>
  </si>
  <si>
    <t>Velvet GoldmineÂ </t>
  </si>
  <si>
    <t>The WailingÂ </t>
  </si>
  <si>
    <t>Glee: The 3D Concert MovieÂ </t>
  </si>
  <si>
    <t>The Legend of SuriyothaiÂ </t>
  </si>
  <si>
    <t>Two Evil EyesÂ </t>
  </si>
  <si>
    <t>BarbecueÂ </t>
  </si>
  <si>
    <t>All or NothingÂ </t>
  </si>
  <si>
    <t>Princess KaiulaniÂ </t>
  </si>
  <si>
    <t>Opal DreamÂ </t>
  </si>
  <si>
    <t>Flame and CitronÂ </t>
  </si>
  <si>
    <t>UndiscoveredÂ </t>
  </si>
  <si>
    <t>Red Riding: In the Year of Our Lord 1974Â </t>
  </si>
  <si>
    <t>The Girl on the TrainÂ </t>
  </si>
  <si>
    <t>Veronika Decides to DieÂ </t>
  </si>
  <si>
    <t>Crocodile DundeeÂ </t>
  </si>
  <si>
    <t>Ultramarines: A Warhammer 40,000 MovieÂ </t>
  </si>
  <si>
    <t>The I InsideÂ </t>
  </si>
  <si>
    <t>Beneath Hill 60Â </t>
  </si>
  <si>
    <t>PolisseÂ </t>
  </si>
  <si>
    <t>AwakeÂ </t>
  </si>
  <si>
    <t xml:space="preserve">Star Wars: The Clone WarsÂ             </t>
  </si>
  <si>
    <t>Skin TradeÂ </t>
  </si>
  <si>
    <t>The Lost BoysÂ </t>
  </si>
  <si>
    <t>Crazy HeartÂ </t>
  </si>
  <si>
    <t>The RoseÂ </t>
  </si>
  <si>
    <t>Baggage ClaimÂ </t>
  </si>
  <si>
    <t>BarbarellaÂ </t>
  </si>
  <si>
    <t>ShipwreckedÂ </t>
  </si>
  <si>
    <t>ElectionÂ </t>
  </si>
  <si>
    <t>The NamesakeÂ </t>
  </si>
  <si>
    <t>The DUFFÂ </t>
  </si>
  <si>
    <t>GlitterÂ </t>
  </si>
  <si>
    <t>The Haunting in Connecticut 2: Ghosts of GeorgiaÂ </t>
  </si>
  <si>
    <t>SilmidoÂ </t>
  </si>
  <si>
    <t>Bright StarÂ </t>
  </si>
  <si>
    <t>My Name Is KhanÂ </t>
  </si>
  <si>
    <t>All Is LostÂ </t>
  </si>
  <si>
    <t>LimboÂ </t>
  </si>
  <si>
    <t>Namastey LondonÂ </t>
  </si>
  <si>
    <t>The Wind That Shakes the BarleyÂ </t>
  </si>
  <si>
    <t>Yeh Jawaani Hai DeewaniÂ </t>
  </si>
  <si>
    <t>Quo VadisÂ </t>
  </si>
  <si>
    <t>Repo! The Genetic OperaÂ </t>
  </si>
  <si>
    <t>Valley of the Wolves: IraqÂ </t>
  </si>
  <si>
    <t>Pulp FictionÂ </t>
  </si>
  <si>
    <t>The Muppet MovieÂ </t>
  </si>
  <si>
    <t>NightcrawlerÂ </t>
  </si>
  <si>
    <t>Club DreadÂ </t>
  </si>
  <si>
    <t>The Sound of MusicÂ </t>
  </si>
  <si>
    <t>SplashÂ </t>
  </si>
  <si>
    <t>Little Miss SunshineÂ </t>
  </si>
  <si>
    <t>Stand by MeÂ </t>
  </si>
  <si>
    <t>28 Days Later...Â </t>
  </si>
  <si>
    <t>You Got ServedÂ </t>
  </si>
  <si>
    <t>Escape from AlcatrazÂ </t>
  </si>
  <si>
    <t>Brown SugarÂ </t>
  </si>
  <si>
    <t>A Thin Line Between Love and HateÂ </t>
  </si>
  <si>
    <t>50/50Â </t>
  </si>
  <si>
    <t>ShutterÂ </t>
  </si>
  <si>
    <t>That Awkward MomentÂ </t>
  </si>
  <si>
    <t>Modern ProblemsÂ </t>
  </si>
  <si>
    <t>KicksÂ </t>
  </si>
  <si>
    <t>Much Ado About NothingÂ </t>
  </si>
  <si>
    <t>On Her Majesty's Secret ServiceÂ </t>
  </si>
  <si>
    <t xml:space="preserve">The PlayerÂ             </t>
  </si>
  <si>
    <t>New NightmareÂ </t>
  </si>
  <si>
    <t>Drive Me CrazyÂ </t>
  </si>
  <si>
    <t>Akeelah and the BeeÂ </t>
  </si>
  <si>
    <t>Half BakedÂ </t>
  </si>
  <si>
    <t>New in TownÂ </t>
  </si>
  <si>
    <t>American PsychoÂ </t>
  </si>
  <si>
    <t>The Good GirlÂ </t>
  </si>
  <si>
    <t>Bon Cop Bad CopÂ </t>
  </si>
  <si>
    <t>The Boondock Saints II: All Saints DayÂ </t>
  </si>
  <si>
    <t>The City of Your Final DestinationÂ </t>
  </si>
  <si>
    <t>Enough SaidÂ </t>
  </si>
  <si>
    <t>Easy AÂ </t>
  </si>
  <si>
    <t>The InkwellÂ </t>
  </si>
  <si>
    <t>Shadow of the VampireÂ </t>
  </si>
  <si>
    <t>PromÂ </t>
  </si>
  <si>
    <t>The PallbearerÂ </t>
  </si>
  <si>
    <t>Held UpÂ </t>
  </si>
  <si>
    <t>Woman on TopÂ </t>
  </si>
  <si>
    <t>Howards EndÂ </t>
  </si>
  <si>
    <t xml:space="preserve">PreacherÂ             </t>
  </si>
  <si>
    <t>AnomalisaÂ </t>
  </si>
  <si>
    <t>Another YearÂ </t>
  </si>
  <si>
    <t>8 WomenÂ </t>
  </si>
  <si>
    <t>Showdown in Little TokyoÂ </t>
  </si>
  <si>
    <t>Clay PigeonsÂ </t>
  </si>
  <si>
    <t>It's Kind of a Funny StoryÂ </t>
  </si>
  <si>
    <t>Made in DagenhamÂ </t>
  </si>
  <si>
    <t>When Did You Last See Your Father?Â </t>
  </si>
  <si>
    <t>PrefontaineÂ </t>
  </si>
  <si>
    <t>The Wicked LadyÂ </t>
  </si>
  <si>
    <t>The Secret of KellsÂ </t>
  </si>
  <si>
    <t>Begin AgainÂ </t>
  </si>
  <si>
    <t>Down in the ValleyÂ </t>
  </si>
  <si>
    <t>Brooklyn RulesÂ </t>
  </si>
  <si>
    <t>RestlessÂ </t>
  </si>
  <si>
    <t>The Singing DetectiveÂ </t>
  </si>
  <si>
    <t>The Land GirlsÂ </t>
  </si>
  <si>
    <t>FidoÂ </t>
  </si>
  <si>
    <t>The Wendell Baker StoryÂ </t>
  </si>
  <si>
    <t>Wild TargetÂ </t>
  </si>
  <si>
    <t>PathologyÂ </t>
  </si>
  <si>
    <t xml:space="preserve">Wuthering HeightsÂ             </t>
  </si>
  <si>
    <t>10th &amp; WolfÂ </t>
  </si>
  <si>
    <t>Dear WendyÂ </t>
  </si>
  <si>
    <t>AloftÂ </t>
  </si>
  <si>
    <t>AkiraÂ </t>
  </si>
  <si>
    <t>The Death and Life of Bobby ZÂ </t>
  </si>
  <si>
    <t>The Rocket: The Legend of Rocket RichardÂ </t>
  </si>
  <si>
    <t>SwelterÂ </t>
  </si>
  <si>
    <t>My Lucky StarÂ </t>
  </si>
  <si>
    <t>Imagine Me &amp; YouÂ </t>
  </si>
  <si>
    <t>Mr. ChurchÂ </t>
  </si>
  <si>
    <t>Swimming PoolÂ </t>
  </si>
  <si>
    <t>Green Street 3: Never Back DownÂ </t>
  </si>
  <si>
    <t>The Blood of HeroesÂ </t>
  </si>
  <si>
    <t>Code of HonorÂ </t>
  </si>
  <si>
    <t>Driving Miss DaisyÂ </t>
  </si>
  <si>
    <t>Soul FoodÂ </t>
  </si>
  <si>
    <t>Rumble in the BronxÂ </t>
  </si>
  <si>
    <t>Far from MenÂ </t>
  </si>
  <si>
    <t>Thank You for SmokingÂ </t>
  </si>
  <si>
    <t>Hostel: Part IIÂ </t>
  </si>
  <si>
    <t>An EducationÂ </t>
  </si>
  <si>
    <t>ShopgirlÂ </t>
  </si>
  <si>
    <t>The Hotel New HampshireÂ </t>
  </si>
  <si>
    <t>NarcÂ </t>
  </si>
  <si>
    <t>Men with BroomsÂ </t>
  </si>
  <si>
    <t>Witless ProtectionÂ </t>
  </si>
  <si>
    <t>The Work and the GloryÂ </t>
  </si>
  <si>
    <t>ExtractÂ </t>
  </si>
  <si>
    <t>Masked and AnonymousÂ </t>
  </si>
  <si>
    <t>Alias BettyÂ </t>
  </si>
  <si>
    <t>Code 46Â </t>
  </si>
  <si>
    <t>Outside BetÂ </t>
  </si>
  <si>
    <t>Albert NobbsÂ </t>
  </si>
  <si>
    <t>Black NovemberÂ </t>
  </si>
  <si>
    <t>Ta Ra Rum PumÂ </t>
  </si>
  <si>
    <t>PersepolisÂ </t>
  </si>
  <si>
    <t>The HoleÂ </t>
  </si>
  <si>
    <t>The WaveÂ </t>
  </si>
  <si>
    <t>The Neon DemonÂ </t>
  </si>
  <si>
    <t>Harry BrownÂ </t>
  </si>
  <si>
    <t>The Omega CodeÂ </t>
  </si>
  <si>
    <t>JunoÂ </t>
  </si>
  <si>
    <t>Pound of FleshÂ </t>
  </si>
  <si>
    <t>Diamonds Are ForeverÂ </t>
  </si>
  <si>
    <t>The GodfatherÂ </t>
  </si>
  <si>
    <t>FlashdanceÂ </t>
  </si>
  <si>
    <t>500 Days of SummerÂ </t>
  </si>
  <si>
    <t>The PianoÂ </t>
  </si>
  <si>
    <t>Magic MikeÂ </t>
  </si>
  <si>
    <t>Darkness FallsÂ </t>
  </si>
  <si>
    <t>Live and Let DieÂ </t>
  </si>
  <si>
    <t>My Dog SkipÂ </t>
  </si>
  <si>
    <t>Definitely, MaybeÂ </t>
  </si>
  <si>
    <t>Jumping the BroomÂ </t>
  </si>
  <si>
    <t>Good Night, and Good Luck.Â </t>
  </si>
  <si>
    <t>CapoteÂ </t>
  </si>
  <si>
    <t>DesperadoÂ </t>
  </si>
  <si>
    <t xml:space="preserve">FargoÂ             </t>
  </si>
  <si>
    <t>Logan's RunÂ </t>
  </si>
  <si>
    <t>The Man with the Golden GunÂ </t>
  </si>
  <si>
    <t>Action JacksonÂ </t>
  </si>
  <si>
    <t>The DescentÂ </t>
  </si>
  <si>
    <t>Michael Jordan to the MaxÂ </t>
  </si>
  <si>
    <t>Devil's DueÂ </t>
  </si>
  <si>
    <t>Flirting with DisasterÂ </t>
  </si>
  <si>
    <t>The Devil's RejectsÂ </t>
  </si>
  <si>
    <t xml:space="preserve">Buffy the Vampire SlayerÂ             </t>
  </si>
  <si>
    <t>DopeÂ </t>
  </si>
  <si>
    <t>In Too DeepÂ </t>
  </si>
  <si>
    <t>House of 1000 CorpsesÂ </t>
  </si>
  <si>
    <t>Alien ZoneÂ </t>
  </si>
  <si>
    <t>A Serious ManÂ </t>
  </si>
  <si>
    <t>Get LowÂ </t>
  </si>
  <si>
    <t>WarlockÂ </t>
  </si>
  <si>
    <t>Beyond the LightsÂ </t>
  </si>
  <si>
    <t>A Single ManÂ </t>
  </si>
  <si>
    <t>The Last Temptation of ChristÂ </t>
  </si>
  <si>
    <t>Outside ProvidenceÂ </t>
  </si>
  <si>
    <t>Bride &amp; PrejudiceÂ </t>
  </si>
  <si>
    <t>Rabbit-Proof FenceÂ </t>
  </si>
  <si>
    <t>Who's Your Caddy?Â </t>
  </si>
  <si>
    <t>Split SecondÂ </t>
  </si>
  <si>
    <t xml:space="preserve">NikitaÂ             </t>
  </si>
  <si>
    <t>The Other Side of HeavenÂ </t>
  </si>
  <si>
    <t xml:space="preserve">Dark AngelÂ             </t>
  </si>
  <si>
    <t>Veer-ZaaraÂ </t>
  </si>
  <si>
    <t>RedbeltÂ </t>
  </si>
  <si>
    <t>CyrusÂ </t>
  </si>
  <si>
    <t>A Dog of FlandersÂ </t>
  </si>
  <si>
    <t>Auto FocusÂ </t>
  </si>
  <si>
    <t>Factory GirlÂ </t>
  </si>
  <si>
    <t>We Need to Talk About KevinÂ </t>
  </si>
  <si>
    <t>The Christmas CandleÂ </t>
  </si>
  <si>
    <t>The Mighty MacsÂ </t>
  </si>
  <si>
    <t>Losin' ItÂ </t>
  </si>
  <si>
    <t>Mother and ChildÂ </t>
  </si>
  <si>
    <t>March or DieÂ </t>
  </si>
  <si>
    <t>Les visiteursÂ </t>
  </si>
  <si>
    <t>SomewhereÂ </t>
  </si>
  <si>
    <t>I Hope They Serve Beer in HellÂ </t>
  </si>
  <si>
    <t>Chairman of the BoardÂ </t>
  </si>
  <si>
    <t>HesherÂ </t>
  </si>
  <si>
    <t>Dom HemingwayÂ </t>
  </si>
  <si>
    <t>GerryÂ </t>
  </si>
  <si>
    <t>The Heart of MeÂ </t>
  </si>
  <si>
    <t>FreeheldÂ </t>
  </si>
  <si>
    <t>The Extra ManÂ </t>
  </si>
  <si>
    <t>Hard to Be a GodÂ </t>
  </si>
  <si>
    <t>Ca$hÂ </t>
  </si>
  <si>
    <t>Wah-WahÂ </t>
  </si>
  <si>
    <t>The Boondock SaintsÂ </t>
  </si>
  <si>
    <t>Z StormÂ </t>
  </si>
  <si>
    <t>TwixtÂ </t>
  </si>
  <si>
    <t>Snow QueenÂ </t>
  </si>
  <si>
    <t>Alpha and Omega 4: The Legend of the Saw Toothed CaveÂ </t>
  </si>
  <si>
    <t>Pale RiderÂ </t>
  </si>
  <si>
    <t>Stargate: The Ark of TruthÂ </t>
  </si>
  <si>
    <t>Dazed and ConfusedÂ </t>
  </si>
  <si>
    <t>High School Musical 2Â </t>
  </si>
  <si>
    <t>Two Lovers and a BearÂ </t>
  </si>
  <si>
    <t>Criminal ActivitiesÂ </t>
  </si>
  <si>
    <t>Aimee &amp; JaguarÂ </t>
  </si>
  <si>
    <t>The ChumscrubberÂ </t>
  </si>
  <si>
    <t>ShadeÂ </t>
  </si>
  <si>
    <t>House at the End of the StreetÂ </t>
  </si>
  <si>
    <t>IncendiesÂ </t>
  </si>
  <si>
    <t>Remember Me, My LoveÂ </t>
  </si>
  <si>
    <t>Perrier's BountyÂ </t>
  </si>
  <si>
    <t>Elite SquadÂ </t>
  </si>
  <si>
    <t>AnnabelleÂ </t>
  </si>
  <si>
    <t>Bran Nue DaeÂ </t>
  </si>
  <si>
    <t>Boyz n the HoodÂ </t>
  </si>
  <si>
    <t>La BambaÂ </t>
  </si>
  <si>
    <t>The Four SeasonsÂ </t>
  </si>
  <si>
    <t>Dressed to KillÂ </t>
  </si>
  <si>
    <t>The Adventures of Huck FinnÂ </t>
  </si>
  <si>
    <t>GoÂ </t>
  </si>
  <si>
    <t>Friends with MoneyÂ </t>
  </si>
  <si>
    <t>The Andromeda StrainÂ </t>
  </si>
  <si>
    <t>BatsÂ </t>
  </si>
  <si>
    <t>Nowhere in AfricaÂ </t>
  </si>
  <si>
    <t>ShameÂ </t>
  </si>
  <si>
    <t>Layer CakeÂ </t>
  </si>
  <si>
    <t>The Work and the Glory II: American ZionÂ </t>
  </si>
  <si>
    <t>The EastÂ </t>
  </si>
  <si>
    <t>A Home at the End of the WorldÂ </t>
  </si>
  <si>
    <t>AberdeenÂ </t>
  </si>
  <si>
    <t>The MessengerÂ </t>
  </si>
  <si>
    <t>TrackerÂ </t>
  </si>
  <si>
    <t>ControlÂ </t>
  </si>
  <si>
    <t>The TerminatorÂ </t>
  </si>
  <si>
    <t>Good Bye Lenin!Â </t>
  </si>
  <si>
    <t>The Damned UnitedÂ </t>
  </si>
  <si>
    <t>The Return of the Living DeadÂ </t>
  </si>
  <si>
    <t xml:space="preserve">GomorrahÂ             </t>
  </si>
  <si>
    <t>MallratsÂ </t>
  </si>
  <si>
    <t>GreaseÂ </t>
  </si>
  <si>
    <t>PlatoonÂ </t>
  </si>
  <si>
    <t>Fahrenheit 9/11Â </t>
  </si>
  <si>
    <t>Butch Cassidy and the Sundance KidÂ </t>
  </si>
  <si>
    <t>Mary PoppinsÂ </t>
  </si>
  <si>
    <t>Ordinary PeopleÂ </t>
  </si>
  <si>
    <t>West Side StoryÂ </t>
  </si>
  <si>
    <t>CaddyshackÂ </t>
  </si>
  <si>
    <t>The BrothersÂ </t>
  </si>
  <si>
    <t>The WoodÂ </t>
  </si>
  <si>
    <t>The Usual SuspectsÂ </t>
  </si>
  <si>
    <t>A Nightmare on Elm Street 5: The Dream ChildÂ </t>
  </si>
  <si>
    <t>Van Wilder: Party LiaisonÂ </t>
  </si>
  <si>
    <t>The WrestlerÂ </t>
  </si>
  <si>
    <t>Duel in the SunÂ </t>
  </si>
  <si>
    <t>Best in ShowÂ </t>
  </si>
  <si>
    <t>Escape from New YorkÂ </t>
  </si>
  <si>
    <t>School DazeÂ </t>
  </si>
  <si>
    <t>Daddy Day CampÂ </t>
  </si>
  <si>
    <t>Mr. Nice GuyÂ </t>
  </si>
  <si>
    <t>A Mighty WindÂ </t>
  </si>
  <si>
    <t>Mystic PizzaÂ </t>
  </si>
  <si>
    <t xml:space="preserve">War &amp; PeaceÂ             </t>
  </si>
  <si>
    <t>Sliding DoorsÂ </t>
  </si>
  <si>
    <t>Tales from the HoodÂ </t>
  </si>
  <si>
    <t>The Last King of ScotlandÂ </t>
  </si>
  <si>
    <t>Halloween 5Â </t>
  </si>
  <si>
    <t>BernieÂ </t>
  </si>
  <si>
    <t>Dolphins and Whales 3D: Tribes of the OceanÂ </t>
  </si>
  <si>
    <t>PollockÂ </t>
  </si>
  <si>
    <t>200 CigarettesÂ </t>
  </si>
  <si>
    <t>The WordsÂ </t>
  </si>
  <si>
    <t>Casa de mi PadreÂ </t>
  </si>
  <si>
    <t>City IslandÂ </t>
  </si>
  <si>
    <t>The GuardÂ </t>
  </si>
  <si>
    <t>CollegeÂ </t>
  </si>
  <si>
    <t>The Virgin SuicidesÂ </t>
  </si>
  <si>
    <t>Little VoiceÂ </t>
  </si>
  <si>
    <t>Miss MarchÂ </t>
  </si>
  <si>
    <t>Wish I Was HereÂ </t>
  </si>
  <si>
    <t>Simply IrresistibleÂ </t>
  </si>
  <si>
    <t xml:space="preserve">Veronica MarsÂ             </t>
  </si>
  <si>
    <t>Hedwig and the Angry InchÂ </t>
  </si>
  <si>
    <t>Only the StrongÂ </t>
  </si>
  <si>
    <t>Goddess of LoveÂ </t>
  </si>
  <si>
    <t>Shattered GlassÂ </t>
  </si>
  <si>
    <t>NovocaineÂ </t>
  </si>
  <si>
    <t>The Business of StrangersÂ </t>
  </si>
  <si>
    <t>The Wild BunchÂ </t>
  </si>
  <si>
    <t>The WacknessÂ </t>
  </si>
  <si>
    <t>The Great Train RobberyÂ </t>
  </si>
  <si>
    <t>Morvern CallarÂ </t>
  </si>
  <si>
    <t>Beastmaster 2: Through the Portal of TimeÂ </t>
  </si>
  <si>
    <t>The 5th QuarterÂ </t>
  </si>
  <si>
    <t>The Flower of EvilÂ </t>
  </si>
  <si>
    <t>The GreatestÂ </t>
  </si>
  <si>
    <t>Snow Flower and the Secret FanÂ </t>
  </si>
  <si>
    <t>Come Early MorningÂ </t>
  </si>
  <si>
    <t>Lucky BreakÂ </t>
  </si>
  <si>
    <t>JuliaÂ </t>
  </si>
  <si>
    <t>Surfer, DudeÂ </t>
  </si>
  <si>
    <t>Lake of FireÂ </t>
  </si>
  <si>
    <t>11:14Â </t>
  </si>
  <si>
    <t>Men of WarÂ </t>
  </si>
  <si>
    <t>Don McKayÂ </t>
  </si>
  <si>
    <t>DeadfallÂ </t>
  </si>
  <si>
    <t>A Shine of RainbowsÂ </t>
  </si>
  <si>
    <t>The Hit ListÂ </t>
  </si>
  <si>
    <t xml:space="preserve">EmmaÂ             </t>
  </si>
  <si>
    <t>VideodromeÂ </t>
  </si>
  <si>
    <t>L'auberge espagnoleÂ </t>
  </si>
  <si>
    <t>Song OneÂ </t>
  </si>
  <si>
    <t>Winter in WartimeÂ </t>
  </si>
  <si>
    <t>Freaky DeakyÂ </t>
  </si>
  <si>
    <t>The TrainÂ </t>
  </si>
  <si>
    <t>Trade of InnocentsÂ </t>
  </si>
  <si>
    <t>The ProtectorÂ </t>
  </si>
  <si>
    <t>Stiff Upper LipsÂ </t>
  </si>
  <si>
    <t xml:space="preserve">The InbetweenersÂ             </t>
  </si>
  <si>
    <t>Bend It Like BeckhamÂ </t>
  </si>
  <si>
    <t>Sunshine StateÂ </t>
  </si>
  <si>
    <t>CrossoverÂ </t>
  </si>
  <si>
    <t>Khiladi 786Â </t>
  </si>
  <si>
    <t>[Rec] 2Â </t>
  </si>
  <si>
    <t>Standing OvationÂ </t>
  </si>
  <si>
    <t>The StingÂ </t>
  </si>
  <si>
    <t>Chariots of FireÂ </t>
  </si>
  <si>
    <t>Diary of a Mad Black WomanÂ </t>
  </si>
  <si>
    <t>ShineÂ </t>
  </si>
  <si>
    <t>Don JonÂ </t>
  </si>
  <si>
    <t>High Plains DrifterÂ </t>
  </si>
  <si>
    <t>Ghost WorldÂ </t>
  </si>
  <si>
    <t>IrisÂ </t>
  </si>
  <si>
    <t>GalaxinaÂ </t>
  </si>
  <si>
    <t>The ChorusÂ </t>
  </si>
  <si>
    <t>Mambo ItalianoÂ </t>
  </si>
  <si>
    <t>WonderlandÂ </t>
  </si>
  <si>
    <t>Do the Right ThingÂ </t>
  </si>
  <si>
    <t>Harvard ManÂ </t>
  </si>
  <si>
    <t>Le HavreÂ </t>
  </si>
  <si>
    <t>IrreversibleÂ </t>
  </si>
  <si>
    <t>R100Â </t>
  </si>
  <si>
    <t>Rang De BasantiÂ </t>
  </si>
  <si>
    <t>AnimalsÂ </t>
  </si>
  <si>
    <t>Salvation BoulevardÂ </t>
  </si>
  <si>
    <t>The TenÂ </t>
  </si>
  <si>
    <t>A Room for Romeo BrassÂ </t>
  </si>
  <si>
    <t>HeadhuntersÂ </t>
  </si>
  <si>
    <t>GrabbersÂ </t>
  </si>
  <si>
    <t>Saint RalphÂ </t>
  </si>
  <si>
    <t>Miss JulieÂ </t>
  </si>
  <si>
    <t>Somewhere in TimeÂ </t>
  </si>
  <si>
    <t>Dum Maaro DumÂ </t>
  </si>
  <si>
    <t>Insidious: Chapter 2Â </t>
  </si>
  <si>
    <t>Saw IIÂ </t>
  </si>
  <si>
    <t>10 Cloverfield LaneÂ </t>
  </si>
  <si>
    <t>Jackass: The MovieÂ </t>
  </si>
  <si>
    <t>Lights OutÂ </t>
  </si>
  <si>
    <t>Paranormal Activity 3Â </t>
  </si>
  <si>
    <t>OuijaÂ </t>
  </si>
  <si>
    <t>A Nightmare on Elm Street 3: Dream WarriorsÂ </t>
  </si>
  <si>
    <t>Instructions Not IncludedÂ </t>
  </si>
  <si>
    <t>Paranormal Activity 4Â </t>
  </si>
  <si>
    <t>The RobeÂ </t>
  </si>
  <si>
    <t>The Return of the Pink PantherÂ </t>
  </si>
  <si>
    <t>Freddy's Dead: The Final NightmareÂ </t>
  </si>
  <si>
    <t>MonsterÂ </t>
  </si>
  <si>
    <t>20,000 Leagues Under the SeaÂ </t>
  </si>
  <si>
    <t>Paranormal Activity: The Marked OnesÂ </t>
  </si>
  <si>
    <t>The Elephant ManÂ </t>
  </si>
  <si>
    <t>Dallas Buyers ClubÂ </t>
  </si>
  <si>
    <t>The Lazarus EffectÂ </t>
  </si>
  <si>
    <t>MementoÂ </t>
  </si>
  <si>
    <t>OculusÂ </t>
  </si>
  <si>
    <t>Clerks IIÂ </t>
  </si>
  <si>
    <t>Billy ElliotÂ </t>
  </si>
  <si>
    <t>The Way Way BackÂ </t>
  </si>
  <si>
    <t>House Party 2Â </t>
  </si>
  <si>
    <t>The Man from Snowy RiverÂ </t>
  </si>
  <si>
    <t>Doug's 1st MovieÂ </t>
  </si>
  <si>
    <t>The ApostleÂ </t>
  </si>
  <si>
    <t>Mommie DearestÂ </t>
  </si>
  <si>
    <t>Our Idiot BrotherÂ </t>
  </si>
  <si>
    <t>RaceÂ </t>
  </si>
  <si>
    <t>The Players ClubÂ </t>
  </si>
  <si>
    <t>As Above, So BelowÂ </t>
  </si>
  <si>
    <t>AddictedÂ </t>
  </si>
  <si>
    <t>Eve's BayouÂ </t>
  </si>
  <si>
    <t>Still AliceÂ </t>
  </si>
  <si>
    <t>The EgyptianÂ </t>
  </si>
  <si>
    <t>NighthawksÂ </t>
  </si>
  <si>
    <t>Friday the 13th Part VIII: Jason Takes ManhattanÂ </t>
  </si>
  <si>
    <t>My Big Fat Greek WeddingÂ </t>
  </si>
  <si>
    <t>Spring BreakersÂ </t>
  </si>
  <si>
    <t>Halloween: The Curse of Michael MyersÂ </t>
  </si>
  <si>
    <t>Y Tu MamÃ¡ TambiÃ©nÂ </t>
  </si>
  <si>
    <t>Shaun of the DeadÂ </t>
  </si>
  <si>
    <t>The Haunting of Molly HartleyÂ </t>
  </si>
  <si>
    <t>Lone StarÂ </t>
  </si>
  <si>
    <t>Halloween 4: The Return of Michael MyersÂ </t>
  </si>
  <si>
    <t>April Fool's DayÂ </t>
  </si>
  <si>
    <t>DinerÂ </t>
  </si>
  <si>
    <t>Lone Wolf McQuadeÂ </t>
  </si>
  <si>
    <t>Apollo 18Â </t>
  </si>
  <si>
    <t>Sunshine CleaningÂ </t>
  </si>
  <si>
    <t>No EscapeÂ </t>
  </si>
  <si>
    <t>The BeastmasterÂ </t>
  </si>
  <si>
    <t>Solomon and ShebaÂ </t>
  </si>
  <si>
    <t>Fifty Shades of BlackÂ </t>
  </si>
  <si>
    <t>Not Easily BrokenÂ </t>
  </si>
  <si>
    <t>A Farewell to ArmsÂ </t>
  </si>
  <si>
    <t>The Perfect MatchÂ </t>
  </si>
  <si>
    <t>Digimon: The MovieÂ </t>
  </si>
  <si>
    <t>Saved!Â </t>
  </si>
  <si>
    <t>The Barbarian InvasionsÂ </t>
  </si>
  <si>
    <t>Robin and MarianÂ </t>
  </si>
  <si>
    <t>The ForsakenÂ </t>
  </si>
  <si>
    <t>Force 10 from NavaroneÂ </t>
  </si>
  <si>
    <t>UHFÂ </t>
  </si>
  <si>
    <t>Grandma's BoyÂ </t>
  </si>
  <si>
    <t>Slums of Beverly HillsÂ </t>
  </si>
  <si>
    <t>Once Upon a Time in the WestÂ </t>
  </si>
  <si>
    <t>MadeÂ </t>
  </si>
  <si>
    <t>MoonÂ </t>
  </si>
  <si>
    <t>Keeping Up with the SteinsÂ </t>
  </si>
  <si>
    <t>Sea Rex 3D: Journey to a Prehistoric WorldÂ </t>
  </si>
  <si>
    <t>The Sweet HereafterÂ </t>
  </si>
  <si>
    <t>Of Gods and MenÂ </t>
  </si>
  <si>
    <t>Bottle ShockÂ </t>
  </si>
  <si>
    <t>Jekyll and Hyde... Together AgainÂ </t>
  </si>
  <si>
    <t>Heavenly CreaturesÂ </t>
  </si>
  <si>
    <t>90 Minutes in HeavenÂ </t>
  </si>
  <si>
    <t>Everything Must GoÂ </t>
  </si>
  <si>
    <t>Zero EffectÂ </t>
  </si>
  <si>
    <t>The MachinistÂ </t>
  </si>
  <si>
    <t>Light SleeperÂ </t>
  </si>
  <si>
    <t>Kill the MessengerÂ </t>
  </si>
  <si>
    <t>Rabbit HoleÂ </t>
  </si>
  <si>
    <t>Party MonsterÂ </t>
  </si>
  <si>
    <t>Green RoomÂ </t>
  </si>
  <si>
    <t>The Oh in OhioÂ </t>
  </si>
  <si>
    <t>Atlas Shrugged: Who Is John Galt?Â </t>
  </si>
  <si>
    <t>Bottle RocketÂ </t>
  </si>
  <si>
    <t>Albino AlligatorÂ </t>
  </si>
  <si>
    <t>Gandhi, My FatherÂ </t>
  </si>
  <si>
    <t>Standard Operating ProcedureÂ </t>
  </si>
  <si>
    <t>Out of the BlueÂ </t>
  </si>
  <si>
    <t>Tucker and Dale vs EvilÂ </t>
  </si>
  <si>
    <t>Lovely, StillÂ </t>
  </si>
  <si>
    <t>TycoonÂ </t>
  </si>
  <si>
    <t>Desert BlueÂ </t>
  </si>
  <si>
    <t>DecoysÂ </t>
  </si>
  <si>
    <t>The VisitÂ </t>
  </si>
  <si>
    <t>RedactedÂ </t>
  </si>
  <si>
    <t>FascinationÂ </t>
  </si>
  <si>
    <t xml:space="preserve">Saving GraceÂ             </t>
  </si>
  <si>
    <t>Area 51Â </t>
  </si>
  <si>
    <t>Sleep TightÂ </t>
  </si>
  <si>
    <t>The CottageÂ </t>
  </si>
  <si>
    <t>Dead Like Me: Life After DeathÂ </t>
  </si>
  <si>
    <t>Farce of the PenguinsÂ </t>
  </si>
  <si>
    <t>Flying ByÂ </t>
  </si>
  <si>
    <t xml:space="preserve">PsychÂ             </t>
  </si>
  <si>
    <t>RudderlessÂ </t>
  </si>
  <si>
    <t>Henry &amp; MeÂ </t>
  </si>
  <si>
    <t>Christmas EveÂ </t>
  </si>
  <si>
    <t>We Have Your HusbandÂ </t>
  </si>
  <si>
    <t>Dying of the LightÂ </t>
  </si>
  <si>
    <t>Born of WarÂ </t>
  </si>
  <si>
    <t>Capricorn OneÂ </t>
  </si>
  <si>
    <t>Should've Been RomeoÂ </t>
  </si>
  <si>
    <t>Running ForeverÂ </t>
  </si>
  <si>
    <t>Yoga HosersÂ </t>
  </si>
  <si>
    <t>Navy Seals vs. ZombiesÂ </t>
  </si>
  <si>
    <t>I Served the King of EnglandÂ </t>
  </si>
  <si>
    <t>Soul KitchenÂ </t>
  </si>
  <si>
    <t>Sling BladeÂ </t>
  </si>
  <si>
    <t>The AwakeningÂ </t>
  </si>
  <si>
    <t>HostelÂ </t>
  </si>
  <si>
    <t>Tristram Shandy: A Cock and Bull StoryÂ </t>
  </si>
  <si>
    <t>Take ShelterÂ </t>
  </si>
  <si>
    <t>Lady in WhiteÂ </t>
  </si>
  <si>
    <t>Driving LessonsÂ </t>
  </si>
  <si>
    <t>Let's Kill Ward's WifeÂ </t>
  </si>
  <si>
    <t>The Texas Chainsaw Massacre 2Â </t>
  </si>
  <si>
    <t>Pat Garrett &amp; Billy the KidÂ </t>
  </si>
  <si>
    <t>Only God ForgivesÂ </t>
  </si>
  <si>
    <t>Camping sauvageÂ </t>
  </si>
  <si>
    <t>Without MenÂ </t>
  </si>
  <si>
    <t>BarfiÂ </t>
  </si>
  <si>
    <t>Dear FrankieÂ </t>
  </si>
  <si>
    <t>All HatÂ </t>
  </si>
  <si>
    <t>The Names of LoveÂ </t>
  </si>
  <si>
    <t>Treading WaterÂ </t>
  </si>
  <si>
    <t>Savage GraceÂ </t>
  </si>
  <si>
    <t>Police AcademyÂ </t>
  </si>
  <si>
    <t>The Blue LagoonÂ </t>
  </si>
  <si>
    <t>Four Weddings and a FuneralÂ </t>
  </si>
  <si>
    <t>Fast Times at Ridgemont HighÂ </t>
  </si>
  <si>
    <t>Moby DickÂ </t>
  </si>
  <si>
    <t>25th HourÂ </t>
  </si>
  <si>
    <t xml:space="preserve">Secrets and LiesÂ             </t>
  </si>
  <si>
    <t>BoundÂ </t>
  </si>
  <si>
    <t>Requiem for a DreamÂ </t>
  </si>
  <si>
    <t>State FairÂ </t>
  </si>
  <si>
    <t>TangoÂ </t>
  </si>
  <si>
    <t>SalvadorÂ </t>
  </si>
  <si>
    <t>Moms' Night OutÂ </t>
  </si>
  <si>
    <t>Donnie DarkoÂ </t>
  </si>
  <si>
    <t>Saving Private PerezÂ </t>
  </si>
  <si>
    <t>CharacterÂ </t>
  </si>
  <si>
    <t>SpunÂ </t>
  </si>
  <si>
    <t>Life During WartimeÂ </t>
  </si>
  <si>
    <t>Lady VengeanceÂ </t>
  </si>
  <si>
    <t>Mozart's SisterÂ </t>
  </si>
  <si>
    <t>Mean MachineÂ </t>
  </si>
  <si>
    <t>ExiledÂ </t>
  </si>
  <si>
    <t>BlackthornÂ </t>
  </si>
  <si>
    <t>Lilya 4-EverÂ </t>
  </si>
  <si>
    <t>After.LifeÂ </t>
  </si>
  <si>
    <t>FuglyÂ </t>
  </si>
  <si>
    <t>One Flew Over the Cuckoo's NestÂ </t>
  </si>
  <si>
    <t>R.L. Stine's Monsterville: The Cabinet of SoulsÂ </t>
  </si>
  <si>
    <t>Silent MovieÂ </t>
  </si>
  <si>
    <t>AirliftÂ </t>
  </si>
  <si>
    <t xml:space="preserve">Anne of Green GablesÂ             </t>
  </si>
  <si>
    <t>Falcon RisingÂ </t>
  </si>
  <si>
    <t>The SweeneyÂ </t>
  </si>
  <si>
    <t>Sexy BeastÂ </t>
  </si>
  <si>
    <t>Easy MoneyÂ </t>
  </si>
  <si>
    <t>Whale RiderÂ </t>
  </si>
  <si>
    <t>PaaÂ </t>
  </si>
  <si>
    <t>CargoÂ </t>
  </si>
  <si>
    <t>High School MusicalÂ </t>
  </si>
  <si>
    <t xml:space="preserve">Animal KingdomÂ             </t>
  </si>
  <si>
    <t>Love and Death on Long IslandÂ </t>
  </si>
  <si>
    <t>Night WatchÂ </t>
  </si>
  <si>
    <t>The Crying GameÂ </t>
  </si>
  <si>
    <t>Porky'sÂ </t>
  </si>
  <si>
    <t>Survival of the DeadÂ </t>
  </si>
  <si>
    <t>Night of the Living DeadÂ </t>
  </si>
  <si>
    <t>Lost in TranslationÂ </t>
  </si>
  <si>
    <t>Annie HallÂ </t>
  </si>
  <si>
    <t>The Greatest Show on EarthÂ </t>
  </si>
  <si>
    <t>Monster's BallÂ </t>
  </si>
  <si>
    <t>MaggieÂ </t>
  </si>
  <si>
    <t>Leaving Las VegasÂ </t>
  </si>
  <si>
    <t>Hansel &amp; Gretel Get BakedÂ </t>
  </si>
  <si>
    <t>The Front PageÂ </t>
  </si>
  <si>
    <t>The Boy Next DoorÂ </t>
  </si>
  <si>
    <t>TrapezeÂ </t>
  </si>
  <si>
    <t>The Kids Are All RightÂ </t>
  </si>
  <si>
    <t>They LiveÂ </t>
  </si>
  <si>
    <t>The Great EscapeÂ </t>
  </si>
  <si>
    <t>What the #$*! Do We (K)now!?Â </t>
  </si>
  <si>
    <t>The Last Exorcism Part IIÂ </t>
  </si>
  <si>
    <t>BoyhoodÂ </t>
  </si>
  <si>
    <t>ScoopÂ </t>
  </si>
  <si>
    <t>The WashÂ </t>
  </si>
  <si>
    <t>3 StrikesÂ </t>
  </si>
  <si>
    <t>The CoolerÂ </t>
  </si>
  <si>
    <t>The MisfitsÂ </t>
  </si>
  <si>
    <t>The Night ListenerÂ </t>
  </si>
  <si>
    <t>The Jerky BoysÂ </t>
  </si>
  <si>
    <t>The OrphanageÂ </t>
  </si>
  <si>
    <t>A Haunted House 2Â </t>
  </si>
  <si>
    <t>The Rules of AttractionÂ </t>
  </si>
  <si>
    <t>TopazÂ </t>
  </si>
  <si>
    <t>Let's Go to PrisonÂ </t>
  </si>
  <si>
    <t>Four RoomsÂ </t>
  </si>
  <si>
    <t>SecretaryÂ </t>
  </si>
  <si>
    <t>The Real CancunÂ </t>
  </si>
  <si>
    <t>Talk RadioÂ </t>
  </si>
  <si>
    <t>Waiting for GuffmanÂ </t>
  </si>
  <si>
    <t>Love StinksÂ </t>
  </si>
  <si>
    <t>You Kill MeÂ </t>
  </si>
  <si>
    <t>ThumbsuckerÂ </t>
  </si>
  <si>
    <t>Red StateÂ </t>
  </si>
  <si>
    <t>MirrormaskÂ </t>
  </si>
  <si>
    <t>SamsaraÂ </t>
  </si>
  <si>
    <t>The BarbariansÂ </t>
  </si>
  <si>
    <t>The Art of Getting ByÂ </t>
  </si>
  <si>
    <t>ZipperÂ </t>
  </si>
  <si>
    <t>Poolhall JunkiesÂ </t>
  </si>
  <si>
    <t>The Loss of Sexual InnocenceÂ </t>
  </si>
  <si>
    <t>Holy MotorsÂ </t>
  </si>
  <si>
    <t>JoeÂ </t>
  </si>
  <si>
    <t>Shooting FishÂ </t>
  </si>
  <si>
    <t>PrisonÂ </t>
  </si>
  <si>
    <t>Psycho Beach PartyÂ </t>
  </si>
  <si>
    <t>The Big TeaseÂ </t>
  </si>
  <si>
    <t>Buen DÃ­a, RamÃ³nÂ </t>
  </si>
  <si>
    <t>TrustÂ </t>
  </si>
  <si>
    <t>An Everlasting PieceÂ </t>
  </si>
  <si>
    <t>Among GiantsÂ </t>
  </si>
  <si>
    <t>AdoreÂ </t>
  </si>
  <si>
    <t>The Velocity of GaryÂ </t>
  </si>
  <si>
    <t>Mondays in the SunÂ </t>
  </si>
  <si>
    <t>Stake LandÂ </t>
  </si>
  <si>
    <t xml:space="preserve">Sonny with a ChanceÂ             </t>
  </si>
  <si>
    <t>The Last Time I Committed SuicideÂ </t>
  </si>
  <si>
    <t>Futuro BeachÂ </t>
  </si>
  <si>
    <t>Another Happy DayÂ </t>
  </si>
  <si>
    <t>A Lonely Place to DieÂ </t>
  </si>
  <si>
    <t>NothingÂ </t>
  </si>
  <si>
    <t>The Geographer Drank His Globe AwayÂ </t>
  </si>
  <si>
    <t>1776Â </t>
  </si>
  <si>
    <t>InescapableÂ </t>
  </si>
  <si>
    <t>Hell's AngelsÂ </t>
  </si>
  <si>
    <t>Purple VioletsÂ </t>
  </si>
  <si>
    <t>The VeilÂ </t>
  </si>
  <si>
    <t>The Loved OnesÂ </t>
  </si>
  <si>
    <t>No VacancyÂ </t>
  </si>
  <si>
    <t>How to Fall in LoveÂ </t>
  </si>
  <si>
    <t>The Perfect WaveÂ </t>
  </si>
  <si>
    <t>A Man for All SeasonsÂ </t>
  </si>
  <si>
    <t>NetworkÂ </t>
  </si>
  <si>
    <t>Gone with the WindÂ </t>
  </si>
  <si>
    <t>Desert DancerÂ </t>
  </si>
  <si>
    <t>Major DundeeÂ </t>
  </si>
  <si>
    <t>Down for LifeÂ </t>
  </si>
  <si>
    <t>Annie Get Your GunÂ </t>
  </si>
  <si>
    <t>Four LionsÂ </t>
  </si>
  <si>
    <t>House of SandÂ </t>
  </si>
  <si>
    <t>DefendorÂ </t>
  </si>
  <si>
    <t>The PirateÂ </t>
  </si>
  <si>
    <t>The Good HeartÂ </t>
  </si>
  <si>
    <t>The History BoysÂ </t>
  </si>
  <si>
    <t xml:space="preserve">M*A*S*HÂ             </t>
  </si>
  <si>
    <t>Midnight CowboyÂ </t>
  </si>
  <si>
    <t>The Full MontyÂ </t>
  </si>
  <si>
    <t>Airplane!Â </t>
  </si>
  <si>
    <t>Chain of CommandÂ </t>
  </si>
  <si>
    <t>FridayÂ </t>
  </si>
  <si>
    <t>Menace II SocietyÂ </t>
  </si>
  <si>
    <t xml:space="preserve">EmpireÂ             </t>
  </si>
  <si>
    <t>Creepshow 2Â </t>
  </si>
  <si>
    <t>The Ballad of Cable HogueÂ </t>
  </si>
  <si>
    <t>In Cold BloodÂ </t>
  </si>
  <si>
    <t>The Nun's StoryÂ </t>
  </si>
  <si>
    <t>HarperÂ </t>
  </si>
  <si>
    <t>FrenzyÂ </t>
  </si>
  <si>
    <t>The WitchÂ </t>
  </si>
  <si>
    <t>I Got the Hook UpÂ </t>
  </si>
  <si>
    <t>She's the OneÂ </t>
  </si>
  <si>
    <t>Gods and MonstersÂ </t>
  </si>
  <si>
    <t>The Secret in Their EyesÂ </t>
  </si>
  <si>
    <t>TrainÂ </t>
  </si>
  <si>
    <t>Evil Dead IIÂ </t>
  </si>
  <si>
    <t>Pootie TangÂ </t>
  </si>
  <si>
    <t>SharknadoÂ </t>
  </si>
  <si>
    <t>La otra conquistaÂ </t>
  </si>
  <si>
    <t>TrollhunterÂ </t>
  </si>
  <si>
    <t>Ira &amp; AbbyÂ </t>
  </si>
  <si>
    <t>Winter PassingÂ </t>
  </si>
  <si>
    <t>D.E.B.S.Â </t>
  </si>
  <si>
    <t>The Masked SaintÂ </t>
  </si>
  <si>
    <t>The BetrayedÂ </t>
  </si>
  <si>
    <t>TaxmanÂ </t>
  </si>
  <si>
    <t xml:space="preserve">The SecretÂ             </t>
  </si>
  <si>
    <t>2:13Â </t>
  </si>
  <si>
    <t>Batman: The Dark Knight Returns, Part 2Â </t>
  </si>
  <si>
    <t>Time to ChooseÂ </t>
  </si>
  <si>
    <t>In the Name of the King: The Last JobÂ </t>
  </si>
  <si>
    <t>Wicked BloodÂ </t>
  </si>
  <si>
    <t>Dawn PatrolÂ </t>
  </si>
  <si>
    <t>Lords of LondonÂ </t>
  </si>
  <si>
    <t>High AnxietyÂ </t>
  </si>
  <si>
    <t>March of the PenguinsÂ </t>
  </si>
  <si>
    <t>Margin CallÂ </t>
  </si>
  <si>
    <t>AugustÂ </t>
  </si>
  <si>
    <t>ChokeÂ </t>
  </si>
  <si>
    <t>WhiplashÂ </t>
  </si>
  <si>
    <t>City of GodÂ </t>
  </si>
  <si>
    <t>Human TrafficÂ </t>
  </si>
  <si>
    <t>Day OneÂ </t>
  </si>
  <si>
    <t>The Dead GirlÂ </t>
  </si>
  <si>
    <t>The HuntÂ </t>
  </si>
  <si>
    <t>A Christmas StoryÂ </t>
  </si>
  <si>
    <t>BellaÂ </t>
  </si>
  <si>
    <t>Class of 1984Â </t>
  </si>
  <si>
    <t>The Opposite SexÂ </t>
  </si>
  <si>
    <t>Dreaming of Joseph LeesÂ </t>
  </si>
  <si>
    <t>The ClassÂ </t>
  </si>
  <si>
    <t>Rosemary's BabyÂ </t>
  </si>
  <si>
    <t>The Man Who Shot Liberty ValanceÂ </t>
  </si>
  <si>
    <t>AdamÂ </t>
  </si>
  <si>
    <t>Maria Full of GraceÂ </t>
  </si>
  <si>
    <t>BeginnersÂ </t>
  </si>
  <si>
    <t>FeastÂ </t>
  </si>
  <si>
    <t>Animal HouseÂ </t>
  </si>
  <si>
    <t>GoldfingerÂ </t>
  </si>
  <si>
    <t>AntiviralÂ </t>
  </si>
  <si>
    <t>It's a Wonderful LifeÂ </t>
  </si>
  <si>
    <t>TrainspottingÂ </t>
  </si>
  <si>
    <t>The Original Kings of ComedyÂ </t>
  </si>
  <si>
    <t>Paranormal Activity 2Â </t>
  </si>
  <si>
    <t>Waking Ned DevineÂ </t>
  </si>
  <si>
    <t>Bowling for ColumbineÂ </t>
  </si>
  <si>
    <t>Coming HomeÂ </t>
  </si>
  <si>
    <t>A Nightmare on Elm Street 2: Freddy's RevengeÂ </t>
  </si>
  <si>
    <t>A Room with a ViewÂ </t>
  </si>
  <si>
    <t>The PurgeÂ </t>
  </si>
  <si>
    <t>SinisterÂ </t>
  </si>
  <si>
    <t>Martin Lawrence Live: RunteldatÂ </t>
  </si>
  <si>
    <t>Cat on a Hot Tin RoofÂ </t>
  </si>
  <si>
    <t>Beneath the Planet of the ApesÂ </t>
  </si>
  <si>
    <t>Air BudÂ </t>
  </si>
  <si>
    <t>PokÃ©mon 3: The MovieÂ </t>
  </si>
  <si>
    <t>Jason Lives: Friday the 13th Part VIÂ </t>
  </si>
  <si>
    <t>The Bridge on the River KwaiÂ </t>
  </si>
  <si>
    <t>Spaced InvadersÂ </t>
  </si>
  <si>
    <t>Family PlotÂ </t>
  </si>
  <si>
    <t>The ApartmentÂ </t>
  </si>
  <si>
    <t>Jason Goes to Hell: The Final FridayÂ </t>
  </si>
  <si>
    <t>Torn CurtainÂ </t>
  </si>
  <si>
    <t>Dave Chappelle's Block PartyÂ </t>
  </si>
  <si>
    <t>Slow WestÂ </t>
  </si>
  <si>
    <t>Krush GrooveÂ </t>
  </si>
  <si>
    <t>Next Day AirÂ </t>
  </si>
  <si>
    <t>Elmer GantryÂ </t>
  </si>
  <si>
    <t>Judgment at NurembergÂ </t>
  </si>
  <si>
    <t>Trippin'Â </t>
  </si>
  <si>
    <t xml:space="preserve">Robot ChickenÂ             </t>
  </si>
  <si>
    <t>Red RiverÂ </t>
  </si>
  <si>
    <t>Phat GirlzÂ </t>
  </si>
  <si>
    <t>Before MidnightÂ </t>
  </si>
  <si>
    <t>Teen Wolf TooÂ </t>
  </si>
  <si>
    <t>Phantasm IIÂ </t>
  </si>
  <si>
    <t>Woman Thou Art LoosedÂ </t>
  </si>
  <si>
    <t>Real Women Have CurvesÂ </t>
  </si>
  <si>
    <t xml:space="preserve">Deadline GallipoliÂ             </t>
  </si>
  <si>
    <t>WaterÂ </t>
  </si>
  <si>
    <t>East Is EastÂ </t>
  </si>
  <si>
    <t>WhippedÂ </t>
  </si>
  <si>
    <t>Kama Sutra: A Tale of LoveÂ </t>
  </si>
  <si>
    <t>Please GiveÂ </t>
  </si>
  <si>
    <t>Willy Wonka &amp; the Chocolate FactoryÂ </t>
  </si>
  <si>
    <t>Warlock: The ArmageddonÂ </t>
  </si>
  <si>
    <t>8 Heads in a Duffel BagÂ </t>
  </si>
  <si>
    <t>Days of HeavenÂ </t>
  </si>
  <si>
    <t>Thirteen Conversations About One ThingÂ </t>
  </si>
  <si>
    <t>JawbreakerÂ </t>
  </si>
  <si>
    <t>BasquiatÂ </t>
  </si>
  <si>
    <t>Frances HaÂ </t>
  </si>
  <si>
    <t>TsotsiÂ </t>
  </si>
  <si>
    <t>HappinessÂ </t>
  </si>
  <si>
    <t>DysFunktional FamilyÂ </t>
  </si>
  <si>
    <t>TuskÂ </t>
  </si>
  <si>
    <t>OldboyÂ </t>
  </si>
  <si>
    <t>Letters to GodÂ </t>
  </si>
  <si>
    <t>Hobo with a ShotgunÂ </t>
  </si>
  <si>
    <t>CompadresÂ </t>
  </si>
  <si>
    <t>FreewayÂ </t>
  </si>
  <si>
    <t>Love's Abiding JoyÂ </t>
  </si>
  <si>
    <t>Fish TankÂ </t>
  </si>
  <si>
    <t>Damsels in DistressÂ </t>
  </si>
  <si>
    <t xml:space="preserve">CreatureÂ             </t>
  </si>
  <si>
    <t>BacheloretteÂ </t>
  </si>
  <si>
    <t xml:space="preserve">BrainDeadÂ             </t>
  </si>
  <si>
    <t>Brave New GirlÂ </t>
  </si>
  <si>
    <t>Tim and Eric's Billion Dollar MovieÂ </t>
  </si>
  <si>
    <t xml:space="preserve">The GrandÂ             </t>
  </si>
  <si>
    <t>Summer StormÂ </t>
  </si>
  <si>
    <t>Fort McCoyÂ </t>
  </si>
  <si>
    <t>Chain LetterÂ </t>
  </si>
  <si>
    <t>Just LookingÂ </t>
  </si>
  <si>
    <t>The DivideÂ </t>
  </si>
  <si>
    <t>The EclipseÂ </t>
  </si>
  <si>
    <t>DemonicÂ </t>
  </si>
  <si>
    <t>My Big Fat Independent MovieÂ </t>
  </si>
  <si>
    <t>The DeportedÂ </t>
  </si>
  <si>
    <t>Tanner HallÂ </t>
  </si>
  <si>
    <t>Open RoadÂ </t>
  </si>
  <si>
    <t>They Came TogetherÂ </t>
  </si>
  <si>
    <t>30 Nights of Paranormal Activity with the Devil Inside the Girl with the Dragon TattooÂ </t>
  </si>
  <si>
    <t>Never Back Down 2: The BeatdownÂ </t>
  </si>
  <si>
    <t>Point BlankÂ </t>
  </si>
  <si>
    <t>Four Single FathersÂ </t>
  </si>
  <si>
    <t>Enter the Dangerous MindÂ </t>
  </si>
  <si>
    <t>Something WickedÂ </t>
  </si>
  <si>
    <t>AWOL-72Â </t>
  </si>
  <si>
    <t>IguanaÂ </t>
  </si>
  <si>
    <t>Chicago OvercoatÂ </t>
  </si>
  <si>
    <t>Barry MundayÂ </t>
  </si>
  <si>
    <t>Central StationÂ </t>
  </si>
  <si>
    <t>Pocketful of MiraclesÂ </t>
  </si>
  <si>
    <t>Close RangeÂ </t>
  </si>
  <si>
    <t>Boynton Beach ClubÂ </t>
  </si>
  <si>
    <t>AmnesiacÂ </t>
  </si>
  <si>
    <t>FreakonomicsÂ </t>
  </si>
  <si>
    <t>High TensionÂ </t>
  </si>
  <si>
    <t>Griff the InvisibleÂ </t>
  </si>
  <si>
    <t>UnnaturalÂ </t>
  </si>
  <si>
    <t>Hustle &amp; FlowÂ </t>
  </si>
  <si>
    <t>Some Like It HotÂ </t>
  </si>
  <si>
    <t>Friday the 13th Part VII: The New BloodÂ </t>
  </si>
  <si>
    <t>The Wizard of OzÂ </t>
  </si>
  <si>
    <t>Young FrankensteinÂ </t>
  </si>
  <si>
    <t>Diary of the DeadÂ </t>
  </si>
  <si>
    <t>Lage Raho Munna BhaiÂ </t>
  </si>
  <si>
    <t>Ulee's GoldÂ </t>
  </si>
  <si>
    <t>The Black StallionÂ </t>
  </si>
  <si>
    <t>Sardaar JiÂ </t>
  </si>
  <si>
    <t>Journey to SaturnÂ </t>
  </si>
  <si>
    <t>Donovan's ReefÂ </t>
  </si>
  <si>
    <t>The DressÂ </t>
  </si>
  <si>
    <t>A Guy Named JoeÂ </t>
  </si>
  <si>
    <t>Blazing SaddlesÂ </t>
  </si>
  <si>
    <t>Friday the 13th: The Final ChapterÂ </t>
  </si>
  <si>
    <t>IdaÂ </t>
  </si>
  <si>
    <t>MauriceÂ </t>
  </si>
  <si>
    <t>Beer LeagueÂ </t>
  </si>
  <si>
    <t>Riding GiantsÂ </t>
  </si>
  <si>
    <t>TimecrimesÂ </t>
  </si>
  <si>
    <t>Silver MedallistÂ </t>
  </si>
  <si>
    <t>Timber FallsÂ </t>
  </si>
  <si>
    <t>Singin' in the RainÂ </t>
  </si>
  <si>
    <t>Fat, Sick &amp; Nearly DeadÂ </t>
  </si>
  <si>
    <t>A Haunted HouseÂ </t>
  </si>
  <si>
    <t>2016: Obama's AmericaÂ </t>
  </si>
  <si>
    <t>That Thing You Do!Â </t>
  </si>
  <si>
    <t>Halloween III: Season of the WitchÂ </t>
  </si>
  <si>
    <t>Escape from the Planet of the ApesÂ </t>
  </si>
  <si>
    <t>HudÂ </t>
  </si>
  <si>
    <t>Kevin Hart: Let Me ExplainÂ </t>
  </si>
  <si>
    <t>My Own Private IdahoÂ </t>
  </si>
  <si>
    <t>Garden StateÂ </t>
  </si>
  <si>
    <t>Before SunriseÂ </t>
  </si>
  <si>
    <t>Sur le seuilÂ </t>
  </si>
  <si>
    <t>Jesus' SonÂ </t>
  </si>
  <si>
    <t>Saving FaceÂ </t>
  </si>
  <si>
    <t>Brick LaneÂ </t>
  </si>
  <si>
    <t>Robot &amp; FrankÂ </t>
  </si>
  <si>
    <t>My Life Without MeÂ </t>
  </si>
  <si>
    <t>The Spectacular NowÂ </t>
  </si>
  <si>
    <t>Marilyn Hotchkiss' Ballroom Dancing and Charm SchoolÂ </t>
  </si>
  <si>
    <t>ReligulousÂ </t>
  </si>
  <si>
    <t>FuelÂ </t>
  </si>
  <si>
    <t>Valley of the Heart's DelightÂ </t>
  </si>
  <si>
    <t>Eye of the DolphinÂ </t>
  </si>
  <si>
    <t>8: The Mormon PropositionÂ </t>
  </si>
  <si>
    <t>The Other End of the LineÂ </t>
  </si>
  <si>
    <t>AnatomyÂ </t>
  </si>
  <si>
    <t>Sleep DealerÂ </t>
  </si>
  <si>
    <t>SuperÂ </t>
  </si>
  <si>
    <t>Christmas MailÂ </t>
  </si>
  <si>
    <t>StungÂ </t>
  </si>
  <si>
    <t>AntibirthÂ </t>
  </si>
  <si>
    <t>Get on the BusÂ </t>
  </si>
  <si>
    <t>Thr3eÂ </t>
  </si>
  <si>
    <t>IdiocracyÂ </t>
  </si>
  <si>
    <t>The Rise of the KraysÂ </t>
  </si>
  <si>
    <t>This Is EnglandÂ </t>
  </si>
  <si>
    <t>Alien UprisingÂ </t>
  </si>
  <si>
    <t>Bathing BeautyÂ </t>
  </si>
  <si>
    <t>Go for It!Â </t>
  </si>
  <si>
    <t>Dancer, Texas Pop. 81Â </t>
  </si>
  <si>
    <t>Show BoatÂ </t>
  </si>
  <si>
    <t>Redemption RoadÂ </t>
  </si>
  <si>
    <t>The CallingÂ </t>
  </si>
  <si>
    <t>The Brave Little ToasterÂ </t>
  </si>
  <si>
    <t>FantasiaÂ </t>
  </si>
  <si>
    <t>8 DaysÂ </t>
  </si>
  <si>
    <t>Friday the 13th Part IIIÂ </t>
  </si>
  <si>
    <t>Friday the 13th: A New BeginningÂ </t>
  </si>
  <si>
    <t>The Last Sin EaterÂ </t>
  </si>
  <si>
    <t>Do You Believe?Â </t>
  </si>
  <si>
    <t>Impact PointÂ </t>
  </si>
  <si>
    <t>The Valley of DecisionÂ </t>
  </si>
  <si>
    <t>EdenÂ </t>
  </si>
  <si>
    <t>Chicken Tikka MasalaÂ </t>
  </si>
  <si>
    <t>Always WoodstockÂ </t>
  </si>
  <si>
    <t>Jack Brooks: Monster SlayerÂ </t>
  </si>
  <si>
    <t>The Best Years of Our LivesÂ </t>
  </si>
  <si>
    <t>BullyÂ </t>
  </si>
  <si>
    <t>EllingÂ </t>
  </si>
  <si>
    <t>Mi AmericaÂ </t>
  </si>
  <si>
    <t>[Rec]Â </t>
  </si>
  <si>
    <t>Lies in Plain SightÂ </t>
  </si>
  <si>
    <t>SharkskinÂ </t>
  </si>
  <si>
    <t>ContainmentÂ </t>
  </si>
  <si>
    <t>The TimberÂ </t>
  </si>
  <si>
    <t>From Russia with LoveÂ </t>
  </si>
  <si>
    <t>The Toxic Avenger Part IIÂ </t>
  </si>
  <si>
    <t xml:space="preserve">In the Heat of the NightÂ             </t>
  </si>
  <si>
    <t>SleeperÂ </t>
  </si>
  <si>
    <t>It FollowsÂ </t>
  </si>
  <si>
    <t>Everything You Always Wanted to Know About Sex * But Were Afraid to AskÂ </t>
  </si>
  <si>
    <t>To Kill a MockingbirdÂ </t>
  </si>
  <si>
    <t>Mad Max 2: The Road WarriorÂ </t>
  </si>
  <si>
    <t>The Legend of Drunken MasterÂ </t>
  </si>
  <si>
    <t>Boys Don't CryÂ </t>
  </si>
  <si>
    <t>Silent HouseÂ </t>
  </si>
  <si>
    <t>The Lives of OthersÂ </t>
  </si>
  <si>
    <t>CourageousÂ </t>
  </si>
  <si>
    <t>The HustlerÂ </t>
  </si>
  <si>
    <t>Boom TownÂ </t>
  </si>
  <si>
    <t>The Triplets of BellevilleÂ </t>
  </si>
  <si>
    <t>Smoke SignalsÂ </t>
  </si>
  <si>
    <t>American SplendorÂ </t>
  </si>
  <si>
    <t>Before SunsetÂ </t>
  </si>
  <si>
    <t>Amores PerrosÂ </t>
  </si>
  <si>
    <t>ThirteenÂ </t>
  </si>
  <si>
    <t>Gentleman's AgreementÂ </t>
  </si>
  <si>
    <t>Winter's BoneÂ </t>
  </si>
  <si>
    <t>Touching the VoidÂ </t>
  </si>
  <si>
    <t>Alexander's Ragtime BandÂ </t>
  </si>
  <si>
    <t>Me and You and Everyone We KnowÂ </t>
  </si>
  <si>
    <t>Inside JobÂ </t>
  </si>
  <si>
    <t>We Are Your FriendsÂ </t>
  </si>
  <si>
    <t>Ghost Dog: The Way of the SamuraiÂ </t>
  </si>
  <si>
    <t>Harsh TimesÂ </t>
  </si>
  <si>
    <t>CaptiveÂ </t>
  </si>
  <si>
    <t>Full FrontalÂ </t>
  </si>
  <si>
    <t>WitchboardÂ </t>
  </si>
  <si>
    <t xml:space="preserve">Strangers with CandyÂ             </t>
  </si>
  <si>
    <t>ShortbusÂ </t>
  </si>
  <si>
    <t>Waltz with BashirÂ </t>
  </si>
  <si>
    <t>The Book of Mormon Movie, Volume 1: The JourneyÂ </t>
  </si>
  <si>
    <t>No End in SightÂ </t>
  </si>
  <si>
    <t>The Diary of a Teenage GirlÂ </t>
  </si>
  <si>
    <t xml:space="preserve">Get RealÂ             </t>
  </si>
  <si>
    <t>In the Shadow of the MoonÂ </t>
  </si>
  <si>
    <t>Meek's CutoffÂ </t>
  </si>
  <si>
    <t>Inside Deep ThroatÂ </t>
  </si>
  <si>
    <t>Dinner RushÂ </t>
  </si>
  <si>
    <t>ClockwatchersÂ </t>
  </si>
  <si>
    <t>The Virginity HitÂ </t>
  </si>
  <si>
    <t>SubwayÂ </t>
  </si>
  <si>
    <t>House of DÂ </t>
  </si>
  <si>
    <t>TeethÂ </t>
  </si>
  <si>
    <t>Six-String SamuraiÂ </t>
  </si>
  <si>
    <t>Hum To Mohabbat KaregaÂ </t>
  </si>
  <si>
    <t>It's All Gone Pete TongÂ </t>
  </si>
  <si>
    <t>Saint John of Las VegasÂ </t>
  </si>
  <si>
    <t>24 7: Twenty Four SevenÂ </t>
  </si>
  <si>
    <t>StonewallÂ </t>
  </si>
  <si>
    <t xml:space="preserve">EurekaÂ             </t>
  </si>
  <si>
    <t>Roadside RomeoÂ </t>
  </si>
  <si>
    <t>This Thing of OursÂ </t>
  </si>
  <si>
    <t>The Lost Medallion: The Adventures of Billy StoneÂ </t>
  </si>
  <si>
    <t>The Last Five YearsÂ </t>
  </si>
  <si>
    <t>The Missing PersonÂ </t>
  </si>
  <si>
    <t>Return of the Living Dead IIIÂ </t>
  </si>
  <si>
    <t>LondonÂ </t>
  </si>
  <si>
    <t>SherrybabyÂ </t>
  </si>
  <si>
    <t>CircleÂ </t>
  </si>
  <si>
    <t>Eden LakeÂ </t>
  </si>
  <si>
    <t>PlushÂ </t>
  </si>
  <si>
    <t>Vampire KillersÂ </t>
  </si>
  <si>
    <t>Gangster's Paradise: JerusalemaÂ </t>
  </si>
  <si>
    <t>Freeze FrameÂ </t>
  </si>
  <si>
    <t>Grave EncountersÂ </t>
  </si>
  <si>
    <t>StitchesÂ </t>
  </si>
  <si>
    <t>Nine DeadÂ </t>
  </si>
  <si>
    <t>To Be Frank, Sinatra at 100Â </t>
  </si>
  <si>
    <t>BananasÂ </t>
  </si>
  <si>
    <t>SupercapitalistÂ </t>
  </si>
  <si>
    <t>RockawayÂ </t>
  </si>
  <si>
    <t xml:space="preserve">WingsÂ             </t>
  </si>
  <si>
    <t>The Lady from ShanghaiÂ </t>
  </si>
  <si>
    <t>No Man's Land: The Rise of ReekerÂ </t>
  </si>
  <si>
    <t>HighwayÂ </t>
  </si>
  <si>
    <t>Small ApartmentsÂ </t>
  </si>
  <si>
    <t>Coffee TownÂ </t>
  </si>
  <si>
    <t>The Ghastly Love of Johnny XÂ </t>
  </si>
  <si>
    <t>All Is BrightÂ </t>
  </si>
  <si>
    <t>The Torture Chamber of Dr. SadismÂ </t>
  </si>
  <si>
    <t>Straight A'sÂ </t>
  </si>
  <si>
    <t>A Funny Thing Happened on the Way to the ForumÂ </t>
  </si>
  <si>
    <t>Slacker UprisingÂ </t>
  </si>
  <si>
    <t>The Legend of Hell's Gate: An American ConspiracyÂ </t>
  </si>
  <si>
    <t>The Walking DeceasedÂ </t>
  </si>
  <si>
    <t>The Curse of Downers GroveÂ </t>
  </si>
  <si>
    <t>Shark LakeÂ </t>
  </si>
  <si>
    <t>River's EdgeÂ </t>
  </si>
  <si>
    <t>NorthforkÂ </t>
  </si>
  <si>
    <t>The Marine 4: Moving TargetÂ </t>
  </si>
  <si>
    <t>BuriedÂ </t>
  </si>
  <si>
    <t>SubmarineÂ </t>
  </si>
  <si>
    <t>The SquareÂ </t>
  </si>
  <si>
    <t>One to AnotherÂ </t>
  </si>
  <si>
    <t>ABCD (Any Body Can Dance)Â </t>
  </si>
  <si>
    <t>Man on WireÂ </t>
  </si>
  <si>
    <t>AbandonedÂ </t>
  </si>
  <si>
    <t>Brotherly LoveÂ </t>
  </si>
  <si>
    <t>The Last ExorcismÂ </t>
  </si>
  <si>
    <t>Nowhere BoyÂ </t>
  </si>
  <si>
    <t>A Streetcar Named DesireÂ </t>
  </si>
  <si>
    <t>Dr. Strangelove or: How I Learned to Stop Worrying and Love the BombÂ </t>
  </si>
  <si>
    <t>El crimen del padre AmaroÂ </t>
  </si>
  <si>
    <t>Beasts of the Southern WildÂ </t>
  </si>
  <si>
    <t>Battle for the Planet of the ApesÂ </t>
  </si>
  <si>
    <t>SongcatcherÂ </t>
  </si>
  <si>
    <t>Higher GroundÂ </t>
  </si>
  <si>
    <t>VaaluÂ </t>
  </si>
  <si>
    <t>The Greatest Movie Ever SoldÂ </t>
  </si>
  <si>
    <t>Ed and His Dead MotherÂ </t>
  </si>
  <si>
    <t>Travelers and MagiciansÂ </t>
  </si>
  <si>
    <t>Hang 'Em HighÂ </t>
  </si>
  <si>
    <t>Deadline - U.S.A.Â </t>
  </si>
  <si>
    <t>SublimeÂ </t>
  </si>
  <si>
    <t>A Beginner's Guide to SnuffÂ </t>
  </si>
  <si>
    <t>Independence DaysasterÂ </t>
  </si>
  <si>
    <t>Dysfunctional FriendsÂ </t>
  </si>
  <si>
    <t>Run Lola RunÂ </t>
  </si>
  <si>
    <t>MayÂ </t>
  </si>
  <si>
    <t>Against the WildÂ </t>
  </si>
  <si>
    <t>Living Dark: The Story of Ted the CaverÂ </t>
  </si>
  <si>
    <t>Under the Same MoonÂ </t>
  </si>
  <si>
    <t>Conquest of the Planet of the ApesÂ </t>
  </si>
  <si>
    <t>In the BedroomÂ </t>
  </si>
  <si>
    <t>I Spit on Your GraveÂ </t>
  </si>
  <si>
    <t>Happy, TexasÂ </t>
  </si>
  <si>
    <t>My Summer of LoveÂ </t>
  </si>
  <si>
    <t>The LunchboxÂ </t>
  </si>
  <si>
    <t>YesÂ </t>
  </si>
  <si>
    <t>You Can't Take It with YouÂ </t>
  </si>
  <si>
    <t>From Here to EternityÂ </t>
  </si>
  <si>
    <t>She Wore a Yellow RibbonÂ </t>
  </si>
  <si>
    <t>Grace UnpluggedÂ </t>
  </si>
  <si>
    <t>FoolishÂ </t>
  </si>
  <si>
    <t>N-SecureÂ </t>
  </si>
  <si>
    <t>CaramelÂ </t>
  </si>
  <si>
    <t>Out of the DarkÂ </t>
  </si>
  <si>
    <t>The BubbleÂ </t>
  </si>
  <si>
    <t>The ConversationÂ </t>
  </si>
  <si>
    <t>Dil Jo Bhi Kahey...Â </t>
  </si>
  <si>
    <t>Mississippi MermaidÂ </t>
  </si>
  <si>
    <t>I Love Your WorkÂ </t>
  </si>
  <si>
    <t>Cabin FeverÂ </t>
  </si>
  <si>
    <t>WaitressÂ </t>
  </si>
  <si>
    <t>BloodsportÂ </t>
  </si>
  <si>
    <t>Mr. Smith Goes to WashingtonÂ </t>
  </si>
  <si>
    <t>KidsÂ </t>
  </si>
  <si>
    <t>The Squid and the WhaleÂ </t>
  </si>
  <si>
    <t>Kissing Jessica SteinÂ </t>
  </si>
  <si>
    <t>Kickboxer: VengeanceÂ </t>
  </si>
  <si>
    <t>SpellboundÂ </t>
  </si>
  <si>
    <t>ExoticaÂ </t>
  </si>
  <si>
    <t>Buffalo '66Â </t>
  </si>
  <si>
    <t>InsidiousÂ </t>
  </si>
  <si>
    <t>Repo ManÂ </t>
  </si>
  <si>
    <t>Nine QueensÂ </t>
  </si>
  <si>
    <t>The GatekeepersÂ </t>
  </si>
  <si>
    <t>The Ballad of Jack and RoseÂ </t>
  </si>
  <si>
    <t>The To Do ListÂ </t>
  </si>
  <si>
    <t>Killing ZoeÂ </t>
  </si>
  <si>
    <t>The BelieverÂ </t>
  </si>
  <si>
    <t>Snow AngelsÂ </t>
  </si>
  <si>
    <t>UnsulliedÂ </t>
  </si>
  <si>
    <t>Session 9Â </t>
  </si>
  <si>
    <t>I Want Someone to Eat Cheese WithÂ </t>
  </si>
  <si>
    <t>Mooz-LumÂ </t>
  </si>
  <si>
    <t>HatchetÂ </t>
  </si>
  <si>
    <t>Modern TimesÂ </t>
  </si>
  <si>
    <t>Stolen SummerÂ </t>
  </si>
  <si>
    <t>My Name Is BruceÂ </t>
  </si>
  <si>
    <t>The SalonÂ </t>
  </si>
  <si>
    <t>Road HardÂ </t>
  </si>
  <si>
    <t>Forty Shades of BlueÂ </t>
  </si>
  <si>
    <t>AmigoÂ </t>
  </si>
  <si>
    <t>PontypoolÂ </t>
  </si>
  <si>
    <t>TruckerÂ </t>
  </si>
  <si>
    <t>Me You and Five BucksÂ </t>
  </si>
  <si>
    <t>The Lords of SalemÂ </t>
  </si>
  <si>
    <t>HouseboundÂ </t>
  </si>
  <si>
    <t>Wal-Mart: The High Cost of Low PriceÂ </t>
  </si>
  <si>
    <t>Fetching CodyÂ </t>
  </si>
  <si>
    <t>Once Upon a Time in QueensÂ </t>
  </si>
  <si>
    <t>Closer to the MoonÂ </t>
  </si>
  <si>
    <t>Mutant WorldÂ </t>
  </si>
  <si>
    <t>Growing Up SmithÂ </t>
  </si>
  <si>
    <t>CheckmateÂ </t>
  </si>
  <si>
    <t>#HorrorÂ </t>
  </si>
  <si>
    <t>Wind WalkersÂ </t>
  </si>
  <si>
    <t>Snow White and the Seven DwarfsÂ </t>
  </si>
  <si>
    <t>The Holy GirlÂ </t>
  </si>
  <si>
    <t>ShalakoÂ </t>
  </si>
  <si>
    <t>Incident at Loch NessÂ </t>
  </si>
  <si>
    <t>The Dog LoverÂ </t>
  </si>
  <si>
    <t>Girl HouseÂ </t>
  </si>
  <si>
    <t>The Blue RoomÂ </t>
  </si>
  <si>
    <t>House at the End of the DriveÂ </t>
  </si>
  <si>
    <t>Batman: The MovieÂ </t>
  </si>
  <si>
    <t>Lock, Stock and Two Smoking BarrelsÂ </t>
  </si>
  <si>
    <t>The Ballad of Gregorio CortezÂ </t>
  </si>
  <si>
    <t xml:space="preserve">The Streets of San FranciscoÂ             </t>
  </si>
  <si>
    <t>The CelebrationÂ </t>
  </si>
  <si>
    <t>Trees LoungeÂ </t>
  </si>
  <si>
    <t>Journey from the FallÂ </t>
  </si>
  <si>
    <t>The BasketÂ </t>
  </si>
  <si>
    <t>Eddie: The Sleepwalking CannibalÂ </t>
  </si>
  <si>
    <t xml:space="preserve">Space: Above and BeyondÂ             </t>
  </si>
  <si>
    <t>Queen of the MountainsÂ </t>
  </si>
  <si>
    <t>Def-Con 4Â </t>
  </si>
  <si>
    <t>The Hebrew HammerÂ </t>
  </si>
  <si>
    <t>Neal 'N' NikkiÂ </t>
  </si>
  <si>
    <t>The 41-Year-Old Virgin Who Knocked Up Sarah Marshall and Felt Superbad About ItÂ </t>
  </si>
  <si>
    <t>Forget Me NotÂ </t>
  </si>
  <si>
    <t>RebeccaÂ </t>
  </si>
  <si>
    <t>Friday the 13th Part 2Â </t>
  </si>
  <si>
    <t>The Lost WeekendÂ </t>
  </si>
  <si>
    <t>C.H.U.D.Â </t>
  </si>
  <si>
    <t>Filly BrownÂ </t>
  </si>
  <si>
    <t>The Lion of JudahÂ </t>
  </si>
  <si>
    <t>NiagaraÂ </t>
  </si>
  <si>
    <t>How Green Was My ValleyÂ </t>
  </si>
  <si>
    <t xml:space="preserve">The Girlfriend ExperienceÂ             </t>
  </si>
  <si>
    <t>Da Sweet Blood of JesusÂ </t>
  </si>
  <si>
    <t>Sex, Lies, and VideotapeÂ </t>
  </si>
  <si>
    <t>SawÂ </t>
  </si>
  <si>
    <t>Super TroopersÂ </t>
  </si>
  <si>
    <t>The AlgerianÂ </t>
  </si>
  <si>
    <t>The Amazing CatfishÂ </t>
  </si>
  <si>
    <t>Monsoon WeddingÂ </t>
  </si>
  <si>
    <t>You Can Count on MeÂ </t>
  </si>
  <si>
    <t>The Trouble with HarryÂ </t>
  </si>
  <si>
    <t>But I'm a CheerleaderÂ </t>
  </si>
  <si>
    <t>Home RunÂ </t>
  </si>
  <si>
    <t>Reservoir DogsÂ </t>
  </si>
  <si>
    <t>The Blue BirdÂ </t>
  </si>
  <si>
    <t>The Good, the Bad and the UglyÂ </t>
  </si>
  <si>
    <t>The Second MotherÂ </t>
  </si>
  <si>
    <t>Blue Like JazzÂ </t>
  </si>
  <si>
    <t>Down and Out with the DollsÂ </t>
  </si>
  <si>
    <t>Pink Ribbons, Inc.Â </t>
  </si>
  <si>
    <t>Certifiably JonathanÂ </t>
  </si>
  <si>
    <t>QÂ </t>
  </si>
  <si>
    <t>The Knife of Don JuanÂ </t>
  </si>
  <si>
    <t>Grand Theft ParsonsÂ </t>
  </si>
  <si>
    <t>Extreme MovieÂ </t>
  </si>
  <si>
    <t>The Charge of the Light BrigadeÂ </t>
  </si>
  <si>
    <t>Below ZeroÂ </t>
  </si>
  <si>
    <t>CrowsnestÂ </t>
  </si>
  <si>
    <t>AirborneÂ </t>
  </si>
  <si>
    <t>Cotton Comes to HarlemÂ </t>
  </si>
  <si>
    <t>The Wicked WithinÂ </t>
  </si>
  <si>
    <t>Bleeding HeartsÂ </t>
  </si>
  <si>
    <t>Waiting...Â </t>
  </si>
  <si>
    <t>Dead Man's ShoesÂ </t>
  </si>
  <si>
    <t xml:space="preserve">Wolf CreekÂ             </t>
  </si>
  <si>
    <t>From a Whisper to a ScreamÂ </t>
  </si>
  <si>
    <t>Sex with StrangersÂ </t>
  </si>
  <si>
    <t>Dracula: Pages from a Virgin's DiaryÂ </t>
  </si>
  <si>
    <t>Faith Like PotatoesÂ </t>
  </si>
  <si>
    <t>Beyond the Black RainbowÂ </t>
  </si>
  <si>
    <t>The Raid: RedemptionÂ </t>
  </si>
  <si>
    <t>The Dead UndeadÂ </t>
  </si>
  <si>
    <t>The Vatican ExorcismsÂ </t>
  </si>
  <si>
    <t>CasablancaÂ </t>
  </si>
  <si>
    <t>Lake MungoÂ </t>
  </si>
  <si>
    <t>Rocket Singh: Salesman of the YearÂ </t>
  </si>
  <si>
    <t>Silent RunningÂ </t>
  </si>
  <si>
    <t>RockyÂ </t>
  </si>
  <si>
    <t>The SleepwalkerÂ </t>
  </si>
  <si>
    <t>Tom JonesÂ </t>
  </si>
  <si>
    <t>UnfriendedÂ </t>
  </si>
  <si>
    <t>Taxi DriverÂ </t>
  </si>
  <si>
    <t>The HowlingÂ </t>
  </si>
  <si>
    <t>Dr. NoÂ </t>
  </si>
  <si>
    <t>Chernobyl DiariesÂ </t>
  </si>
  <si>
    <t>HellraiserÂ </t>
  </si>
  <si>
    <t>God's Not Dead 2Â </t>
  </si>
  <si>
    <t>Cry_WolfÂ </t>
  </si>
  <si>
    <t>Godzilla 2000Â </t>
  </si>
  <si>
    <t>Blue ValentineÂ </t>
  </si>
  <si>
    <t>TransamericaÂ </t>
  </si>
  <si>
    <t>The Devil InsideÂ </t>
  </si>
  <si>
    <t>Beyond the Valley of the DollsÂ </t>
  </si>
  <si>
    <t>Love Me TenderÂ </t>
  </si>
  <si>
    <t>An Inconvenient TruthÂ </t>
  </si>
  <si>
    <t>Sands of Iwo JimaÂ </t>
  </si>
  <si>
    <t>Shine a LightÂ </t>
  </si>
  <si>
    <t>The Green InfernoÂ </t>
  </si>
  <si>
    <t>DepartureÂ </t>
  </si>
  <si>
    <t>The SessionsÂ </t>
  </si>
  <si>
    <t>Food, Inc.Â </t>
  </si>
  <si>
    <t>October BabyÂ </t>
  </si>
  <si>
    <t>Next Stop WonderlandÂ </t>
  </si>
  <si>
    <t>The Skeleton TwinsÂ </t>
  </si>
  <si>
    <t>Martha Marcy May MarleneÂ </t>
  </si>
  <si>
    <t>Obvious ChildÂ </t>
  </si>
  <si>
    <t>Frozen RiverÂ </t>
  </si>
  <si>
    <t>20 Feet from StardomÂ </t>
  </si>
  <si>
    <t>Two Girls and a GuyÂ </t>
  </si>
  <si>
    <t>Walking and TalkingÂ </t>
  </si>
  <si>
    <t>Who Killed the Electric Car?Â </t>
  </si>
  <si>
    <t>The Broken Hearts Club: A Romantic ComedyÂ </t>
  </si>
  <si>
    <t>Bubba Ho-TepÂ </t>
  </si>
  <si>
    <t>SlamÂ </t>
  </si>
  <si>
    <t>Brigham CityÂ </t>
  </si>
  <si>
    <t>FizaÂ </t>
  </si>
  <si>
    <t>OrgazmoÂ </t>
  </si>
  <si>
    <t>All the Real GirlsÂ </t>
  </si>
  <si>
    <t>Dream with the FishesÂ </t>
  </si>
  <si>
    <t>Blue CarÂ </t>
  </si>
  <si>
    <t>LuminariasÂ </t>
  </si>
  <si>
    <t>Palo AltoÂ </t>
  </si>
  <si>
    <t>AjamiÂ </t>
  </si>
  <si>
    <t>Wristcutters: A Love StoryÂ </t>
  </si>
  <si>
    <t>I OriginsÂ </t>
  </si>
  <si>
    <t>The Battle of Shaker HeightsÂ </t>
  </si>
  <si>
    <t>The Act of KillingÂ </t>
  </si>
  <si>
    <t>Taxi to the Dark SideÂ </t>
  </si>
  <si>
    <t>Once in a Lifetime: The Extraordinary Story of the New York CosmosÂ </t>
  </si>
  <si>
    <t>Guiana 1838Â </t>
  </si>
  <si>
    <t>Lisa Picard Is FamousÂ </t>
  </si>
  <si>
    <t>Antarctica: A Year on IceÂ </t>
  </si>
  <si>
    <t>A Lego BrickumentaryÂ </t>
  </si>
  <si>
    <t>HardflipÂ </t>
  </si>
  <si>
    <t>Chocolate: Deep Dark SecretsÂ </t>
  </si>
  <si>
    <t>The House of the DevilÂ </t>
  </si>
  <si>
    <t>The Perfect HostÂ </t>
  </si>
  <si>
    <t>Safe MenÂ </t>
  </si>
  <si>
    <t>Speedway JunkyÂ </t>
  </si>
  <si>
    <t>The Last Big ThingÂ </t>
  </si>
  <si>
    <t>The SpecialsÂ </t>
  </si>
  <si>
    <t>16 to LifeÂ </t>
  </si>
  <si>
    <t>Alone with HerÂ </t>
  </si>
  <si>
    <t>Creative ControlÂ </t>
  </si>
  <si>
    <t>SpecialÂ </t>
  </si>
  <si>
    <t>SparklerÂ </t>
  </si>
  <si>
    <t>The Helix... LoadedÂ </t>
  </si>
  <si>
    <t>In Her Line of FireÂ </t>
  </si>
  <si>
    <t>The Jimmy ShowÂ </t>
  </si>
  <si>
    <t>HeliÂ </t>
  </si>
  <si>
    <t>Karachi se LahoreÂ </t>
  </si>
  <si>
    <t>Loving AnnabelleÂ </t>
  </si>
  <si>
    <t>HitsÂ </t>
  </si>
  <si>
    <t>Jimmy and JudyÂ </t>
  </si>
  <si>
    <t>Frat PartyÂ </t>
  </si>
  <si>
    <t>The Party's OverÂ </t>
  </si>
  <si>
    <t>ProudÂ </t>
  </si>
  <si>
    <t>The Poker HouseÂ </t>
  </si>
  <si>
    <t>ChildlessÂ </t>
  </si>
  <si>
    <t>ZMD: Zombies of Mass DestructionÂ </t>
  </si>
  <si>
    <t>Snow White: A Deadly SummerÂ </t>
  </si>
  <si>
    <t>Hidden AwayÂ </t>
  </si>
  <si>
    <t>My Last Day Without YouÂ </t>
  </si>
  <si>
    <t>Steppin: The MovieÂ </t>
  </si>
  <si>
    <t>Doc Holliday's RevengeÂ </t>
  </si>
  <si>
    <t>Black RockÂ </t>
  </si>
  <si>
    <t>Truth or DieÂ </t>
  </si>
  <si>
    <t>The PetÂ </t>
  </si>
  <si>
    <t>Bang Bang BabyÂ </t>
  </si>
  <si>
    <t>Fear ClinicÂ </t>
  </si>
  <si>
    <t>Zombie HunterÂ </t>
  </si>
  <si>
    <t>A Fine StepÂ </t>
  </si>
  <si>
    <t>CharlyÂ </t>
  </si>
  <si>
    <t>Banshee ChapterÂ </t>
  </si>
  <si>
    <t xml:space="preserve">JesseÂ             </t>
  </si>
  <si>
    <t>Ask Me AnythingÂ </t>
  </si>
  <si>
    <t>And Then Came LoveÂ </t>
  </si>
  <si>
    <t>Food ChainsÂ </t>
  </si>
  <si>
    <t>On the WaterfrontÂ </t>
  </si>
  <si>
    <t>L!fe HappensÂ </t>
  </si>
  <si>
    <t>4 Months, 3 Weeks and 2 DaysÂ </t>
  </si>
  <si>
    <t>The Horror Network Vol. 1Â </t>
  </si>
  <si>
    <t>Hard CandyÂ </t>
  </si>
  <si>
    <t>The QuietÂ </t>
  </si>
  <si>
    <t>CircumstanceÂ </t>
  </si>
  <si>
    <t>Fruitvale StationÂ </t>
  </si>
  <si>
    <t>The Brass TeapotÂ </t>
  </si>
  <si>
    <t>BambiÂ </t>
  </si>
  <si>
    <t>The HammerÂ </t>
  </si>
  <si>
    <t>Latter DaysÂ </t>
  </si>
  <si>
    <t>ElzaÂ </t>
  </si>
  <si>
    <t>1982Â </t>
  </si>
  <si>
    <t>For a Good Time, Call...Â </t>
  </si>
  <si>
    <t>Celeste &amp; Jesse ForeverÂ </t>
  </si>
  <si>
    <t>Time ChangerÂ </t>
  </si>
  <si>
    <t>London to BrightonÂ </t>
  </si>
  <si>
    <t>American HeroÂ </t>
  </si>
  <si>
    <t>Windsor DriveÂ </t>
  </si>
  <si>
    <t>A SeparationÂ </t>
  </si>
  <si>
    <t>Crying with LaughterÂ </t>
  </si>
  <si>
    <t>Welcome to the DollhouseÂ </t>
  </si>
  <si>
    <t>Ruby in ParadiseÂ </t>
  </si>
  <si>
    <t>Raising Victor VargasÂ </t>
  </si>
  <si>
    <t>Pandora's BoxÂ </t>
  </si>
  <si>
    <t>Harrison MontgomeryÂ </t>
  </si>
  <si>
    <t>Live-In MaidÂ </t>
  </si>
  <si>
    <t>DeterrenceÂ </t>
  </si>
  <si>
    <t>The Mudge BoyÂ </t>
  </si>
  <si>
    <t>The Young UnknownsÂ </t>
  </si>
  <si>
    <t>Not CoolÂ </t>
  </si>
  <si>
    <t>Dead SnowÂ </t>
  </si>
  <si>
    <t>Saints and SoldiersÂ </t>
  </si>
  <si>
    <t>VesselÂ </t>
  </si>
  <si>
    <t>American GraffitiÂ </t>
  </si>
  <si>
    <t>Iraq for Sale: The War ProfiteersÂ </t>
  </si>
  <si>
    <t>Aqua Teen Hunger Force Colon Movie Film for TheatersÂ </t>
  </si>
  <si>
    <t>Safety Not GuaranteedÂ </t>
  </si>
  <si>
    <t>Kevin Hart: Laugh at My PainÂ </t>
  </si>
  <si>
    <t>Kill ListÂ </t>
  </si>
  <si>
    <t>The InnkeepersÂ </t>
  </si>
  <si>
    <t>The ConformistÂ </t>
  </si>
  <si>
    <t>Interview with the AssassinÂ </t>
  </si>
  <si>
    <t>Donkey PunchÂ </t>
  </si>
  <si>
    <t>All the Boys Love Mandy LaneÂ </t>
  </si>
  <si>
    <t>BledÂ </t>
  </si>
  <si>
    <t>High NoonÂ </t>
  </si>
  <si>
    <t>Hoop DreamsÂ </t>
  </si>
  <si>
    <t>RizeÂ </t>
  </si>
  <si>
    <t>DestinyÂ </t>
  </si>
  <si>
    <t>L.I.E.Â </t>
  </si>
  <si>
    <t>The Sisterhood of NightÂ </t>
  </si>
  <si>
    <t>B-GirlÂ </t>
  </si>
  <si>
    <t>Half NelsonÂ </t>
  </si>
  <si>
    <t>Naturally NativeÂ </t>
  </si>
  <si>
    <t>Hav PlentyÂ </t>
  </si>
  <si>
    <t>AdulterersÂ </t>
  </si>
  <si>
    <t>Escape from TomorrowÂ </t>
  </si>
  <si>
    <t>StarsuckersÂ </t>
  </si>
  <si>
    <t>The Hadza: Last of the FirstÂ </t>
  </si>
  <si>
    <t>AfterÂ </t>
  </si>
  <si>
    <t>TreacheryÂ </t>
  </si>
  <si>
    <t>WalterÂ </t>
  </si>
  <si>
    <t>Top HatÂ </t>
  </si>
  <si>
    <t>The Blair Witch ProjectÂ </t>
  </si>
  <si>
    <t>WoodstockÂ </t>
  </si>
  <si>
    <t>The Kentucky Fried MovieÂ </t>
  </si>
  <si>
    <t>Mercy StreetsÂ </t>
  </si>
  <si>
    <t>Arnolds ParkÂ </t>
  </si>
  <si>
    <t>Broken VesselsÂ </t>
  </si>
  <si>
    <t>Water &amp; PowerÂ </t>
  </si>
  <si>
    <t>They Will Have to Kill Us FirstÂ </t>
  </si>
  <si>
    <t>Crop Circles: Quest for TruthÂ </t>
  </si>
  <si>
    <t>Light from the DarkroomÂ </t>
  </si>
  <si>
    <t>IrreplaceableÂ </t>
  </si>
  <si>
    <t>The Maid's RoomÂ </t>
  </si>
  <si>
    <t>A Hard Day's NightÂ </t>
  </si>
  <si>
    <t>The Harvest/La CosechaÂ </t>
  </si>
  <si>
    <t>Love LettersÂ </t>
  </si>
  <si>
    <t>Julija in alfa RomeoÂ </t>
  </si>
  <si>
    <t>FireproofÂ </t>
  </si>
  <si>
    <t>Faith ConnectionsÂ </t>
  </si>
  <si>
    <t>BenjiÂ </t>
  </si>
  <si>
    <t>Open WaterÂ </t>
  </si>
  <si>
    <t>High RoadÂ </t>
  </si>
  <si>
    <t>Kingdom of the SpidersÂ </t>
  </si>
  <si>
    <t>Mad Hot BallroomÂ </t>
  </si>
  <si>
    <t>The Station AgentÂ </t>
  </si>
  <si>
    <t>To Save a LifeÂ </t>
  </si>
  <si>
    <t>WordplayÂ </t>
  </si>
  <si>
    <t>Beyond the MatÂ </t>
  </si>
  <si>
    <t>The Singles WardÂ </t>
  </si>
  <si>
    <t>OsamaÂ </t>
  </si>
  <si>
    <t>Sholem Aleichem: Laughing in the DarknessÂ </t>
  </si>
  <si>
    <t>GrooveÂ </t>
  </si>
  <si>
    <t>The R.M.Â </t>
  </si>
  <si>
    <t>Twin Falls IdahoÂ </t>
  </si>
  <si>
    <t>Mean CreekÂ </t>
  </si>
  <si>
    <t>Hurricane StreetsÂ </t>
  </si>
  <si>
    <t>Never AgainÂ </t>
  </si>
  <si>
    <t>Civil BrandÂ </t>
  </si>
  <si>
    <t>Lonesome JimÂ </t>
  </si>
  <si>
    <t>Drinking BuddiesÂ </t>
  </si>
  <si>
    <t>Deceptive Practice: The Mysteries and Mentors of Ricky JayÂ </t>
  </si>
  <si>
    <t>Seven SamuraiÂ </t>
  </si>
  <si>
    <t>The Other Dream TeamÂ </t>
  </si>
  <si>
    <t>Johnny SuedeÂ </t>
  </si>
  <si>
    <t>Finishing the Game: The Search for a New Bruce LeeÂ </t>
  </si>
  <si>
    <t>RubberÂ </t>
  </si>
  <si>
    <t>Kiss the BrideÂ </t>
  </si>
  <si>
    <t>The Slaughter RuleÂ </t>
  </si>
  <si>
    <t>MonstersÂ </t>
  </si>
  <si>
    <t>The CaliforniansÂ </t>
  </si>
  <si>
    <t>The Living WakeÂ </t>
  </si>
  <si>
    <t>Detention of the DeadÂ </t>
  </si>
  <si>
    <t>Crazy StoneÂ </t>
  </si>
  <si>
    <t>Scott Walker: 30 Century ManÂ </t>
  </si>
  <si>
    <t>Everything Put TogetherÂ </t>
  </si>
  <si>
    <t>Good KillÂ </t>
  </si>
  <si>
    <t>Insomnia ManicaÂ </t>
  </si>
  <si>
    <t>The Outrageous Sophie TuckerÂ </t>
  </si>
  <si>
    <t>Now Is GoodÂ </t>
  </si>
  <si>
    <t>Girls Gone DeadÂ </t>
  </si>
  <si>
    <t>America Is Still the PlaceÂ </t>
  </si>
  <si>
    <t>SubconsciousÂ </t>
  </si>
  <si>
    <t>Enter NowhereÂ </t>
  </si>
  <si>
    <t>The King of NajayoÂ </t>
  </si>
  <si>
    <t>Fight to the FinishÂ </t>
  </si>
  <si>
    <t>Alleluia! The Devil's CarnivalÂ </t>
  </si>
  <si>
    <t>The Sound and the ShadowÂ </t>
  </si>
  <si>
    <t>Rodeo GirlÂ </t>
  </si>
  <si>
    <t>Born to Fly: Elizabeth Streb vs. GravityÂ </t>
  </si>
  <si>
    <t>The Little Ponderosa ZooÂ </t>
  </si>
  <si>
    <t>The Toxic AvengerÂ </t>
  </si>
  <si>
    <t>Straight Out of BrooklynÂ </t>
  </si>
  <si>
    <t>Bloody SundayÂ </t>
  </si>
  <si>
    <t>Diamond RuffÂ </t>
  </si>
  <si>
    <t>Conversations with Other WomenÂ </t>
  </si>
  <si>
    <t>Poultrygeist: Night of the Chicken DeadÂ </t>
  </si>
  <si>
    <t>Mutual FriendsÂ </t>
  </si>
  <si>
    <t>42nd StreetÂ </t>
  </si>
  <si>
    <t>Rise of the Entrepreneur: The Search for a Better WayÂ </t>
  </si>
  <si>
    <t>MetropolitanÂ </t>
  </si>
  <si>
    <t>As It Is in HeavenÂ </t>
  </si>
  <si>
    <t>RoadsideÂ </t>
  </si>
  <si>
    <t>Napoleon DynamiteÂ </t>
  </si>
  <si>
    <t>Blue RuinÂ </t>
  </si>
  <si>
    <t>Paranormal ActivityÂ </t>
  </si>
  <si>
    <t>Dogtown and Z-BoysÂ </t>
  </si>
  <si>
    <t>Monty Python and the Holy GrailÂ </t>
  </si>
  <si>
    <t>QuinceaÃ±eraÂ </t>
  </si>
  <si>
    <t>Gory Gory HallelujahÂ </t>
  </si>
  <si>
    <t xml:space="preserve">HeroesÂ             </t>
  </si>
  <si>
    <t>TarnationÂ </t>
  </si>
  <si>
    <t>I Want Your MoneyÂ </t>
  </si>
  <si>
    <t>Love in the Time of MonstersÂ </t>
  </si>
  <si>
    <t>The BeyondÂ </t>
  </si>
  <si>
    <t xml:space="preserve">Home MoviesÂ             </t>
  </si>
  <si>
    <t>What Happens in VegasÂ </t>
  </si>
  <si>
    <t>The Dark HoursÂ </t>
  </si>
  <si>
    <t>My Beautiful LaundretteÂ </t>
  </si>
  <si>
    <t>FabledÂ </t>
  </si>
  <si>
    <t>Show MeÂ </t>
  </si>
  <si>
    <t>Cries &amp; WhispersÂ </t>
  </si>
  <si>
    <t>Intolerance: Love's Struggle Throughout the AgesÂ </t>
  </si>
  <si>
    <t>TrekkiesÂ </t>
  </si>
  <si>
    <t>The Broadway MelodyÂ </t>
  </si>
  <si>
    <t>The Evil DeadÂ </t>
  </si>
  <si>
    <t>ManiacÂ </t>
  </si>
  <si>
    <t>Censored VoicesÂ </t>
  </si>
  <si>
    <t>MurderballÂ </t>
  </si>
  <si>
    <t>American Ninja 2: The ConfrontationÂ </t>
  </si>
  <si>
    <t>51 Birch StreetÂ </t>
  </si>
  <si>
    <t xml:space="preserve">RevolutionÂ             </t>
  </si>
  <si>
    <t>Rotor DR1Â </t>
  </si>
  <si>
    <t>12 Angry MenÂ </t>
  </si>
  <si>
    <t>My Dog TulipÂ </t>
  </si>
  <si>
    <t>It Happened One NightÂ </t>
  </si>
  <si>
    <t>DogtoothÂ </t>
  </si>
  <si>
    <t>Tupac: ResurrectionÂ </t>
  </si>
  <si>
    <t>TumbleweedsÂ </t>
  </si>
  <si>
    <t>The ProphecyÂ </t>
  </si>
  <si>
    <t>When the Cat's AwayÂ </t>
  </si>
  <si>
    <t>Pieces of AprilÂ </t>
  </si>
  <si>
    <t>The Big SwapÂ </t>
  </si>
  <si>
    <t>Old JoyÂ </t>
  </si>
  <si>
    <t>Wendy and LucyÂ </t>
  </si>
  <si>
    <t>3 BackyardsÂ </t>
  </si>
  <si>
    <t>Pierrot le FouÂ </t>
  </si>
  <si>
    <t>Sisters in LawÂ </t>
  </si>
  <si>
    <t>Ayurveda: Art of BeingÂ </t>
  </si>
  <si>
    <t>Nothing But a ManÂ </t>
  </si>
  <si>
    <t>First Love, Last RitesÂ </t>
  </si>
  <si>
    <t>Fighting Tommy RileyÂ </t>
  </si>
  <si>
    <t>Royal KillÂ </t>
  </si>
  <si>
    <t>The Looking GlassÂ </t>
  </si>
  <si>
    <t>Death Race 2000Â </t>
  </si>
  <si>
    <t>Locker 13Â </t>
  </si>
  <si>
    <t>Midnight CabaretÂ </t>
  </si>
  <si>
    <t>Anderson's CrossÂ </t>
  </si>
  <si>
    <t>BizarreÂ </t>
  </si>
  <si>
    <t>Graduation DayÂ </t>
  </si>
  <si>
    <t>Some Guy Who Kills PeopleÂ </t>
  </si>
  <si>
    <t>ComplianceÂ </t>
  </si>
  <si>
    <t>Chasing AmyÂ </t>
  </si>
  <si>
    <t>Lovely &amp; AmazingÂ </t>
  </si>
  <si>
    <t>Death CallsÂ </t>
  </si>
  <si>
    <t>Better Luck TomorrowÂ </t>
  </si>
  <si>
    <t>The Incredibly True Adventure of Two Girls in LoveÂ </t>
  </si>
  <si>
    <t>Chuck &amp; BuckÂ </t>
  </si>
  <si>
    <t>American DesiÂ </t>
  </si>
  <si>
    <t>Amidst the Devil's WingsÂ </t>
  </si>
  <si>
    <t>CubeÂ </t>
  </si>
  <si>
    <t>Love and Other CatastrophesÂ </t>
  </si>
  <si>
    <t>I Married a Strange Person!Â </t>
  </si>
  <si>
    <t>NovemberÂ </t>
  </si>
  <si>
    <t>Like CrazyÂ </t>
  </si>
  <si>
    <t>Teeth and BloodÂ </t>
  </si>
  <si>
    <t>Sugar TownÂ </t>
  </si>
  <si>
    <t>The MotelÂ </t>
  </si>
  <si>
    <t>The CanyonsÂ </t>
  </si>
  <si>
    <t xml:space="preserve">Happy ValleyÂ             </t>
  </si>
  <si>
    <t>On the OutsÂ </t>
  </si>
  <si>
    <t>Shotgun StoriesÂ </t>
  </si>
  <si>
    <t>ExamÂ </t>
  </si>
  <si>
    <t>The Sticky Fingers of TimeÂ </t>
  </si>
  <si>
    <t>Sunday School MusicalÂ </t>
  </si>
  <si>
    <t>RustÂ </t>
  </si>
  <si>
    <t>InkÂ </t>
  </si>
  <si>
    <t>The Christmas BunnyÂ </t>
  </si>
  <si>
    <t>Jesus PeopleÂ </t>
  </si>
  <si>
    <t>ButterflyÂ </t>
  </si>
  <si>
    <t>UnDividedÂ </t>
  </si>
  <si>
    <t>The FrozenÂ </t>
  </si>
  <si>
    <t>Horse CampÂ </t>
  </si>
  <si>
    <t>Give Me ShelterÂ </t>
  </si>
  <si>
    <t>The Big ParadeÂ </t>
  </si>
  <si>
    <t>Little Big TopÂ </t>
  </si>
  <si>
    <t>Along the RoadsideÂ </t>
  </si>
  <si>
    <t>BronsonÂ </t>
  </si>
  <si>
    <t>Western ReligionÂ </t>
  </si>
  <si>
    <t>BurnÂ </t>
  </si>
  <si>
    <t>UrbaniaÂ </t>
  </si>
  <si>
    <t>The StewardessesÂ </t>
  </si>
  <si>
    <t>The Beast from 20,000 FathomsÂ </t>
  </si>
  <si>
    <t>Mad MaxÂ </t>
  </si>
  <si>
    <t>SwingersÂ </t>
  </si>
  <si>
    <t>A Fistful of DollarsÂ </t>
  </si>
  <si>
    <t>She Done Him WrongÂ </t>
  </si>
  <si>
    <t>Short Cut to Nirvana: Kumbh MelaÂ </t>
  </si>
  <si>
    <t>The Grace CardÂ </t>
  </si>
  <si>
    <t>Middle of NowhereÂ </t>
  </si>
  <si>
    <t>3Â </t>
  </si>
  <si>
    <t>The Business of FancydancingÂ </t>
  </si>
  <si>
    <t>Call + ResponseÂ </t>
  </si>
  <si>
    <t>MalevolenceÂ </t>
  </si>
  <si>
    <t>Shooting the WarwicksÂ </t>
  </si>
  <si>
    <t>Super HybridÂ </t>
  </si>
  <si>
    <t>BagheadÂ </t>
  </si>
  <si>
    <t>SolitudeÂ </t>
  </si>
  <si>
    <t>The Case of the Grinning CatÂ </t>
  </si>
  <si>
    <t>OrdetÂ </t>
  </si>
  <si>
    <t>Good DickÂ </t>
  </si>
  <si>
    <t>The Man from EarthÂ </t>
  </si>
  <si>
    <t>The Trials of Darryl HuntÂ </t>
  </si>
  <si>
    <t>An American Girl HolidayÂ </t>
  </si>
  <si>
    <t>Yesterday Was a LieÂ </t>
  </si>
  <si>
    <t>Theresa Is a MotherÂ </t>
  </si>
  <si>
    <t>H.Â </t>
  </si>
  <si>
    <t>Archaeology of a WomanÂ </t>
  </si>
  <si>
    <t>Children of HeavenÂ </t>
  </si>
  <si>
    <t>WeekendÂ </t>
  </si>
  <si>
    <t>She's Gotta Have ItÂ </t>
  </si>
  <si>
    <t>Butterfly GirlÂ </t>
  </si>
  <si>
    <t>The World Is MineÂ </t>
  </si>
  <si>
    <t>Another EarthÂ </t>
  </si>
  <si>
    <t>Sweet Sweetback's Baadasssss SongÂ </t>
  </si>
  <si>
    <t>Perfect CowboyÂ </t>
  </si>
  <si>
    <t>TadpoleÂ </t>
  </si>
  <si>
    <t>OnceÂ </t>
  </si>
  <si>
    <t>The Woman ChaserÂ </t>
  </si>
  <si>
    <t>The Horse BoyÂ </t>
  </si>
  <si>
    <t>When the Lights Went OutÂ </t>
  </si>
  <si>
    <t>Heroes of DirtÂ </t>
  </si>
  <si>
    <t>A Charlie Brown ChristmasÂ </t>
  </si>
  <si>
    <t>Antarctic Edge: 70Â° SouthÂ </t>
  </si>
  <si>
    <t>ArousedÂ </t>
  </si>
  <si>
    <t>Top SpinÂ </t>
  </si>
  <si>
    <t>Roger &amp; MeÂ </t>
  </si>
  <si>
    <t>An American in HollywoodÂ </t>
  </si>
  <si>
    <t>Sound of My VoiceÂ </t>
  </si>
  <si>
    <t>The Brain That SingsÂ </t>
  </si>
  <si>
    <t>The Blood of My BrotherÂ </t>
  </si>
  <si>
    <t>Your Sister's SisterÂ </t>
  </si>
  <si>
    <t>Romantic SchemerÂ </t>
  </si>
  <si>
    <t>A Dog's BreakfastÂ </t>
  </si>
  <si>
    <t>Une Femme MariÃ©eÂ </t>
  </si>
  <si>
    <t>The Birth of a NationÂ </t>
  </si>
  <si>
    <t>The Work and the StoryÂ </t>
  </si>
  <si>
    <t>Facing the GiantsÂ </t>
  </si>
  <si>
    <t>The GallowsÂ </t>
  </si>
  <si>
    <t>EraserheadÂ </t>
  </si>
  <si>
    <t>Over the Hill to the PoorhouseÂ </t>
  </si>
  <si>
    <t>Hollywood ShuffleÂ </t>
  </si>
  <si>
    <t>The MightyÂ </t>
  </si>
  <si>
    <t>PenitentiaryÂ </t>
  </si>
  <si>
    <t>The Lost Skeleton of CadavraÂ </t>
  </si>
  <si>
    <t>Dude, Where's My Dog?!Â </t>
  </si>
  <si>
    <t>Cheap ThrillsÂ </t>
  </si>
  <si>
    <t>Indie Game: The MovieÂ </t>
  </si>
  <si>
    <t>ClosureÂ </t>
  </si>
  <si>
    <t>Open SecretÂ </t>
  </si>
  <si>
    <t>Echo Dr.Â </t>
  </si>
  <si>
    <t>The Night VisitorÂ </t>
  </si>
  <si>
    <t>The Past is a Grotesque AnimalÂ </t>
  </si>
  <si>
    <t>Peace, Propaganda &amp; the Promised LandÂ </t>
  </si>
  <si>
    <t>PiÂ </t>
  </si>
  <si>
    <t>I Love You, Don't Touch Me!Â </t>
  </si>
  <si>
    <t>20 DatesÂ </t>
  </si>
  <si>
    <t>Queen CrabÂ </t>
  </si>
  <si>
    <t>Super Size MeÂ </t>
  </si>
  <si>
    <t>The FPÂ </t>
  </si>
  <si>
    <t>Happy ChristmasÂ </t>
  </si>
  <si>
    <t>The Brain That Wouldn't DieÂ </t>
  </si>
  <si>
    <t>Tiger OrangeÂ </t>
  </si>
  <si>
    <t>Supporting CharactersÂ </t>
  </si>
  <si>
    <t>AbsentiaÂ </t>
  </si>
  <si>
    <t>The Brothers McMullenÂ </t>
  </si>
  <si>
    <t>The DirtiesÂ </t>
  </si>
  <si>
    <t>GabrielaÂ </t>
  </si>
  <si>
    <t>Tiny FurnitureÂ </t>
  </si>
  <si>
    <t>HayrideÂ </t>
  </si>
  <si>
    <t>The Naked ApeÂ </t>
  </si>
  <si>
    <t>CountingÂ </t>
  </si>
  <si>
    <t>The Call of CthulhuÂ </t>
  </si>
  <si>
    <t>Bending SteelÂ </t>
  </si>
  <si>
    <t>The SignalÂ </t>
  </si>
  <si>
    <t>The Image RevolutionÂ </t>
  </si>
  <si>
    <t>This Is Martin BonnerÂ </t>
  </si>
  <si>
    <t>A True StoryÂ </t>
  </si>
  <si>
    <t>George WashingtonÂ </t>
  </si>
  <si>
    <t>Smiling Fish &amp; Goat on FireÂ </t>
  </si>
  <si>
    <t>Dawn of the Crescent MoonÂ </t>
  </si>
  <si>
    <t>Raymond Did ItÂ </t>
  </si>
  <si>
    <t>The Last WaltzÂ </t>
  </si>
  <si>
    <t>Run, Hide, DieÂ </t>
  </si>
  <si>
    <t>The Exploding GirlÂ </t>
  </si>
  <si>
    <t>The Legend of God's GunÂ </t>
  </si>
  <si>
    <t>Mutual AppreciationÂ </t>
  </si>
  <si>
    <t>Her Cry: La Llorona InvestigationÂ </t>
  </si>
  <si>
    <t>Down TerraceÂ </t>
  </si>
  <si>
    <t>ClerksÂ </t>
  </si>
  <si>
    <t>Pink NarcissusÂ </t>
  </si>
  <si>
    <t>Funny Ha HaÂ </t>
  </si>
  <si>
    <t>In the Company of MenÂ </t>
  </si>
  <si>
    <t>ManitoÂ </t>
  </si>
  <si>
    <t>RampageÂ </t>
  </si>
  <si>
    <t>SlackerÂ </t>
  </si>
  <si>
    <t>Dutch KillsÂ </t>
  </si>
  <si>
    <t>Dry SpellÂ </t>
  </si>
  <si>
    <t>FlywheelÂ </t>
  </si>
  <si>
    <t>ExeterÂ </t>
  </si>
  <si>
    <t>The RidgesÂ </t>
  </si>
  <si>
    <t>The Puffy ChairÂ </t>
  </si>
  <si>
    <t>Stories of Our LivesÂ </t>
  </si>
  <si>
    <t>Breaking UpwardsÂ </t>
  </si>
  <si>
    <t>All Superheroes Must DieÂ </t>
  </si>
  <si>
    <t>Pink FlamingosÂ </t>
  </si>
  <si>
    <t>CleanÂ </t>
  </si>
  <si>
    <t>The CircleÂ </t>
  </si>
  <si>
    <t>Tin Can ManÂ </t>
  </si>
  <si>
    <t>The CureÂ </t>
  </si>
  <si>
    <t>On the DownlowÂ </t>
  </si>
  <si>
    <t>Sanctuary; Quite a ConundrumÂ </t>
  </si>
  <si>
    <t>BangÂ </t>
  </si>
  <si>
    <t>PrimerÂ </t>
  </si>
  <si>
    <t>CaviteÂ </t>
  </si>
  <si>
    <t>El MariachiÂ </t>
  </si>
  <si>
    <t>The Mongol KingÂ </t>
  </si>
  <si>
    <t>NewlywedsÂ </t>
  </si>
  <si>
    <t>Signed Sealed DeliveredÂ </t>
  </si>
  <si>
    <t xml:space="preserve">The FollowingÂ             </t>
  </si>
  <si>
    <t>A Plague So PleasantÂ </t>
  </si>
  <si>
    <t>Shanghai CallingÂ </t>
  </si>
  <si>
    <t>My Date with DrewÂ </t>
  </si>
  <si>
    <t>imdb_score</t>
  </si>
  <si>
    <t>Graph History</t>
  </si>
  <si>
    <t>Column1</t>
  </si>
  <si>
    <t>movie_facebook_likes</t>
  </si>
  <si>
    <t>Autofill Workbook Results</t>
  </si>
  <si>
    <t>Workbook Settings 2</t>
  </si>
  <si>
    <t>▓0▓0▓0▓True▓Black▓Black▓▓▓0▓0▓0▓0▓0▓False▓▓0▓0▓0▓0▓0▓False▓▓0▓0▓0▓True▓Black▓Black▓▓imdb_score▓3.99999999999998▓9.89999999999999▓0▓1.5▓10▓False▓▓0▓0▓0▓0▓0▓False▓▓0▓0▓0▓0▓0▓False▓▓0▓0▓0▓0▓0▓False</t>
  </si>
  <si>
    <t>Edges</t>
  </si>
  <si>
    <t>Vertices[imdb_score]</t>
  </si>
  <si>
    <t>watching_time</t>
  </si>
  <si>
    <t>Vertex 1</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</si>
  <si>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</si>
  <si>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</si>
  <si>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</si>
  <si>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</si>
  <si>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</si>
  <si>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</si>
  <si>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</si>
  <si>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</si>
  <si>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</si>
  <si>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</si>
  <si>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</si>
  <si>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</si>
  <si>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</si>
  <si>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</si>
  <si>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</si>
  <si>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</si>
  <si>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</si>
  <si>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</si>
  <si>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</si>
  <si>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</si>
  <si>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</si>
  <si>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</si>
  <si>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</si>
  <si>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</si>
  <si>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</si>
  <si>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</si>
  <si>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</si>
  <si>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</si>
  <si>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</si>
  <si>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</si>
  <si>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</si>
  <si>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</si>
  <si>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</si>
  <si>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</si>
  <si>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</si>
  <si>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</si>
  <si>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</si>
  <si>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</si>
  <si>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</si>
  <si>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</si>
  <si>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</si>
  <si>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</si>
  <si>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</si>
  <si>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</si>
  <si>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G45</t>
  </si>
  <si>
    <t>G46</t>
  </si>
  <si>
    <t>G47</t>
  </si>
  <si>
    <t>G48</t>
  </si>
  <si>
    <t>G49</t>
  </si>
  <si>
    <t>G50</t>
  </si>
  <si>
    <t>G51</t>
  </si>
  <si>
    <t>G52</t>
  </si>
  <si>
    <t>G53</t>
  </si>
  <si>
    <t>G54</t>
  </si>
  <si>
    <t>G55</t>
  </si>
  <si>
    <t>G56</t>
  </si>
  <si>
    <t>G57</t>
  </si>
  <si>
    <t>G58</t>
  </si>
  <si>
    <t>G59</t>
  </si>
  <si>
    <t>G60</t>
  </si>
  <si>
    <t>G61</t>
  </si>
  <si>
    <t>G62</t>
  </si>
  <si>
    <t>G63</t>
  </si>
  <si>
    <t>G64</t>
  </si>
  <si>
    <t>G65</t>
  </si>
  <si>
    <t>G66</t>
  </si>
  <si>
    <t>G67</t>
  </si>
  <si>
    <t>G68</t>
  </si>
  <si>
    <t>G69</t>
  </si>
  <si>
    <t>G70</t>
  </si>
  <si>
    <t>G71</t>
  </si>
  <si>
    <t>G72</t>
  </si>
  <si>
    <t>G73</t>
  </si>
  <si>
    <t>G74</t>
  </si>
  <si>
    <t>G75</t>
  </si>
  <si>
    <t>G76</t>
  </si>
  <si>
    <t>G77</t>
  </si>
  <si>
    <t>G78</t>
  </si>
  <si>
    <t>G79</t>
  </si>
  <si>
    <t>0, 12, 96</t>
  </si>
  <si>
    <t>0, 136, 227</t>
  </si>
  <si>
    <t>0, 100, 50</t>
  </si>
  <si>
    <t>0, 176, 22</t>
  </si>
  <si>
    <t>191, 0, 0</t>
  </si>
  <si>
    <t>230, 120, 0</t>
  </si>
  <si>
    <t>255, 191, 0</t>
  </si>
  <si>
    <t>150, 200, 0</t>
  </si>
  <si>
    <t>200, 0, 120</t>
  </si>
  <si>
    <t>77, 0, 96</t>
  </si>
  <si>
    <t>91, 0, 191</t>
  </si>
  <si>
    <t>0, 98, 130</t>
  </si>
  <si>
    <t>Bending SteelÂ</t>
  </si>
  <si>
    <t>CountingÂ</t>
  </si>
  <si>
    <t>The Horse BoyÂ</t>
  </si>
  <si>
    <t>BurnÂ</t>
  </si>
  <si>
    <t>Barney's VersionÂ</t>
  </si>
  <si>
    <t>Primary ColorsÂ</t>
  </si>
  <si>
    <t>Funny PeopleÂ</t>
  </si>
  <si>
    <t>Failure to LaunchÂ</t>
  </si>
  <si>
    <t>American WeddingÂ</t>
  </si>
  <si>
    <t>Two Weeks NoticeÂ</t>
  </si>
  <si>
    <t>TurbulenceÂ</t>
  </si>
  <si>
    <t>UnstoppableÂ</t>
  </si>
  <si>
    <t>Jason BourneÂ</t>
  </si>
  <si>
    <t>The Cat in the HatÂ</t>
  </si>
  <si>
    <t>Asterix at the Olympic GamesÂ</t>
  </si>
  <si>
    <t>Charlie and the Chocolate FactoryÂ</t>
  </si>
  <si>
    <t>TrappedÂ</t>
  </si>
  <si>
    <t>Law Abiding CitizenÂ</t>
  </si>
  <si>
    <t>SicarioÂ</t>
  </si>
  <si>
    <t>Righteous KillÂ</t>
  </si>
  <si>
    <t>Glory RoadÂ</t>
  </si>
  <si>
    <t>AliÂ</t>
  </si>
  <si>
    <t>PaybackÂ</t>
  </si>
  <si>
    <t>Mercury RisingÂ</t>
  </si>
  <si>
    <t>Flags of Our FathersÂ</t>
  </si>
  <si>
    <t>Gods and GeneralsÂ</t>
  </si>
  <si>
    <t>AntzÂ</t>
  </si>
  <si>
    <t>Flushed AwayÂ</t>
  </si>
  <si>
    <t>Red DawnÂ</t>
  </si>
  <si>
    <t>WindtalkersÂ</t>
  </si>
  <si>
    <t>Get SmartÂ</t>
  </si>
  <si>
    <t>Around the World in 80 DaysÂ</t>
  </si>
  <si>
    <t>The Incredible HulkÂ</t>
  </si>
  <si>
    <t>Iron Man 2Â</t>
  </si>
  <si>
    <t>The SignalÂ</t>
  </si>
  <si>
    <t>The Call of CthulhuÂ</t>
  </si>
  <si>
    <t>Heroes of DirtÂ</t>
  </si>
  <si>
    <t>When the Lights Went OutÂ</t>
  </si>
  <si>
    <t>UrbaniaÂ</t>
  </si>
  <si>
    <t>Western ReligionÂ</t>
  </si>
  <si>
    <t>Runner RunnerÂ</t>
  </si>
  <si>
    <t>SouthpawÂ</t>
  </si>
  <si>
    <t>The Life Aquatic with Steve ZissouÂ</t>
  </si>
  <si>
    <t>The Iron GiantÂ</t>
  </si>
  <si>
    <t>TwistedÂ</t>
  </si>
  <si>
    <t>KnowingÂ</t>
  </si>
  <si>
    <t>We Bought a ZooÂ</t>
  </si>
  <si>
    <t>CongoÂ</t>
  </si>
  <si>
    <t>Inside ManÂ</t>
  </si>
  <si>
    <t>Into the WoodsÂ</t>
  </si>
  <si>
    <t>Daddy's HomeÂ</t>
  </si>
  <si>
    <t>Ã†on FluxÂ</t>
  </si>
  <si>
    <t>Captain PhillipsÂ</t>
  </si>
  <si>
    <t>George of the JungleÂ</t>
  </si>
  <si>
    <t>The SoloistÂ</t>
  </si>
  <si>
    <t>Analyze ThatÂ</t>
  </si>
  <si>
    <t>The Italian JobÂ</t>
  </si>
  <si>
    <t>Blade: TrinityÂ</t>
  </si>
  <si>
    <t>Hart's WarÂ</t>
  </si>
  <si>
    <t>Rock of AgesÂ</t>
  </si>
  <si>
    <t>Underworld: AwakeningÂ</t>
  </si>
  <si>
    <t>I SpyÂ</t>
  </si>
  <si>
    <t>The KingdomÂ</t>
  </si>
  <si>
    <t>Fool's GoldÂ</t>
  </si>
  <si>
    <t>Cloudy with a Chance of Meatballs 2Â</t>
  </si>
  <si>
    <t>Journey 2: The Mysterious IslandÂ</t>
  </si>
  <si>
    <t>The Lion KingÂ</t>
  </si>
  <si>
    <t>Shutter IslandÂ</t>
  </si>
  <si>
    <t>Something's Gotta GiveÂ</t>
  </si>
  <si>
    <t>EnchantedÂ</t>
  </si>
  <si>
    <t>Hotel TransylvaniaÂ</t>
  </si>
  <si>
    <t>The Three MusketeersÂ</t>
  </si>
  <si>
    <t>Toy Story 2Â</t>
  </si>
  <si>
    <t>Men in BlackÂ</t>
  </si>
  <si>
    <t>ValkyrieÂ</t>
  </si>
  <si>
    <t>Alvin and the Chipmunks: The Road ChipÂ</t>
  </si>
  <si>
    <t>Atlantis: The Lost EmpireÂ</t>
  </si>
  <si>
    <t>Ben-HurÂ</t>
  </si>
  <si>
    <t>Green ZoneÂ</t>
  </si>
  <si>
    <t>The Adventures of Pluto NashÂ</t>
  </si>
  <si>
    <t>In the Heart of the SeaÂ</t>
  </si>
  <si>
    <t>The Huntsman: Winter's WarÂ</t>
  </si>
  <si>
    <t>Charlie's Angels: Full ThrottleÂ</t>
  </si>
  <si>
    <t>Ghost RiderÂ</t>
  </si>
  <si>
    <t>Life of PiÂ</t>
  </si>
  <si>
    <t>HomeÂ</t>
  </si>
  <si>
    <t>The Hunger Games: Catching FireÂ</t>
  </si>
  <si>
    <t>Ant-ManÂ</t>
  </si>
  <si>
    <t>Happy Feet 2Â</t>
  </si>
  <si>
    <t>The Twilight Saga: Breaking Dawn - Part 2Â</t>
  </si>
  <si>
    <t>Master and Commander: The Far Side of the WorldÂ</t>
  </si>
  <si>
    <t>Mr. Peabody &amp; ShermanÂ</t>
  </si>
  <si>
    <t>PanÂ</t>
  </si>
  <si>
    <t>Mars Needs MomsÂ</t>
  </si>
  <si>
    <t>I Am LegendÂ</t>
  </si>
  <si>
    <t>HancockÂ</t>
  </si>
  <si>
    <t>Harry Potter and the Goblet of FireÂ</t>
  </si>
  <si>
    <t>The Jungle BookÂ</t>
  </si>
  <si>
    <t>Inside OutÂ</t>
  </si>
  <si>
    <t>LayoutAlgorithm░The graph was laid out using the Fruchterman-Reingold layout algorithm.▓GraphDirectedness░The graph is undirected.▓GroupingDescription░The graph's vertices were grouped by cluster using the Clauset-Newman-Moore cluster algorithm.</t>
  </si>
  <si>
    <t>Subgraph</t>
  </si>
  <si>
    <t>&lt;?xml version="1.0" encoding="utf-8"?&gt;_x000D_
&lt;configuration&gt;_x000D_
  &lt;configSections&gt;_x000D_
    &lt;sectionGroup name="userSettings" type="System.Configuration.UserSettingsGroup, System, Version=2.0.0.0, Culture=neutral, PublicKeyToken=b77a5c561934e089"&gt;_x000D_
      &lt;section name="GraphMetricUserSettings" type="System.Configuration.ClientSettingsSection, System, Version=2.0.0.0, Culture=neutral, PublicKeyToken=b77a5c561934e089" allowExeDefinition="MachineToLocalUser" requirePermission="false" /&gt;_x000D_
      &lt;section name="GroupUserSettings" type="System.Configuration.ClientSettingsSection, System, Version=2.0.0.0, Culture=neutral, PublicKeyToken=b77a5c561934e089" allowExeDefinition="MachineToLocalUser" requirePermission="false" /&gt;_x000D_
      &lt;section name="ClusterUserSettings" type="System.Configuration.ClientSettingsSection, System, Version=2.0.0.0, Culture=neutral, PublicKeyToken=b77a5c561934e089" allowExeDefinition="MachineToLocalUser" requirePermission="false" /&gt;_x000D_
      &lt;section name="DynamicFiltersUserSettings" type="System.Configuration.ClientSettingsSection, System, Version=2.0.0.0, Culture=neutral, PublicKeyToken=b77a5c561934e089" allowExeDefinition="MachineToLocalUser" requirePermission="false" /&gt;_x000D_
      &lt;section name="AutoFillUserSettings3"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 name="PlugInUserSettings" type="System.Configuration.ClientSettingsSection, System, Version=2.0.0.0, Culture=neutral, PublicKeyToken=b77a5c561934e089" allowExeDefinition="MachineToLocalUser" requirePermission="false" /&gt;_x000D_
    &lt;/sectionGroup&gt;_x000D_
  &lt;/configSections&gt;_x000D_
  &lt;userSettings&gt;_x000D_
    &lt;GraphMetricUserSettings&gt;_x000D_
      &lt;setting name="GraphMetricsToCalculate" serializeAs="String"&gt;_x000D_
        &lt;value&gt;OverallMetrics&lt;/value&gt;_x000D_
      &lt;/setting&gt;_x000D_
    &lt;/GraphMetricUserSettings&gt;_x000D_
    &lt;GroupUserSettings&gt;_x000D_
      &lt;setting name="ReadGroups" serializeAs="String"&gt;_x000D_
        &lt;value&gt;True&lt;/value&gt;_x000D_
      &lt;/setting&gt;_x000D_
    &lt;/GroupUserSettings&gt;_x000D_
    &lt;ClusterUserSettings&gt;_x000D_
      &lt;setting name="ClusterAlgorithm" serializeAs="String"&gt;_x000D_
        &lt;value&gt;ClausetNewmanMoore&lt;/value&gt;_x000D_
      &lt;/setting&gt;_x000D_
      &lt;setting name="PutNeighborlessVerticesInOneCluster" serializeAs="String"&gt;_x000D_
        &lt;value&gt;True&lt;/value&gt;_x000D_
      &lt;/setting&gt;_x000D_
    &lt;/ClusterUserSettings&gt;_x000D_
    &lt;DynamicFiltersUserSettings&gt;_x000D_
      &lt;setting name="FilterNonNumericCells" serializeAs="String"&gt;_x000D_
        &lt;value&gt;False&lt;/value&gt;_x000D_
      &lt;/setting&gt;_x000D_
      &lt;setting name="FilteredAlpha" serializeAs="String"&gt;_x000D_
        &lt;value&gt;0&lt;/value&gt;_x000D_
      &lt;/setting&gt;_x000D_
    &lt;/DynamicFiltersUserSettings&gt;_x000D_
    &lt;AutoFillUserSettings3&gt;_x000D_
      &lt;setting name="EdgeWidthSourceColumnName" serializeAs="String"&gt;_x000D_
        &lt;value /&gt;_x000D_
      &lt;/setting&gt;_x000D_
      &lt;setting name="VertexLayoutOrderSourceColumnName" serializeAs="String"&gt;_x000D_
        &lt;value /&gt;_x000D_
      &lt;/setting&gt;_x000D_
      &lt;setting name="VertexLabelFillColorSourceColumnName" serializeAs="String"&gt;_x000D_
        &lt;value /&gt;_x000D_
      &lt;/setting&gt;_x000D_
      &lt;setting name="VertexPolarRSourceColumnName" serializeAs="String"&gt;_x000D_
        &lt;value /&gt;_x000D_
      &lt;/setting&gt;_x000D_
      &lt;setting name="EdgeStyleSourceColumnName" serializeAs="String"&gt;_x000D_
        &lt;value /&gt;_x000D_
      &lt;/setting&gt;_x000D_
      &lt;setting name="VertexToolTipSourceColumnName" serializeAs="String"&gt;_x000D_
        &lt;value /&gt;_x000D_
      &lt;/setting&gt;_x000D_
      &lt;setting name="GroupCollapsedSourceColumnName" serializeAs="String"&gt;_x000D_
        &lt;value /&gt;_x000D_
      &lt;/setting&gt;_x000D_
      &lt;setting name="VertexShapeSourceColumnName" serializeAs="String"&gt;_x000D_
        &lt;value&gt;imdb_score&lt;/value&gt;_x000D_
      &lt;/setting&gt;_x000D_
      &lt;setting name="VertexYSourceColumnName" serializeAs="String"&gt;_x000D_
        &lt;value /&gt;_x000D_
      &lt;/setting&gt;_x000D_
      &lt;setting name="VertexColorSourceColumnName" serializeAs="String"&gt;_x000D_
        &lt;value /&gt;_x000D_
      &lt;/setting&gt;_x000D_
      &lt;setting name="VertexLabelPositionSourceColumnName" serializeAs="String"&gt;_x000D_
        &lt;value /&gt;_x000D_
      &lt;/setting&gt;_x000D_
      &lt;setting name="EdgeVisibilitySourceColumnName" serializeAs="String"&gt;_x000D_
        &lt;value /&gt;_x000D_
      &lt;/setting&gt;_x000D_
      &lt;setting name="EdgeLabelSourceColumnName" serializeAs="String"&gt;_x000D_
        &lt;value /&gt;_x000D_
      &lt;/setting&gt;_x000D_
      &lt;setting name="VertexVisibilitySourceColumnName" serializeAs="String"&gt;_x000D_
        &lt;value /&gt;_x000D_
      &lt;/setting&gt;_x000D_
      &lt;setting name="GroupLabelSourceColumnName" serializeAs="String"&gt;_x000D_
        &lt;value /&gt;_x000D_
      &lt;/setting&gt;_x000D_
      &lt;setting name="VertexAlphaSourceColumnName" serializeAs="String"&gt;_x000D_
        &lt;value /&gt;_x000D_
      &lt;/setting&gt;_x000D_
      &lt;setting name="VertexRadiusSourceColumnName" serializeAs="String"&gt;_x000D_
        &lt;value&gt;imdb_score&lt;/value&gt;_x000D_
      &lt;/setting&gt;_x000D_
      &lt;setting name="EdgeColorSourceColumnName" serializeAs="String"&gt;_x000D_
        &lt;value&gt;watching_time&lt;/value&gt;_x000D_
      &lt;/setting&gt;_x000D_
      &lt;setting name="VertexLabelSourceColumnName" serializeAs="String"&gt;_x000D_
        &lt;value&gt;Vertex 2&lt;/value&gt;_x000D_
      &lt;/setting&gt;_x000D_
      &lt;setting name="VertexPolarAngleSourceColumnName" serializeAs="String"&gt;_x000D_
        &lt;value /&gt;_x000D_
      &lt;/setting&gt;_x000D_
      &lt;setting name="EdgeAlphaSourceColumnName" serializeAs="String"&gt;_x000D_
        &lt;value /&gt;_x000D_
      &lt;/setting&gt;_x000D_
      &lt;setting name="VertexXSourceColumnName" serializeAs="String"&gt;_x000D_
        &lt;value /&gt;_x000D_
      &lt;/setting&gt;_x000D_
      &lt;setting name="VertexColorDetails" serializeAs="String"&gt;_x000D_
        &lt;va</t>
  </si>
  <si>
    <t>Graph Type</t>
  </si>
  <si>
    <t>Modularity</t>
  </si>
  <si>
    <t>NodeXL Version</t>
  </si>
  <si>
    <t>Not Applicable</t>
  </si>
  <si>
    <t>1.0.1.418</t>
  </si>
  <si>
    <t>lue&gt;False	False	0	10	241, 137, 4	46, 7, 195	False	False	False&lt;/value&gt;_x000D_
      &lt;/setting&gt;_x000D_
      &lt;setting name="EdgeColorDetails" serializeAs="String"&gt;_x000D_
        &lt;value&gt;False	False	0	10	241, 137, 4	46, 7, 195	False	False	True&lt;/value&gt;_x000D_
      &lt;/setting&gt;_x000D_
      &lt;setting name="VertexLabelFillColorDetails" serializeAs="String"&gt;_x000D_
        &lt;value&gt;False	False	0	10	241, 137, 4	46, 7, 195	False	False	True&lt;/value&gt;_x000D_
      &lt;/setting&gt;_x000D_
      &lt;setting name="EdgeVisibilityDetails" serializeAs="String"&gt;_x000D_
        &lt;value&gt;GreaterThan	9.5	Show	Skip&lt;/value&gt;_x000D_
      &lt;/setting&gt;_x000D_
      &lt;setting name="VertexAlphaDetails" serializeAs="String"&gt;_x000D_
        &lt;value&gt;False	False	0	100	10	100	False	False&lt;/value&gt;_x000D_
      &lt;/setting&gt;_x000D_
      &lt;setting name="VertexLabelPositionDetails" serializeAs="String"&gt;_x000D_
        &lt;value&gt;GreaterThan	0	Bottom Center	Nowhere&lt;/value&gt;_x000D_
      &lt;/setting&gt;_x000D_
      &lt;setting name="VertexShapeDetails" serializeAs="String"&gt;_x000D_
        &lt;value&gt;GreaterThan	0	Sphere	Disk&lt;/value&gt;_x000D_
      &lt;/setting&gt;_x000D_
      &lt;setting name="GroupCollapsedDetails" serializeAs="String"&gt;_x000D_
        &lt;value&gt;GreaterThan	0	Yes	No&lt;/value&gt;_x000D_
      &lt;/setting&gt;_x000D_
      &lt;setting name="EdgeWidthDetails" serializeAs="String"&gt;_x000D_
        &lt;value&gt;False	False	1	10	1	10	False	False&lt;/value&gt;_x000D_
      &lt;/setting&gt;_x000D_
      &lt;setting name="VertexPolarRDetails" serializeAs="String"&gt;_x000D_
        &lt;value&gt;False	False	0	0	0	1	False	False&lt;/value&gt;_x000D_
      &lt;/setting&gt;_x000D_
      &lt;setting name="EdgeStyleDetails" serializeAs="String"&gt;_x000D_
        &lt;value&gt;GreaterThan	0	Solid	Dash&lt;/value&gt;_x000D_
      &lt;/setting&gt;_x000D_
      &lt;setting name="VertexPolarAngleDetails" serializeAs="String"&gt;_x000D_
        &lt;value&gt;False	False	0	0	0	359	False	False&lt;/value&gt;_x000D_
      &lt;/setting&gt;_x000D_
      &lt;setting name="VertexRadiusDetails" serializeAs="String"&gt;_x000D_
        &lt;value&gt;False	False	1	10	1.5	10	False	False&lt;/value&gt;_x000D_
      &lt;/setting&gt;_x000D_
      &lt;setting name="VertexXDetails" serializeAs="String"&gt;_x000D_
        &lt;value&gt;False	False	0	0	0	9999	False	False&lt;/value&gt;_x000D_
      &lt;/setting&gt;_x000D_
      &lt;setting name="EdgeAlphaDetails" serializeAs="String"&gt;_x000D_
        &lt;value&gt;False	False	0	100	10	100	False	False&lt;/value&gt;_x000D_
      &lt;/setting&gt;_x000D_
      &lt;setting name="VertexLayoutOrderDetails" serializeAs="String"&gt;_x000D_
        &lt;value&gt;False	False	0	0	1	9999	False	False&lt;/value&gt;_x000D_
      &lt;/setting&gt;_x000D_
      &lt;setting name="VertexVisibilityDetails" serializeAs="String"&gt;_x000D_
        &lt;value&gt;GreaterThan	0	Show if in an Edge	Skip&lt;/value&gt;_x000D_
      &lt;/setting&gt;_x000D_
      &lt;setting name="VertexYDetails" serializeAs="String"&gt;_x000D_
        &lt;value&gt;False	False	0	0	0	9999	False	False&lt;/value&gt;_x000D_
      &lt;/setting&gt;_x000D_
    &lt;/AutoFillUserSettings3&gt;_x000D_
    &lt;GeneralUserSettings4&gt;_x000D_
      &lt;setting name="ReadGroupLabels" serializeAs="String"&gt;_x000D_
        &lt;value&gt;True&lt;/value&gt;_x000D_
      &lt;/setting&gt;_x000D_
      &lt;setting name="ReadVertexLabels" serializeAs="String"&gt;_x000D_
        &lt;value&gt;True&lt;/value&gt;_x000D_
      &lt;/setting&gt;_x000D_
      &lt;setting name="ReadEdgeLabels" serializeAs="String"&gt;_x000D_
        &lt;value&gt;True&lt;/value&gt;_x000D_
      &lt;/setting&gt;_x000D_
      &lt;setting name="ShowGraphLegend" serializeAs="String"&gt;_x000D_
        &lt;value&gt;False&lt;/value&gt;_x000D_
      &lt;/setting&gt;_x000D_
      &lt;setting name="ShowGraphAxes" serializeAs="String"&gt;_x000D_
        &lt;value&gt;False&lt;/value&gt;_x000D_
      &lt;/setting&gt;_x000D_
    &lt;/GeneralUserSettings4&gt;_x000D_
    &lt;GraphZoomAndScaleUserSettings&gt;_x000D_
      &lt;setting name="GraphScale" serializeAs="String"&gt;_x000D_
        &lt;value&gt;1&lt;/value&gt;_x000D_
      &lt;/setting&gt;_x000D_
    &lt;/GraphZoomAndScaleUserSettings&gt;_x000D_
    &lt;LayoutUserSettings&gt;_x000D_
      &lt;setting name="Layout" serializeAs="String"&gt;_x000D_
        &lt;value&gt;FruchtermanReingold&lt;/value&gt;_x000D_
      &lt;/setting&gt;_x000D_
    &lt;/LayoutUserSettings&gt;_x000D_
    &lt;PlugInUserSettings&gt;_x000D_
      &lt;setting name="PlugInFolderPath" serializeAs="String"&gt;_x000D_
        &lt;value /&gt;_x000D_
      &lt;/setting&gt;_x000D_
    &lt;/PlugInUserSettings&gt;_x000D_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</si>
</sst>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
    <numFmt numFmtId="166" formatCode="#,##0.000"/>
    <numFmt numFmtId="167" formatCode="0.000"/>
  </numFmts>
  <fonts count="14"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
      <sz val="8"/>
      <name val="Calibri"/>
      <family val="2"/>
      <scheme val="minor"/>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3">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129">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49" fontId="0" fillId="0" borderId="0" xfId="3" applyNumberFormat="1" applyFont="1" applyAlignment="1">
      <alignment wrapText="1"/>
    </xf>
    <xf numFmtId="1" fontId="5" fillId="4" borderId="1" xfId="5" applyNumberFormat="1" applyAlignment="1"/>
    <xf numFmtId="167" fontId="5" fillId="4" borderId="1" xfId="5" applyNumberFormat="1" applyAlignment="1"/>
    <xf numFmtId="167" fontId="11" fillId="4" borderId="1" xfId="5" applyNumberFormat="1" applyFont="1" applyAlignment="1"/>
    <xf numFmtId="0" fontId="0" fillId="5" borderId="1" xfId="4" applyNumberFormat="1" applyFont="1" applyAlignment="1">
      <alignment wrapText="1"/>
    </xf>
    <xf numFmtId="164"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64" fontId="0" fillId="3" borderId="1" xfId="7" applyNumberFormat="1" applyFont="1" applyAlignment="1">
      <alignment wrapText="1"/>
    </xf>
    <xf numFmtId="165" fontId="0" fillId="3" borderId="1" xfId="7" applyNumberFormat="1" applyFont="1" applyAlignment="1">
      <alignment wrapText="1"/>
    </xf>
    <xf numFmtId="166"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6" fillId="6" borderId="1" xfId="6"/>
    <xf numFmtId="0" fontId="11" fillId="5" borderId="1" xfId="4" applyNumberFormat="1" applyFont="1" applyAlignment="1">
      <alignment wrapText="1"/>
    </xf>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0" fontId="11" fillId="2" borderId="1" xfId="1" applyNumberFormat="1" applyFont="1" applyAlignment="1">
      <alignment wrapText="1"/>
    </xf>
    <xf numFmtId="1" fontId="11" fillId="4" borderId="1" xfId="5" applyNumberFormat="1" applyFont="1" applyAlignment="1"/>
    <xf numFmtId="0" fontId="0" fillId="0" borderId="0" xfId="2" applyNumberFormat="1" applyFont="1"/>
    <xf numFmtId="164" fontId="0" fillId="5" borderId="1" xfId="4" applyNumberFormat="1" applyFont="1"/>
    <xf numFmtId="1" fontId="0" fillId="5" borderId="1" xfId="4" applyNumberFormat="1" applyFont="1"/>
    <xf numFmtId="164" fontId="0" fillId="3" borderId="1" xfId="7" applyNumberFormat="1" applyFont="1"/>
    <xf numFmtId="165" fontId="0" fillId="3" borderId="1" xfId="7" applyNumberFormat="1" applyFont="1"/>
    <xf numFmtId="166" fontId="0" fillId="3" borderId="1" xfId="7" applyNumberFormat="1" applyFont="1"/>
    <xf numFmtId="0" fontId="0" fillId="2" borderId="1" xfId="1" applyNumberFormat="1" applyFont="1"/>
    <xf numFmtId="0" fontId="0" fillId="5" borderId="11" xfId="4" applyNumberFormat="1" applyFont="1" applyBorder="1"/>
    <xf numFmtId="164" fontId="0" fillId="5" borderId="11" xfId="4" applyNumberFormat="1" applyFont="1" applyBorder="1"/>
    <xf numFmtId="1" fontId="0" fillId="5" borderId="11" xfId="4" applyNumberFormat="1" applyFont="1" applyBorder="1"/>
    <xf numFmtId="49" fontId="6" fillId="6" borderId="11" xfId="6" applyNumberFormat="1" applyBorder="1"/>
    <xf numFmtId="0" fontId="6" fillId="6" borderId="11" xfId="6" applyNumberFormat="1" applyBorder="1"/>
    <xf numFmtId="164" fontId="0" fillId="3" borderId="11" xfId="7" applyNumberFormat="1" applyFont="1" applyBorder="1"/>
    <xf numFmtId="165" fontId="0" fillId="3" borderId="11" xfId="7" applyNumberFormat="1" applyFont="1" applyBorder="1"/>
    <xf numFmtId="0" fontId="0" fillId="3" borderId="11" xfId="7" applyNumberFormat="1" applyFont="1" applyBorder="1"/>
    <xf numFmtId="166" fontId="0" fillId="3" borderId="11" xfId="7" applyNumberFormat="1" applyFont="1" applyBorder="1"/>
    <xf numFmtId="1" fontId="11" fillId="4" borderId="11" xfId="5" applyNumberFormat="1" applyFont="1" applyBorder="1" applyAlignment="1"/>
    <xf numFmtId="167" fontId="11" fillId="4" borderId="11" xfId="5" applyNumberFormat="1" applyFont="1" applyBorder="1" applyAlignment="1"/>
    <xf numFmtId="167" fontId="5" fillId="4" borderId="11" xfId="5" applyNumberFormat="1" applyBorder="1" applyAlignment="1"/>
    <xf numFmtId="0" fontId="0" fillId="2" borderId="11" xfId="1" applyNumberFormat="1" applyFont="1" applyBorder="1"/>
    <xf numFmtId="49" fontId="0" fillId="0" borderId="0" xfId="3" applyNumberFormat="1" applyFont="1" applyBorder="1" applyAlignment="1">
      <alignment wrapText="1"/>
    </xf>
    <xf numFmtId="0" fontId="0" fillId="5" borderId="11" xfId="4" applyNumberFormat="1" applyFont="1" applyBorder="1" applyAlignment="1">
      <alignment wrapText="1"/>
    </xf>
    <xf numFmtId="164" fontId="0" fillId="5" borderId="11" xfId="4" applyNumberFormat="1" applyFont="1" applyBorder="1" applyAlignment="1">
      <alignment wrapText="1"/>
    </xf>
    <xf numFmtId="0" fontId="11" fillId="5" borderId="11" xfId="4" applyNumberFormat="1" applyFont="1" applyBorder="1" applyAlignment="1">
      <alignment wrapText="1"/>
    </xf>
    <xf numFmtId="1" fontId="0" fillId="5" borderId="11" xfId="4" applyNumberFormat="1" applyFont="1" applyBorder="1" applyAlignment="1">
      <alignment wrapText="1"/>
    </xf>
    <xf numFmtId="49" fontId="6" fillId="6" borderId="11" xfId="6" applyNumberFormat="1" applyBorder="1" applyAlignment="1">
      <alignment wrapText="1"/>
    </xf>
    <xf numFmtId="0" fontId="6" fillId="6" borderId="11" xfId="6" applyNumberFormat="1" applyBorder="1" applyAlignment="1">
      <alignment wrapText="1"/>
    </xf>
    <xf numFmtId="0" fontId="5" fillId="4" borderId="11" xfId="5" applyNumberFormat="1" applyBorder="1" applyAlignment="1">
      <alignment wrapText="1"/>
    </xf>
    <xf numFmtId="0" fontId="11" fillId="2" borderId="11" xfId="1" applyNumberFormat="1" applyFont="1" applyBorder="1" applyAlignment="1">
      <alignment wrapText="1"/>
    </xf>
    <xf numFmtId="0" fontId="0" fillId="0" borderId="0" xfId="2" applyNumberFormat="1" applyFont="1" applyBorder="1" applyAlignment="1">
      <alignment wrapText="1"/>
    </xf>
    <xf numFmtId="49" fontId="0" fillId="0" borderId="0" xfId="2" applyNumberFormat="1" applyFont="1"/>
    <xf numFmtId="49" fontId="0" fillId="0" borderId="0" xfId="2" applyNumberFormat="1" applyFont="1" applyAlignment="1">
      <alignment wrapText="1"/>
    </xf>
    <xf numFmtId="49" fontId="0" fillId="0" borderId="0" xfId="2" applyNumberFormat="1" applyFont="1" applyBorder="1" applyAlignment="1">
      <alignment wrapText="1"/>
    </xf>
    <xf numFmtId="0" fontId="0" fillId="0" borderId="0" xfId="2" applyNumberFormat="1" applyFont="1" applyFill="1" applyBorder="1" applyAlignment="1">
      <alignment wrapText="1"/>
    </xf>
    <xf numFmtId="0" fontId="0" fillId="5" borderId="12" xfId="4" applyNumberFormat="1" applyFont="1" applyBorder="1"/>
    <xf numFmtId="0" fontId="11" fillId="5" borderId="12" xfId="4" applyNumberFormat="1" applyFont="1" applyBorder="1"/>
    <xf numFmtId="49" fontId="6" fillId="6" borderId="12" xfId="6" applyNumberFormat="1" applyBorder="1"/>
    <xf numFmtId="0" fontId="0" fillId="3" borderId="12" xfId="7" applyNumberFormat="1" applyFont="1" applyBorder="1"/>
    <xf numFmtId="0" fontId="11" fillId="2" borderId="12" xfId="1" applyNumberFormat="1" applyFont="1" applyBorder="1"/>
    <xf numFmtId="0" fontId="5" fillId="2" borderId="12" xfId="1" applyNumberFormat="1" applyBorder="1"/>
    <xf numFmtId="1" fontId="5" fillId="4" borderId="12" xfId="5" applyNumberFormat="1" applyBorder="1"/>
    <xf numFmtId="167" fontId="5" fillId="4" borderId="12" xfId="5" applyNumberFormat="1" applyBorder="1"/>
    <xf numFmtId="0" fontId="11" fillId="5" borderId="11" xfId="4" applyNumberFormat="1" applyFont="1" applyBorder="1"/>
    <xf numFmtId="0" fontId="11" fillId="2" borderId="11" xfId="1" applyNumberFormat="1" applyFont="1" applyBorder="1"/>
    <xf numFmtId="1" fontId="5" fillId="4" borderId="11" xfId="5" applyNumberFormat="1" applyBorder="1"/>
    <xf numFmtId="167" fontId="5" fillId="4" borderId="11" xfId="5" applyNumberFormat="1" applyBorder="1"/>
    <xf numFmtId="49" fontId="0" fillId="0" borderId="0" xfId="3" applyNumberFormat="1" applyFont="1" applyBorder="1" applyAlignment="1"/>
    <xf numFmtId="0" fontId="0" fillId="0" borderId="0" xfId="0" applyAlignment="1"/>
    <xf numFmtId="0" fontId="0" fillId="5" borderId="1" xfId="4" applyNumberFormat="1" applyFont="1" applyAlignment="1"/>
    <xf numFmtId="0" fontId="0" fillId="0" borderId="0" xfId="0" quotePrefix="1" applyAlignment="1"/>
    <xf numFmtId="0" fontId="5" fillId="5" borderId="1" xfId="8" applyNumberFormat="1" applyAlignment="1"/>
  </cellXfs>
  <cellStyles count="9">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104">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alignment horizontal="general" vertical="bottom" textRotation="0" wrapText="1" indent="0" justifyLastLine="0" shrinkToFit="0" readingOrder="0"/>
    </dxf>
    <dxf>
      <numFmt numFmtId="30" formatCode="@"/>
    </dxf>
    <dxf>
      <numFmt numFmtId="0" formatCode="General"/>
    </dxf>
    <dxf>
      <numFmt numFmtId="0" formatCode="General"/>
    </dxf>
    <dxf>
      <numFmt numFmtId="0" formatCode="General"/>
    </dxf>
    <dxf>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dxf>
    <dxf>
      <numFmt numFmtId="166" formatCode="#,##0.000"/>
    </dxf>
    <dxf>
      <numFmt numFmtId="166" formatCode="#,##0.000"/>
    </dxf>
    <dxf>
      <numFmt numFmtId="0" formatCode="General"/>
    </dxf>
    <dxf>
      <numFmt numFmtId="165" formatCode="#,##0.0"/>
    </dxf>
    <dxf>
      <numFmt numFmtId="165" formatCode="#,##0.0"/>
    </dxf>
    <dxf>
      <numFmt numFmtId="164"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164" formatCode="0.0"/>
    </dxf>
    <dxf>
      <numFmt numFmtId="0" formatCode="General"/>
    </dxf>
    <dxf>
      <numFmt numFmtId="0" formatCode="General"/>
    </dxf>
    <dxf>
      <font>
        <b val="0"/>
        <i val="0"/>
        <strike val="0"/>
        <condense val="0"/>
        <extend val="0"/>
        <outline val="0"/>
        <shadow val="0"/>
        <u val="none"/>
        <vertAlign val="baseline"/>
        <sz val="11"/>
        <color theme="1"/>
        <name val="Calibri"/>
        <scheme val="minor"/>
      </font>
      <numFmt numFmtId="30" formatCode="@"/>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tableStyleElement type="wholeTable" dxfId="103"/>
      <tableStyleElement type="headerRow" dxfId="102"/>
    </tableStyle>
    <tableStyle name="NodeXL Table" pivot="0" count="1">
      <tableStyleElement type="headerRow" dxfId="10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vstoDataStore/item1.xml" Id="R52c4807a4e38460b" /></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Metrics'!$E$2:$E$45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CB4C-4A5F-AB24-14528840EADF}"/>
            </c:ext>
          </c:extLst>
        </c:ser>
        <c:dLbls>
          <c:showLegendKey val="0"/>
          <c:showVal val="0"/>
          <c:showCatName val="0"/>
          <c:showSerName val="0"/>
          <c:showPercent val="0"/>
          <c:showBubbleSize val="0"/>
        </c:dLbls>
        <c:gapWidth val="0"/>
        <c:axId val="350885744"/>
        <c:axId val="350886136"/>
      </c:barChart>
      <c:catAx>
        <c:axId val="350885744"/>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350886136"/>
        <c:crosses val="autoZero"/>
        <c:auto val="1"/>
        <c:lblAlgn val="ctr"/>
        <c:lblOffset val="100"/>
        <c:noMultiLvlLbl val="0"/>
      </c:catAx>
      <c:valAx>
        <c:axId val="35088613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08857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DD8D-4291-8275-C45109DC15BE}"/>
            </c:ext>
          </c:extLst>
        </c:ser>
        <c:dLbls>
          <c:showLegendKey val="0"/>
          <c:showVal val="0"/>
          <c:showCatName val="0"/>
          <c:showSerName val="0"/>
          <c:showPercent val="0"/>
          <c:showBubbleSize val="0"/>
        </c:dLbls>
        <c:gapWidth val="0"/>
        <c:axId val="350888880"/>
        <c:axId val="350888488"/>
      </c:barChart>
      <c:catAx>
        <c:axId val="350888880"/>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350888488"/>
        <c:crosses val="autoZero"/>
        <c:auto val="1"/>
        <c:lblAlgn val="ctr"/>
        <c:lblOffset val="100"/>
        <c:noMultiLvlLbl val="0"/>
      </c:catAx>
      <c:valAx>
        <c:axId val="35088848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088888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881A-48A6-83C6-B74417D34C19}"/>
            </c:ext>
          </c:extLst>
        </c:ser>
        <c:dLbls>
          <c:showLegendKey val="0"/>
          <c:showVal val="0"/>
          <c:showCatName val="0"/>
          <c:showSerName val="0"/>
          <c:showPercent val="0"/>
          <c:showBubbleSize val="0"/>
        </c:dLbls>
        <c:gapWidth val="0"/>
        <c:axId val="350884176"/>
        <c:axId val="350884568"/>
      </c:barChart>
      <c:catAx>
        <c:axId val="350884176"/>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350884568"/>
        <c:crosses val="autoZero"/>
        <c:auto val="1"/>
        <c:lblAlgn val="ctr"/>
        <c:lblOffset val="100"/>
        <c:noMultiLvlLbl val="0"/>
      </c:catAx>
      <c:valAx>
        <c:axId val="3508845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08841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Metrics'!$K$2:$K$45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039C-43F9-99FA-7353E1669246}"/>
            </c:ext>
          </c:extLst>
        </c:ser>
        <c:dLbls>
          <c:showLegendKey val="0"/>
          <c:showVal val="0"/>
          <c:showCatName val="0"/>
          <c:showSerName val="0"/>
          <c:showPercent val="0"/>
          <c:showBubbleSize val="0"/>
        </c:dLbls>
        <c:gapWidth val="0"/>
        <c:axId val="350883000"/>
        <c:axId val="350881432"/>
      </c:barChart>
      <c:catAx>
        <c:axId val="350883000"/>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350881432"/>
        <c:crosses val="autoZero"/>
        <c:auto val="1"/>
        <c:lblAlgn val="ctr"/>
        <c:lblOffset val="100"/>
        <c:noMultiLvlLbl val="0"/>
      </c:catAx>
      <c:valAx>
        <c:axId val="35088143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08830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Metrics'!$M$2:$M$45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1D16-49B0-A858-8B62EB85CB45}"/>
            </c:ext>
          </c:extLst>
        </c:ser>
        <c:dLbls>
          <c:showLegendKey val="0"/>
          <c:showVal val="0"/>
          <c:showCatName val="0"/>
          <c:showSerName val="0"/>
          <c:showPercent val="0"/>
          <c:showBubbleSize val="0"/>
        </c:dLbls>
        <c:gapWidth val="0"/>
        <c:axId val="350887704"/>
        <c:axId val="350881824"/>
      </c:barChart>
      <c:catAx>
        <c:axId val="350887704"/>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350881824"/>
        <c:crosses val="autoZero"/>
        <c:auto val="1"/>
        <c:lblAlgn val="ctr"/>
        <c:lblOffset val="100"/>
        <c:noMultiLvlLbl val="0"/>
      </c:catAx>
      <c:valAx>
        <c:axId val="35088182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088770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Metrics'!$O$2:$O$45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14AE-451E-9BA2-31BA17A921EB}"/>
            </c:ext>
          </c:extLst>
        </c:ser>
        <c:dLbls>
          <c:showLegendKey val="0"/>
          <c:showVal val="0"/>
          <c:showCatName val="0"/>
          <c:showSerName val="0"/>
          <c:showPercent val="0"/>
          <c:showBubbleSize val="0"/>
        </c:dLbls>
        <c:gapWidth val="0"/>
        <c:axId val="351727232"/>
        <c:axId val="351724880"/>
      </c:barChart>
      <c:catAx>
        <c:axId val="351727232"/>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351724880"/>
        <c:crosses val="autoZero"/>
        <c:auto val="1"/>
        <c:lblAlgn val="ctr"/>
        <c:lblOffset val="100"/>
        <c:noMultiLvlLbl val="0"/>
      </c:catAx>
      <c:valAx>
        <c:axId val="35172488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172723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Metrics'!$S$2:$S$45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DCDD-478D-8195-EE650FB8DB27}"/>
            </c:ext>
          </c:extLst>
        </c:ser>
        <c:dLbls>
          <c:showLegendKey val="0"/>
          <c:showVal val="0"/>
          <c:showCatName val="0"/>
          <c:showSerName val="0"/>
          <c:showPercent val="0"/>
          <c:showBubbleSize val="0"/>
        </c:dLbls>
        <c:gapWidth val="0"/>
        <c:axId val="351728800"/>
        <c:axId val="351728408"/>
      </c:barChart>
      <c:catAx>
        <c:axId val="35172880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351728408"/>
        <c:crosses val="autoZero"/>
        <c:auto val="1"/>
        <c:lblAlgn val="ctr"/>
        <c:lblOffset val="100"/>
        <c:noMultiLvlLbl val="0"/>
      </c:catAx>
      <c:valAx>
        <c:axId val="3517284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17288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Metrics'!$Q$2:$Q$45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xmlns:c16r2="http://schemas.microsoft.com/office/drawing/2015/06/chart">
            <c:ext xmlns:c16="http://schemas.microsoft.com/office/drawing/2014/chart" uri="{C3380CC4-5D6E-409C-BE32-E72D297353CC}">
              <c16:uniqueId val="{00000000-260A-414B-8D22-3254F08D7003}"/>
            </c:ext>
          </c:extLst>
        </c:ser>
        <c:dLbls>
          <c:showLegendKey val="0"/>
          <c:showVal val="0"/>
          <c:showCatName val="0"/>
          <c:showSerName val="0"/>
          <c:showPercent val="0"/>
          <c:showBubbleSize val="0"/>
        </c:dLbls>
        <c:gapWidth val="0"/>
        <c:axId val="351725272"/>
        <c:axId val="351726056"/>
      </c:barChart>
      <c:catAx>
        <c:axId val="351725272"/>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351726056"/>
        <c:crosses val="autoZero"/>
        <c:auto val="1"/>
        <c:lblAlgn val="ctr"/>
        <c:lblOffset val="100"/>
        <c:noMultiLvlLbl val="0"/>
      </c:catAx>
      <c:valAx>
        <c:axId val="35172605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35172527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17</c:v>
                </c:pt>
              </c:strCache>
            </c:strRef>
          </c:tx>
          <c:spPr>
            <a:solidFill>
              <a:schemeClr val="accent1"/>
            </a:solidFill>
          </c:spPr>
          <c:invertIfNegative val="0"/>
          <c:cat>
            <c:numRef>
              <c:f>'Overall Metrics'!$T$2:$T$45</c:f>
              <c:numCache>
                <c:formatCode>#,##0.00</c:formatCode>
                <c:ptCount val="44"/>
                <c:pt idx="0">
                  <c:v>3.99999999999998</c:v>
                </c:pt>
                <c:pt idx="1">
                  <c:v>4.1372093023255614</c:v>
                </c:pt>
                <c:pt idx="2">
                  <c:v>4.2744186046511432</c:v>
                </c:pt>
                <c:pt idx="3">
                  <c:v>4.411627906976725</c:v>
                </c:pt>
                <c:pt idx="4">
                  <c:v>4.5488372093023068</c:v>
                </c:pt>
                <c:pt idx="5">
                  <c:v>4.6860465116278887</c:v>
                </c:pt>
                <c:pt idx="6">
                  <c:v>4.8232558139534705</c:v>
                </c:pt>
                <c:pt idx="7">
                  <c:v>4.9604651162790523</c:v>
                </c:pt>
                <c:pt idx="8">
                  <c:v>5.0976744186046341</c:v>
                </c:pt>
                <c:pt idx="9">
                  <c:v>5.2348837209302159</c:v>
                </c:pt>
                <c:pt idx="10">
                  <c:v>5.3720930232557977</c:v>
                </c:pt>
                <c:pt idx="11">
                  <c:v>5.5093023255813796</c:v>
                </c:pt>
                <c:pt idx="12">
                  <c:v>5.6465116279069614</c:v>
                </c:pt>
                <c:pt idx="13">
                  <c:v>5.7837209302325432</c:v>
                </c:pt>
                <c:pt idx="14">
                  <c:v>5.920930232558125</c:v>
                </c:pt>
                <c:pt idx="15">
                  <c:v>6.0581395348837068</c:v>
                </c:pt>
                <c:pt idx="16">
                  <c:v>6.1953488372092886</c:v>
                </c:pt>
                <c:pt idx="17">
                  <c:v>6.3325581395348705</c:v>
                </c:pt>
                <c:pt idx="18">
                  <c:v>6.4697674418604523</c:v>
                </c:pt>
                <c:pt idx="19">
                  <c:v>6.6069767441860341</c:v>
                </c:pt>
                <c:pt idx="20">
                  <c:v>6.7441860465116159</c:v>
                </c:pt>
                <c:pt idx="21">
                  <c:v>6.8813953488371977</c:v>
                </c:pt>
                <c:pt idx="22">
                  <c:v>7.0186046511627795</c:v>
                </c:pt>
                <c:pt idx="23">
                  <c:v>7.1558139534883614</c:v>
                </c:pt>
                <c:pt idx="24">
                  <c:v>7.2930232558139432</c:v>
                </c:pt>
                <c:pt idx="25">
                  <c:v>7.430232558139525</c:v>
                </c:pt>
                <c:pt idx="26">
                  <c:v>7.5674418604651068</c:v>
                </c:pt>
                <c:pt idx="27">
                  <c:v>7.7046511627906886</c:v>
                </c:pt>
                <c:pt idx="28">
                  <c:v>7.8418604651162704</c:v>
                </c:pt>
                <c:pt idx="29">
                  <c:v>7.9790697674418523</c:v>
                </c:pt>
                <c:pt idx="30">
                  <c:v>8.1162790697674332</c:v>
                </c:pt>
                <c:pt idx="31">
                  <c:v>8.253488372093015</c:v>
                </c:pt>
                <c:pt idx="32">
                  <c:v>8.3906976744185968</c:v>
                </c:pt>
                <c:pt idx="33">
                  <c:v>8.5279069767441786</c:v>
                </c:pt>
                <c:pt idx="34">
                  <c:v>8.6651162790697605</c:v>
                </c:pt>
                <c:pt idx="35">
                  <c:v>8.8023255813953423</c:v>
                </c:pt>
                <c:pt idx="36">
                  <c:v>8.9395348837209241</c:v>
                </c:pt>
                <c:pt idx="37">
                  <c:v>9.0767441860465059</c:v>
                </c:pt>
                <c:pt idx="38">
                  <c:v>9.2139534883720877</c:v>
                </c:pt>
                <c:pt idx="39">
                  <c:v>9.3511627906976695</c:v>
                </c:pt>
                <c:pt idx="40">
                  <c:v>9.4883720930232514</c:v>
                </c:pt>
                <c:pt idx="41">
                  <c:v>9.6255813953488332</c:v>
                </c:pt>
                <c:pt idx="42">
                  <c:v>9.762790697674415</c:v>
                </c:pt>
                <c:pt idx="43">
                  <c:v>9.8999999999999897</c:v>
                </c:pt>
              </c:numCache>
            </c:numRef>
          </c:cat>
          <c:val>
            <c:numRef>
              <c:f>'Overall Metrics'!$U$2:$U$45</c:f>
              <c:numCache>
                <c:formatCode>General</c:formatCode>
                <c:ptCount val="44"/>
                <c:pt idx="0">
                  <c:v>17</c:v>
                </c:pt>
                <c:pt idx="1">
                  <c:v>10</c:v>
                </c:pt>
                <c:pt idx="2">
                  <c:v>20</c:v>
                </c:pt>
                <c:pt idx="3">
                  <c:v>10</c:v>
                </c:pt>
                <c:pt idx="4">
                  <c:v>10</c:v>
                </c:pt>
                <c:pt idx="5">
                  <c:v>20</c:v>
                </c:pt>
                <c:pt idx="6">
                  <c:v>11</c:v>
                </c:pt>
                <c:pt idx="7">
                  <c:v>17</c:v>
                </c:pt>
                <c:pt idx="8">
                  <c:v>38</c:v>
                </c:pt>
                <c:pt idx="9">
                  <c:v>19</c:v>
                </c:pt>
                <c:pt idx="10">
                  <c:v>39</c:v>
                </c:pt>
                <c:pt idx="11">
                  <c:v>20</c:v>
                </c:pt>
                <c:pt idx="12">
                  <c:v>20</c:v>
                </c:pt>
                <c:pt idx="13">
                  <c:v>40</c:v>
                </c:pt>
                <c:pt idx="14">
                  <c:v>29</c:v>
                </c:pt>
                <c:pt idx="15">
                  <c:v>29</c:v>
                </c:pt>
                <c:pt idx="16">
                  <c:v>59</c:v>
                </c:pt>
                <c:pt idx="17">
                  <c:v>29</c:v>
                </c:pt>
                <c:pt idx="18">
                  <c:v>561</c:v>
                </c:pt>
                <c:pt idx="19">
                  <c:v>30</c:v>
                </c:pt>
                <c:pt idx="20">
                  <c:v>31</c:v>
                </c:pt>
                <c:pt idx="21">
                  <c:v>64</c:v>
                </c:pt>
                <c:pt idx="22">
                  <c:v>40</c:v>
                </c:pt>
                <c:pt idx="23">
                  <c:v>36</c:v>
                </c:pt>
                <c:pt idx="24">
                  <c:v>71</c:v>
                </c:pt>
                <c:pt idx="25">
                  <c:v>38</c:v>
                </c:pt>
                <c:pt idx="26">
                  <c:v>72</c:v>
                </c:pt>
                <c:pt idx="27">
                  <c:v>36</c:v>
                </c:pt>
                <c:pt idx="28">
                  <c:v>36</c:v>
                </c:pt>
                <c:pt idx="29">
                  <c:v>71</c:v>
                </c:pt>
                <c:pt idx="30">
                  <c:v>35</c:v>
                </c:pt>
                <c:pt idx="31">
                  <c:v>36</c:v>
                </c:pt>
                <c:pt idx="32">
                  <c:v>73</c:v>
                </c:pt>
                <c:pt idx="33">
                  <c:v>36</c:v>
                </c:pt>
                <c:pt idx="34">
                  <c:v>73</c:v>
                </c:pt>
                <c:pt idx="35">
                  <c:v>34</c:v>
                </c:pt>
                <c:pt idx="36">
                  <c:v>32</c:v>
                </c:pt>
                <c:pt idx="37">
                  <c:v>60</c:v>
                </c:pt>
                <c:pt idx="38">
                  <c:v>29</c:v>
                </c:pt>
                <c:pt idx="39">
                  <c:v>29</c:v>
                </c:pt>
                <c:pt idx="40">
                  <c:v>59</c:v>
                </c:pt>
                <c:pt idx="41">
                  <c:v>29</c:v>
                </c:pt>
                <c:pt idx="42">
                  <c:v>33</c:v>
                </c:pt>
                <c:pt idx="43">
                  <c:v>1</c:v>
                </c:pt>
              </c:numCache>
            </c:numRef>
          </c:val>
          <c:extLst xmlns:c16r2="http://schemas.microsoft.com/office/drawing/2015/06/chart">
            <c:ext xmlns:c16="http://schemas.microsoft.com/office/drawing/2014/chart" uri="{C3380CC4-5D6E-409C-BE32-E72D297353CC}">
              <c16:uniqueId val="{00000000-A262-488A-987F-98ACC3D8B1C7}"/>
            </c:ext>
          </c:extLst>
        </c:ser>
        <c:dLbls>
          <c:showLegendKey val="0"/>
          <c:showVal val="0"/>
          <c:showCatName val="0"/>
          <c:showSerName val="0"/>
          <c:showPercent val="0"/>
          <c:showBubbleSize val="0"/>
        </c:dLbls>
        <c:gapWidth val="0"/>
        <c:axId val="351729584"/>
        <c:axId val="351729976"/>
      </c:barChart>
      <c:catAx>
        <c:axId val="351729584"/>
        <c:scaling>
          <c:orientation val="minMax"/>
        </c:scaling>
        <c:delete val="1"/>
        <c:axPos val="b"/>
        <c:numFmt formatCode="#,##0.00" sourceLinked="1"/>
        <c:majorTickMark val="out"/>
        <c:minorTickMark val="none"/>
        <c:tickLblPos val="none"/>
        <c:crossAx val="351729976"/>
        <c:crosses val="autoZero"/>
        <c:auto val="1"/>
        <c:lblAlgn val="ctr"/>
        <c:lblOffset val="100"/>
        <c:noMultiLvlLbl val="0"/>
      </c:catAx>
      <c:valAx>
        <c:axId val="351729976"/>
        <c:scaling>
          <c:orientation val="minMax"/>
        </c:scaling>
        <c:delete val="1"/>
        <c:axPos val="l"/>
        <c:numFmt formatCode="General" sourceLinked="1"/>
        <c:majorTickMark val="out"/>
        <c:minorTickMark val="none"/>
        <c:tickLblPos val="none"/>
        <c:crossAx val="351729584"/>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1</xdr:col>
      <xdr:colOff>25400</xdr:colOff>
      <xdr:row>147</xdr:row>
      <xdr:rowOff>25399</xdr:rowOff>
    </xdr:from>
    <xdr:to>
      <xdr:col>1</xdr:col>
      <xdr:colOff>604520</xdr:colOff>
      <xdr:row>147</xdr:row>
      <xdr:rowOff>406399</xdr:rowOff>
    </xdr:to>
    <xdr:pic>
      <xdr:nvPicPr>
        <xdr:cNvPr id="11" name="Subgraph-Pa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62463679"/>
          <a:ext cx="579120" cy="381000"/>
        </a:xfrm>
        <a:prstGeom prst="rect">
          <a:avLst/>
        </a:prstGeom>
      </xdr:spPr>
    </xdr:pic>
    <xdr:clientData/>
  </xdr:twoCellAnchor>
  <xdr:twoCellAnchor editAs="oneCell">
    <xdr:from>
      <xdr:col>1</xdr:col>
      <xdr:colOff>25400</xdr:colOff>
      <xdr:row>176</xdr:row>
      <xdr:rowOff>25398</xdr:rowOff>
    </xdr:from>
    <xdr:to>
      <xdr:col>1</xdr:col>
      <xdr:colOff>604520</xdr:colOff>
      <xdr:row>176</xdr:row>
      <xdr:rowOff>406398</xdr:rowOff>
    </xdr:to>
    <xdr:pic>
      <xdr:nvPicPr>
        <xdr:cNvPr id="14" name="Subgraph-The Twilight Saga: Breaking Dawn - Part 2Â"/>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62860" y="74838558"/>
          <a:ext cx="579120" cy="381000"/>
        </a:xfrm>
        <a:prstGeom prst="rect">
          <a:avLst/>
        </a:prstGeom>
      </xdr:spPr>
    </xdr:pic>
    <xdr:clientData/>
  </xdr:twoCellAnchor>
  <xdr:twoCellAnchor editAs="oneCell">
    <xdr:from>
      <xdr:col>1</xdr:col>
      <xdr:colOff>25400</xdr:colOff>
      <xdr:row>187</xdr:row>
      <xdr:rowOff>25399</xdr:rowOff>
    </xdr:from>
    <xdr:to>
      <xdr:col>1</xdr:col>
      <xdr:colOff>604520</xdr:colOff>
      <xdr:row>187</xdr:row>
      <xdr:rowOff>406399</xdr:rowOff>
    </xdr:to>
    <xdr:pic>
      <xdr:nvPicPr>
        <xdr:cNvPr id="17" name="Subgraph-Ant-Ma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532479"/>
          <a:ext cx="579120" cy="381000"/>
        </a:xfrm>
        <a:prstGeom prst="rect">
          <a:avLst/>
        </a:prstGeom>
      </xdr:spPr>
    </xdr:pic>
    <xdr:clientData/>
  </xdr:twoCellAnchor>
  <xdr:twoCellAnchor editAs="oneCell">
    <xdr:from>
      <xdr:col>1</xdr:col>
      <xdr:colOff>25400</xdr:colOff>
      <xdr:row>188</xdr:row>
      <xdr:rowOff>25400</xdr:rowOff>
    </xdr:from>
    <xdr:to>
      <xdr:col>1</xdr:col>
      <xdr:colOff>604520</xdr:colOff>
      <xdr:row>188</xdr:row>
      <xdr:rowOff>406400</xdr:rowOff>
    </xdr:to>
    <xdr:pic>
      <xdr:nvPicPr>
        <xdr:cNvPr id="18" name="Subgraph-The Hunger Games: Catching Fir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959200"/>
          <a:ext cx="579120" cy="381000"/>
        </a:xfrm>
        <a:prstGeom prst="rect">
          <a:avLst/>
        </a:prstGeom>
      </xdr:spPr>
    </xdr:pic>
    <xdr:clientData/>
  </xdr:twoCellAnchor>
  <xdr:twoCellAnchor editAs="oneCell">
    <xdr:from>
      <xdr:col>1</xdr:col>
      <xdr:colOff>25400</xdr:colOff>
      <xdr:row>189</xdr:row>
      <xdr:rowOff>25401</xdr:rowOff>
    </xdr:from>
    <xdr:to>
      <xdr:col>1</xdr:col>
      <xdr:colOff>604520</xdr:colOff>
      <xdr:row>189</xdr:row>
      <xdr:rowOff>406401</xdr:rowOff>
    </xdr:to>
    <xdr:pic>
      <xdr:nvPicPr>
        <xdr:cNvPr id="19" name="Subgraph-The Twilight Saga: Breaking Dawn - Part 2Â"/>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62860" y="80385921"/>
          <a:ext cx="579120" cy="381000"/>
        </a:xfrm>
        <a:prstGeom prst="rect">
          <a:avLst/>
        </a:prstGeom>
      </xdr:spPr>
    </xdr:pic>
    <xdr:clientData/>
  </xdr:twoCellAnchor>
  <xdr:twoCellAnchor editAs="oneCell">
    <xdr:from>
      <xdr:col>1</xdr:col>
      <xdr:colOff>25400</xdr:colOff>
      <xdr:row>190</xdr:row>
      <xdr:rowOff>25402</xdr:rowOff>
    </xdr:from>
    <xdr:to>
      <xdr:col>1</xdr:col>
      <xdr:colOff>604520</xdr:colOff>
      <xdr:row>190</xdr:row>
      <xdr:rowOff>406402</xdr:rowOff>
    </xdr:to>
    <xdr:pic>
      <xdr:nvPicPr>
        <xdr:cNvPr id="20" name="Subgraph-Hom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0812642"/>
          <a:ext cx="579120" cy="381000"/>
        </a:xfrm>
        <a:prstGeom prst="rect">
          <a:avLst/>
        </a:prstGeom>
      </xdr:spPr>
    </xdr:pic>
    <xdr:clientData/>
  </xdr:twoCellAnchor>
  <xdr:twoCellAnchor editAs="oneCell">
    <xdr:from>
      <xdr:col>1</xdr:col>
      <xdr:colOff>25400</xdr:colOff>
      <xdr:row>225</xdr:row>
      <xdr:rowOff>25402</xdr:rowOff>
    </xdr:from>
    <xdr:to>
      <xdr:col>1</xdr:col>
      <xdr:colOff>604520</xdr:colOff>
      <xdr:row>225</xdr:row>
      <xdr:rowOff>406402</xdr:rowOff>
    </xdr:to>
    <xdr:pic>
      <xdr:nvPicPr>
        <xdr:cNvPr id="21" name="Subgraph-Life of Pi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5747842"/>
          <a:ext cx="579120" cy="381000"/>
        </a:xfrm>
        <a:prstGeom prst="rect">
          <a:avLst/>
        </a:prstGeom>
      </xdr:spPr>
    </xdr:pic>
    <xdr:clientData/>
  </xdr:twoCellAnchor>
  <xdr:twoCellAnchor editAs="oneCell">
    <xdr:from>
      <xdr:col>1</xdr:col>
      <xdr:colOff>25400</xdr:colOff>
      <xdr:row>226</xdr:row>
      <xdr:rowOff>25398</xdr:rowOff>
    </xdr:from>
    <xdr:to>
      <xdr:col>1</xdr:col>
      <xdr:colOff>604520</xdr:colOff>
      <xdr:row>226</xdr:row>
      <xdr:rowOff>406398</xdr:rowOff>
    </xdr:to>
    <xdr:pic>
      <xdr:nvPicPr>
        <xdr:cNvPr id="22" name="Subgraph-Ghost Ride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174558"/>
          <a:ext cx="579120" cy="381000"/>
        </a:xfrm>
        <a:prstGeom prst="rect">
          <a:avLst/>
        </a:prstGeom>
      </xdr:spPr>
    </xdr:pic>
    <xdr:clientData/>
  </xdr:twoCellAnchor>
  <xdr:twoCellAnchor editAs="oneCell">
    <xdr:from>
      <xdr:col>1</xdr:col>
      <xdr:colOff>25400</xdr:colOff>
      <xdr:row>227</xdr:row>
      <xdr:rowOff>25399</xdr:rowOff>
    </xdr:from>
    <xdr:to>
      <xdr:col>1</xdr:col>
      <xdr:colOff>604520</xdr:colOff>
      <xdr:row>227</xdr:row>
      <xdr:rowOff>406399</xdr:rowOff>
    </xdr:to>
    <xdr:pic>
      <xdr:nvPicPr>
        <xdr:cNvPr id="23" name="Subgraph-Jason Bourn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601279"/>
          <a:ext cx="579120" cy="381000"/>
        </a:xfrm>
        <a:prstGeom prst="rect">
          <a:avLst/>
        </a:prstGeom>
      </xdr:spPr>
    </xdr:pic>
    <xdr:clientData/>
  </xdr:twoCellAnchor>
  <xdr:twoCellAnchor editAs="oneCell">
    <xdr:from>
      <xdr:col>1</xdr:col>
      <xdr:colOff>25400</xdr:colOff>
      <xdr:row>228</xdr:row>
      <xdr:rowOff>25400</xdr:rowOff>
    </xdr:from>
    <xdr:to>
      <xdr:col>1</xdr:col>
      <xdr:colOff>604520</xdr:colOff>
      <xdr:row>228</xdr:row>
      <xdr:rowOff>406400</xdr:rowOff>
    </xdr:to>
    <xdr:pic>
      <xdr:nvPicPr>
        <xdr:cNvPr id="24" name="Subgraph-Charlie's Angels: Full Throttl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7028000"/>
          <a:ext cx="579120" cy="381000"/>
        </a:xfrm>
        <a:prstGeom prst="rect">
          <a:avLst/>
        </a:prstGeom>
      </xdr:spPr>
    </xdr:pic>
    <xdr:clientData/>
  </xdr:twoCellAnchor>
  <xdr:twoCellAnchor editAs="oneCell">
    <xdr:from>
      <xdr:col>1</xdr:col>
      <xdr:colOff>25400</xdr:colOff>
      <xdr:row>244</xdr:row>
      <xdr:rowOff>25401</xdr:rowOff>
    </xdr:from>
    <xdr:to>
      <xdr:col>1</xdr:col>
      <xdr:colOff>604520</xdr:colOff>
      <xdr:row>244</xdr:row>
      <xdr:rowOff>406401</xdr:rowOff>
    </xdr:to>
    <xdr:pic>
      <xdr:nvPicPr>
        <xdr:cNvPr id="25" name="Subgraph-Asterix at the Olympic Game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3855521"/>
          <a:ext cx="579120" cy="381000"/>
        </a:xfrm>
        <a:prstGeom prst="rect">
          <a:avLst/>
        </a:prstGeom>
      </xdr:spPr>
    </xdr:pic>
    <xdr:clientData/>
  </xdr:twoCellAnchor>
  <xdr:twoCellAnchor editAs="oneCell">
    <xdr:from>
      <xdr:col>1</xdr:col>
      <xdr:colOff>25400</xdr:colOff>
      <xdr:row>245</xdr:row>
      <xdr:rowOff>25402</xdr:rowOff>
    </xdr:from>
    <xdr:to>
      <xdr:col>1</xdr:col>
      <xdr:colOff>604520</xdr:colOff>
      <xdr:row>245</xdr:row>
      <xdr:rowOff>406402</xdr:rowOff>
    </xdr:to>
    <xdr:pic>
      <xdr:nvPicPr>
        <xdr:cNvPr id="26" name="Subgraph-Windtalker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4282242"/>
          <a:ext cx="579120" cy="381000"/>
        </a:xfrm>
        <a:prstGeom prst="rect">
          <a:avLst/>
        </a:prstGeom>
      </xdr:spPr>
    </xdr:pic>
    <xdr:clientData/>
  </xdr:twoCellAnchor>
  <xdr:twoCellAnchor editAs="oneCell">
    <xdr:from>
      <xdr:col>1</xdr:col>
      <xdr:colOff>25400</xdr:colOff>
      <xdr:row>246</xdr:row>
      <xdr:rowOff>25398</xdr:rowOff>
    </xdr:from>
    <xdr:to>
      <xdr:col>1</xdr:col>
      <xdr:colOff>604520</xdr:colOff>
      <xdr:row>246</xdr:row>
      <xdr:rowOff>406398</xdr:rowOff>
    </xdr:to>
    <xdr:pic>
      <xdr:nvPicPr>
        <xdr:cNvPr id="27" name="Subgraph-The Huntsman: Winter's Wa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4708958"/>
          <a:ext cx="579120" cy="381000"/>
        </a:xfrm>
        <a:prstGeom prst="rect">
          <a:avLst/>
        </a:prstGeom>
      </xdr:spPr>
    </xdr:pic>
    <xdr:clientData/>
  </xdr:twoCellAnchor>
  <xdr:twoCellAnchor editAs="oneCell">
    <xdr:from>
      <xdr:col>1</xdr:col>
      <xdr:colOff>25400</xdr:colOff>
      <xdr:row>273</xdr:row>
      <xdr:rowOff>25400</xdr:rowOff>
    </xdr:from>
    <xdr:to>
      <xdr:col>1</xdr:col>
      <xdr:colOff>604520</xdr:colOff>
      <xdr:row>273</xdr:row>
      <xdr:rowOff>406400</xdr:rowOff>
    </xdr:to>
    <xdr:pic>
      <xdr:nvPicPr>
        <xdr:cNvPr id="28" name="Subgraph-Around the World in 80 Day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16230400"/>
          <a:ext cx="579120" cy="381000"/>
        </a:xfrm>
        <a:prstGeom prst="rect">
          <a:avLst/>
        </a:prstGeom>
      </xdr:spPr>
    </xdr:pic>
    <xdr:clientData/>
  </xdr:twoCellAnchor>
  <xdr:twoCellAnchor editAs="oneCell">
    <xdr:from>
      <xdr:col>1</xdr:col>
      <xdr:colOff>25400</xdr:colOff>
      <xdr:row>274</xdr:row>
      <xdr:rowOff>25395</xdr:rowOff>
    </xdr:from>
    <xdr:to>
      <xdr:col>1</xdr:col>
      <xdr:colOff>604520</xdr:colOff>
      <xdr:row>274</xdr:row>
      <xdr:rowOff>406395</xdr:rowOff>
    </xdr:to>
    <xdr:pic>
      <xdr:nvPicPr>
        <xdr:cNvPr id="29" name="Subgraph-Ali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16657115"/>
          <a:ext cx="579120" cy="381000"/>
        </a:xfrm>
        <a:prstGeom prst="rect">
          <a:avLst/>
        </a:prstGeom>
      </xdr:spPr>
    </xdr:pic>
    <xdr:clientData/>
  </xdr:twoCellAnchor>
  <xdr:twoCellAnchor editAs="oneCell">
    <xdr:from>
      <xdr:col>1</xdr:col>
      <xdr:colOff>25400</xdr:colOff>
      <xdr:row>275</xdr:row>
      <xdr:rowOff>25402</xdr:rowOff>
    </xdr:from>
    <xdr:to>
      <xdr:col>1</xdr:col>
      <xdr:colOff>604520</xdr:colOff>
      <xdr:row>275</xdr:row>
      <xdr:rowOff>406402</xdr:rowOff>
    </xdr:to>
    <xdr:pic>
      <xdr:nvPicPr>
        <xdr:cNvPr id="30" name="Subgraph-The Cat in the Ha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17083842"/>
          <a:ext cx="579120" cy="381000"/>
        </a:xfrm>
        <a:prstGeom prst="rect">
          <a:avLst/>
        </a:prstGeom>
      </xdr:spPr>
    </xdr:pic>
    <xdr:clientData/>
  </xdr:twoCellAnchor>
  <xdr:twoCellAnchor editAs="oneCell">
    <xdr:from>
      <xdr:col>1</xdr:col>
      <xdr:colOff>25400</xdr:colOff>
      <xdr:row>297</xdr:row>
      <xdr:rowOff>25405</xdr:rowOff>
    </xdr:from>
    <xdr:to>
      <xdr:col>1</xdr:col>
      <xdr:colOff>604520</xdr:colOff>
      <xdr:row>297</xdr:row>
      <xdr:rowOff>406405</xdr:rowOff>
    </xdr:to>
    <xdr:pic>
      <xdr:nvPicPr>
        <xdr:cNvPr id="34" name="Subgraph-Hom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26471685"/>
          <a:ext cx="579120" cy="381000"/>
        </a:xfrm>
        <a:prstGeom prst="rect">
          <a:avLst/>
        </a:prstGeom>
      </xdr:spPr>
    </xdr:pic>
    <xdr:clientData/>
  </xdr:twoCellAnchor>
  <xdr:twoCellAnchor editAs="oneCell">
    <xdr:from>
      <xdr:col>1</xdr:col>
      <xdr:colOff>25400</xdr:colOff>
      <xdr:row>332</xdr:row>
      <xdr:rowOff>25405</xdr:rowOff>
    </xdr:from>
    <xdr:to>
      <xdr:col>1</xdr:col>
      <xdr:colOff>604520</xdr:colOff>
      <xdr:row>332</xdr:row>
      <xdr:rowOff>406405</xdr:rowOff>
    </xdr:to>
    <xdr:pic>
      <xdr:nvPicPr>
        <xdr:cNvPr id="35" name="Subgraph-Life of Pi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41406885"/>
          <a:ext cx="579120" cy="381000"/>
        </a:xfrm>
        <a:prstGeom prst="rect">
          <a:avLst/>
        </a:prstGeom>
      </xdr:spPr>
    </xdr:pic>
    <xdr:clientData/>
  </xdr:twoCellAnchor>
  <xdr:twoCellAnchor editAs="oneCell">
    <xdr:from>
      <xdr:col>1</xdr:col>
      <xdr:colOff>25400</xdr:colOff>
      <xdr:row>333</xdr:row>
      <xdr:rowOff>25400</xdr:rowOff>
    </xdr:from>
    <xdr:to>
      <xdr:col>1</xdr:col>
      <xdr:colOff>604520</xdr:colOff>
      <xdr:row>333</xdr:row>
      <xdr:rowOff>406400</xdr:rowOff>
    </xdr:to>
    <xdr:pic>
      <xdr:nvPicPr>
        <xdr:cNvPr id="36" name="Subgraph-Ghost Ride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41833600"/>
          <a:ext cx="579120" cy="381000"/>
        </a:xfrm>
        <a:prstGeom prst="rect">
          <a:avLst/>
        </a:prstGeom>
      </xdr:spPr>
    </xdr:pic>
    <xdr:clientData/>
  </xdr:twoCellAnchor>
  <xdr:twoCellAnchor editAs="oneCell">
    <xdr:from>
      <xdr:col>1</xdr:col>
      <xdr:colOff>25400</xdr:colOff>
      <xdr:row>334</xdr:row>
      <xdr:rowOff>25395</xdr:rowOff>
    </xdr:from>
    <xdr:to>
      <xdr:col>1</xdr:col>
      <xdr:colOff>604520</xdr:colOff>
      <xdr:row>334</xdr:row>
      <xdr:rowOff>406395</xdr:rowOff>
    </xdr:to>
    <xdr:pic>
      <xdr:nvPicPr>
        <xdr:cNvPr id="37" name="Subgraph-Jason Bourn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42260315"/>
          <a:ext cx="579120" cy="381000"/>
        </a:xfrm>
        <a:prstGeom prst="rect">
          <a:avLst/>
        </a:prstGeom>
      </xdr:spPr>
    </xdr:pic>
    <xdr:clientData/>
  </xdr:twoCellAnchor>
  <xdr:twoCellAnchor editAs="oneCell">
    <xdr:from>
      <xdr:col>1</xdr:col>
      <xdr:colOff>25400</xdr:colOff>
      <xdr:row>335</xdr:row>
      <xdr:rowOff>25402</xdr:rowOff>
    </xdr:from>
    <xdr:to>
      <xdr:col>1</xdr:col>
      <xdr:colOff>604520</xdr:colOff>
      <xdr:row>335</xdr:row>
      <xdr:rowOff>406402</xdr:rowOff>
    </xdr:to>
    <xdr:pic>
      <xdr:nvPicPr>
        <xdr:cNvPr id="38" name="Subgraph-Charlie's Angels: Full Throttl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42687042"/>
          <a:ext cx="579120" cy="381000"/>
        </a:xfrm>
        <a:prstGeom prst="rect">
          <a:avLst/>
        </a:prstGeom>
      </xdr:spPr>
    </xdr:pic>
    <xdr:clientData/>
  </xdr:twoCellAnchor>
  <xdr:twoCellAnchor editAs="oneCell">
    <xdr:from>
      <xdr:col>1</xdr:col>
      <xdr:colOff>25400</xdr:colOff>
      <xdr:row>351</xdr:row>
      <xdr:rowOff>25398</xdr:rowOff>
    </xdr:from>
    <xdr:to>
      <xdr:col>1</xdr:col>
      <xdr:colOff>604520</xdr:colOff>
      <xdr:row>351</xdr:row>
      <xdr:rowOff>406398</xdr:rowOff>
    </xdr:to>
    <xdr:pic>
      <xdr:nvPicPr>
        <xdr:cNvPr id="39" name="Subgraph-Asterix at the Olympic Game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49514558"/>
          <a:ext cx="579120" cy="381000"/>
        </a:xfrm>
        <a:prstGeom prst="rect">
          <a:avLst/>
        </a:prstGeom>
      </xdr:spPr>
    </xdr:pic>
    <xdr:clientData/>
  </xdr:twoCellAnchor>
  <xdr:twoCellAnchor editAs="oneCell">
    <xdr:from>
      <xdr:col>1</xdr:col>
      <xdr:colOff>25400</xdr:colOff>
      <xdr:row>352</xdr:row>
      <xdr:rowOff>25405</xdr:rowOff>
    </xdr:from>
    <xdr:to>
      <xdr:col>1</xdr:col>
      <xdr:colOff>604520</xdr:colOff>
      <xdr:row>352</xdr:row>
      <xdr:rowOff>406405</xdr:rowOff>
    </xdr:to>
    <xdr:pic>
      <xdr:nvPicPr>
        <xdr:cNvPr id="40" name="Subgraph-Windtalker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49941285"/>
          <a:ext cx="579120" cy="381000"/>
        </a:xfrm>
        <a:prstGeom prst="rect">
          <a:avLst/>
        </a:prstGeom>
      </xdr:spPr>
    </xdr:pic>
    <xdr:clientData/>
  </xdr:twoCellAnchor>
  <xdr:twoCellAnchor editAs="oneCell">
    <xdr:from>
      <xdr:col>1</xdr:col>
      <xdr:colOff>25400</xdr:colOff>
      <xdr:row>353</xdr:row>
      <xdr:rowOff>25400</xdr:rowOff>
    </xdr:from>
    <xdr:to>
      <xdr:col>1</xdr:col>
      <xdr:colOff>604520</xdr:colOff>
      <xdr:row>353</xdr:row>
      <xdr:rowOff>406400</xdr:rowOff>
    </xdr:to>
    <xdr:pic>
      <xdr:nvPicPr>
        <xdr:cNvPr id="41" name="Subgraph-The Huntsman: Winter's Wa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50368000"/>
          <a:ext cx="579120" cy="381000"/>
        </a:xfrm>
        <a:prstGeom prst="rect">
          <a:avLst/>
        </a:prstGeom>
      </xdr:spPr>
    </xdr:pic>
    <xdr:clientData/>
  </xdr:twoCellAnchor>
  <xdr:twoCellAnchor editAs="oneCell">
    <xdr:from>
      <xdr:col>1</xdr:col>
      <xdr:colOff>25400</xdr:colOff>
      <xdr:row>380</xdr:row>
      <xdr:rowOff>25402</xdr:rowOff>
    </xdr:from>
    <xdr:to>
      <xdr:col>1</xdr:col>
      <xdr:colOff>604520</xdr:colOff>
      <xdr:row>380</xdr:row>
      <xdr:rowOff>406402</xdr:rowOff>
    </xdr:to>
    <xdr:pic>
      <xdr:nvPicPr>
        <xdr:cNvPr id="42" name="Subgraph-Around the World in 80 Day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61889442"/>
          <a:ext cx="579120" cy="381000"/>
        </a:xfrm>
        <a:prstGeom prst="rect">
          <a:avLst/>
        </a:prstGeom>
      </xdr:spPr>
    </xdr:pic>
    <xdr:clientData/>
  </xdr:twoCellAnchor>
  <xdr:twoCellAnchor editAs="oneCell">
    <xdr:from>
      <xdr:col>1</xdr:col>
      <xdr:colOff>25400</xdr:colOff>
      <xdr:row>381</xdr:row>
      <xdr:rowOff>25398</xdr:rowOff>
    </xdr:from>
    <xdr:to>
      <xdr:col>1</xdr:col>
      <xdr:colOff>604520</xdr:colOff>
      <xdr:row>381</xdr:row>
      <xdr:rowOff>406398</xdr:rowOff>
    </xdr:to>
    <xdr:pic>
      <xdr:nvPicPr>
        <xdr:cNvPr id="43" name="Subgraph-Ali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62316158"/>
          <a:ext cx="579120" cy="381000"/>
        </a:xfrm>
        <a:prstGeom prst="rect">
          <a:avLst/>
        </a:prstGeom>
      </xdr:spPr>
    </xdr:pic>
    <xdr:clientData/>
  </xdr:twoCellAnchor>
  <xdr:twoCellAnchor editAs="oneCell">
    <xdr:from>
      <xdr:col>1</xdr:col>
      <xdr:colOff>25400</xdr:colOff>
      <xdr:row>382</xdr:row>
      <xdr:rowOff>25405</xdr:rowOff>
    </xdr:from>
    <xdr:to>
      <xdr:col>1</xdr:col>
      <xdr:colOff>604520</xdr:colOff>
      <xdr:row>382</xdr:row>
      <xdr:rowOff>406405</xdr:rowOff>
    </xdr:to>
    <xdr:pic>
      <xdr:nvPicPr>
        <xdr:cNvPr id="44" name="Subgraph-The Cat in the Ha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62742885"/>
          <a:ext cx="579120" cy="381000"/>
        </a:xfrm>
        <a:prstGeom prst="rect">
          <a:avLst/>
        </a:prstGeom>
      </xdr:spPr>
    </xdr:pic>
    <xdr:clientData/>
  </xdr:twoCellAnchor>
  <xdr:twoCellAnchor editAs="oneCell">
    <xdr:from>
      <xdr:col>1</xdr:col>
      <xdr:colOff>25400</xdr:colOff>
      <xdr:row>429</xdr:row>
      <xdr:rowOff>25395</xdr:rowOff>
    </xdr:from>
    <xdr:to>
      <xdr:col>1</xdr:col>
      <xdr:colOff>604520</xdr:colOff>
      <xdr:row>429</xdr:row>
      <xdr:rowOff>406395</xdr:rowOff>
    </xdr:to>
    <xdr:pic>
      <xdr:nvPicPr>
        <xdr:cNvPr id="46" name="Subgraph-In the Heart of the Sea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82798715"/>
          <a:ext cx="579120" cy="381000"/>
        </a:xfrm>
        <a:prstGeom prst="rect">
          <a:avLst/>
        </a:prstGeom>
      </xdr:spPr>
    </xdr:pic>
    <xdr:clientData/>
  </xdr:twoCellAnchor>
  <xdr:twoCellAnchor editAs="oneCell">
    <xdr:from>
      <xdr:col>1</xdr:col>
      <xdr:colOff>25400</xdr:colOff>
      <xdr:row>430</xdr:row>
      <xdr:rowOff>25402</xdr:rowOff>
    </xdr:from>
    <xdr:to>
      <xdr:col>1</xdr:col>
      <xdr:colOff>604520</xdr:colOff>
      <xdr:row>430</xdr:row>
      <xdr:rowOff>406402</xdr:rowOff>
    </xdr:to>
    <xdr:pic>
      <xdr:nvPicPr>
        <xdr:cNvPr id="47" name="Subgraph-The Adventures of Pluto Nash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83225442"/>
          <a:ext cx="579120" cy="381000"/>
        </a:xfrm>
        <a:prstGeom prst="rect">
          <a:avLst/>
        </a:prstGeom>
      </xdr:spPr>
    </xdr:pic>
    <xdr:clientData/>
  </xdr:twoCellAnchor>
  <xdr:twoCellAnchor editAs="oneCell">
    <xdr:from>
      <xdr:col>1</xdr:col>
      <xdr:colOff>25400</xdr:colOff>
      <xdr:row>431</xdr:row>
      <xdr:rowOff>25398</xdr:rowOff>
    </xdr:from>
    <xdr:to>
      <xdr:col>1</xdr:col>
      <xdr:colOff>604520</xdr:colOff>
      <xdr:row>431</xdr:row>
      <xdr:rowOff>406398</xdr:rowOff>
    </xdr:to>
    <xdr:pic>
      <xdr:nvPicPr>
        <xdr:cNvPr id="48" name="Subgraph-Green Zon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83652158"/>
          <a:ext cx="579120" cy="381000"/>
        </a:xfrm>
        <a:prstGeom prst="rect">
          <a:avLst/>
        </a:prstGeom>
      </xdr:spPr>
    </xdr:pic>
    <xdr:clientData/>
  </xdr:twoCellAnchor>
  <xdr:twoCellAnchor editAs="oneCell">
    <xdr:from>
      <xdr:col>1</xdr:col>
      <xdr:colOff>25400</xdr:colOff>
      <xdr:row>461</xdr:row>
      <xdr:rowOff>25398</xdr:rowOff>
    </xdr:from>
    <xdr:to>
      <xdr:col>1</xdr:col>
      <xdr:colOff>604520</xdr:colOff>
      <xdr:row>461</xdr:row>
      <xdr:rowOff>406398</xdr:rowOff>
    </xdr:to>
    <xdr:pic>
      <xdr:nvPicPr>
        <xdr:cNvPr id="49" name="Subgraph-Men in Black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96453758"/>
          <a:ext cx="579120" cy="381000"/>
        </a:xfrm>
        <a:prstGeom prst="rect">
          <a:avLst/>
        </a:prstGeom>
      </xdr:spPr>
    </xdr:pic>
    <xdr:clientData/>
  </xdr:twoCellAnchor>
  <xdr:twoCellAnchor editAs="oneCell">
    <xdr:from>
      <xdr:col>1</xdr:col>
      <xdr:colOff>25400</xdr:colOff>
      <xdr:row>462</xdr:row>
      <xdr:rowOff>25405</xdr:rowOff>
    </xdr:from>
    <xdr:to>
      <xdr:col>1</xdr:col>
      <xdr:colOff>604520</xdr:colOff>
      <xdr:row>462</xdr:row>
      <xdr:rowOff>406405</xdr:rowOff>
    </xdr:to>
    <xdr:pic>
      <xdr:nvPicPr>
        <xdr:cNvPr id="50" name="Subgraph-Toy Story 2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96880485"/>
          <a:ext cx="579120" cy="381000"/>
        </a:xfrm>
        <a:prstGeom prst="rect">
          <a:avLst/>
        </a:prstGeom>
      </xdr:spPr>
    </xdr:pic>
    <xdr:clientData/>
  </xdr:twoCellAnchor>
  <xdr:twoCellAnchor editAs="oneCell">
    <xdr:from>
      <xdr:col>1</xdr:col>
      <xdr:colOff>25400</xdr:colOff>
      <xdr:row>463</xdr:row>
      <xdr:rowOff>25400</xdr:rowOff>
    </xdr:from>
    <xdr:to>
      <xdr:col>1</xdr:col>
      <xdr:colOff>604520</xdr:colOff>
      <xdr:row>463</xdr:row>
      <xdr:rowOff>406400</xdr:rowOff>
    </xdr:to>
    <xdr:pic>
      <xdr:nvPicPr>
        <xdr:cNvPr id="51" name="Subgraph-Unstoppabl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97307200"/>
          <a:ext cx="579120" cy="381000"/>
        </a:xfrm>
        <a:prstGeom prst="rect">
          <a:avLst/>
        </a:prstGeom>
      </xdr:spPr>
    </xdr:pic>
    <xdr:clientData/>
  </xdr:twoCellAnchor>
  <xdr:twoCellAnchor editAs="oneCell">
    <xdr:from>
      <xdr:col>1</xdr:col>
      <xdr:colOff>25400</xdr:colOff>
      <xdr:row>476</xdr:row>
      <xdr:rowOff>25398</xdr:rowOff>
    </xdr:from>
    <xdr:to>
      <xdr:col>1</xdr:col>
      <xdr:colOff>604520</xdr:colOff>
      <xdr:row>476</xdr:row>
      <xdr:rowOff>406398</xdr:rowOff>
    </xdr:to>
    <xdr:pic>
      <xdr:nvPicPr>
        <xdr:cNvPr id="52" name="Subgraph-Ben-Hu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02854558"/>
          <a:ext cx="579120" cy="381000"/>
        </a:xfrm>
        <a:prstGeom prst="rect">
          <a:avLst/>
        </a:prstGeom>
      </xdr:spPr>
    </xdr:pic>
    <xdr:clientData/>
  </xdr:twoCellAnchor>
  <xdr:twoCellAnchor editAs="oneCell">
    <xdr:from>
      <xdr:col>1</xdr:col>
      <xdr:colOff>25400</xdr:colOff>
      <xdr:row>477</xdr:row>
      <xdr:rowOff>25405</xdr:rowOff>
    </xdr:from>
    <xdr:to>
      <xdr:col>1</xdr:col>
      <xdr:colOff>604520</xdr:colOff>
      <xdr:row>477</xdr:row>
      <xdr:rowOff>406405</xdr:rowOff>
    </xdr:to>
    <xdr:pic>
      <xdr:nvPicPr>
        <xdr:cNvPr id="53" name="Subgraph-Atlantis: The Lost Empir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03281285"/>
          <a:ext cx="579120" cy="381000"/>
        </a:xfrm>
        <a:prstGeom prst="rect">
          <a:avLst/>
        </a:prstGeom>
      </xdr:spPr>
    </xdr:pic>
    <xdr:clientData/>
  </xdr:twoCellAnchor>
  <xdr:twoCellAnchor editAs="oneCell">
    <xdr:from>
      <xdr:col>1</xdr:col>
      <xdr:colOff>25400</xdr:colOff>
      <xdr:row>478</xdr:row>
      <xdr:rowOff>25400</xdr:rowOff>
    </xdr:from>
    <xdr:to>
      <xdr:col>1</xdr:col>
      <xdr:colOff>604520</xdr:colOff>
      <xdr:row>478</xdr:row>
      <xdr:rowOff>406400</xdr:rowOff>
    </xdr:to>
    <xdr:pic>
      <xdr:nvPicPr>
        <xdr:cNvPr id="54" name="Subgraph-Alvin and the Chipmunks: The Road Chip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03708000"/>
          <a:ext cx="579120" cy="381000"/>
        </a:xfrm>
        <a:prstGeom prst="rect">
          <a:avLst/>
        </a:prstGeom>
      </xdr:spPr>
    </xdr:pic>
    <xdr:clientData/>
  </xdr:twoCellAnchor>
  <xdr:twoCellAnchor editAs="oneCell">
    <xdr:from>
      <xdr:col>1</xdr:col>
      <xdr:colOff>25400</xdr:colOff>
      <xdr:row>479</xdr:row>
      <xdr:rowOff>25395</xdr:rowOff>
    </xdr:from>
    <xdr:to>
      <xdr:col>1</xdr:col>
      <xdr:colOff>604520</xdr:colOff>
      <xdr:row>479</xdr:row>
      <xdr:rowOff>406395</xdr:rowOff>
    </xdr:to>
    <xdr:pic>
      <xdr:nvPicPr>
        <xdr:cNvPr id="55" name="Subgraph-Valkyri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04134715"/>
          <a:ext cx="579120" cy="381000"/>
        </a:xfrm>
        <a:prstGeom prst="rect">
          <a:avLst/>
        </a:prstGeom>
      </xdr:spPr>
    </xdr:pic>
    <xdr:clientData/>
  </xdr:twoCellAnchor>
  <xdr:twoCellAnchor editAs="oneCell">
    <xdr:from>
      <xdr:col>1</xdr:col>
      <xdr:colOff>25400</xdr:colOff>
      <xdr:row>516</xdr:row>
      <xdr:rowOff>25410</xdr:rowOff>
    </xdr:from>
    <xdr:to>
      <xdr:col>1</xdr:col>
      <xdr:colOff>604520</xdr:colOff>
      <xdr:row>516</xdr:row>
      <xdr:rowOff>406410</xdr:rowOff>
    </xdr:to>
    <xdr:pic>
      <xdr:nvPicPr>
        <xdr:cNvPr id="56" name="Subgraph-Men in Black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19923370"/>
          <a:ext cx="579120" cy="381000"/>
        </a:xfrm>
        <a:prstGeom prst="rect">
          <a:avLst/>
        </a:prstGeom>
      </xdr:spPr>
    </xdr:pic>
    <xdr:clientData/>
  </xdr:twoCellAnchor>
  <xdr:twoCellAnchor editAs="oneCell">
    <xdr:from>
      <xdr:col>1</xdr:col>
      <xdr:colOff>25400</xdr:colOff>
      <xdr:row>517</xdr:row>
      <xdr:rowOff>25405</xdr:rowOff>
    </xdr:from>
    <xdr:to>
      <xdr:col>1</xdr:col>
      <xdr:colOff>604520</xdr:colOff>
      <xdr:row>517</xdr:row>
      <xdr:rowOff>406405</xdr:rowOff>
    </xdr:to>
    <xdr:pic>
      <xdr:nvPicPr>
        <xdr:cNvPr id="57" name="Subgraph-Toy Story 2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20350085"/>
          <a:ext cx="579120" cy="381000"/>
        </a:xfrm>
        <a:prstGeom prst="rect">
          <a:avLst/>
        </a:prstGeom>
      </xdr:spPr>
    </xdr:pic>
    <xdr:clientData/>
  </xdr:twoCellAnchor>
  <xdr:twoCellAnchor editAs="oneCell">
    <xdr:from>
      <xdr:col>1</xdr:col>
      <xdr:colOff>25400</xdr:colOff>
      <xdr:row>518</xdr:row>
      <xdr:rowOff>25400</xdr:rowOff>
    </xdr:from>
    <xdr:to>
      <xdr:col>1</xdr:col>
      <xdr:colOff>604520</xdr:colOff>
      <xdr:row>518</xdr:row>
      <xdr:rowOff>406400</xdr:rowOff>
    </xdr:to>
    <xdr:pic>
      <xdr:nvPicPr>
        <xdr:cNvPr id="58" name="Subgraph-Unstoppabl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20776800"/>
          <a:ext cx="579120" cy="381000"/>
        </a:xfrm>
        <a:prstGeom prst="rect">
          <a:avLst/>
        </a:prstGeom>
      </xdr:spPr>
    </xdr:pic>
    <xdr:clientData/>
  </xdr:twoCellAnchor>
  <xdr:twoCellAnchor editAs="oneCell">
    <xdr:from>
      <xdr:col>1</xdr:col>
      <xdr:colOff>25400</xdr:colOff>
      <xdr:row>531</xdr:row>
      <xdr:rowOff>25410</xdr:rowOff>
    </xdr:from>
    <xdr:to>
      <xdr:col>1</xdr:col>
      <xdr:colOff>604520</xdr:colOff>
      <xdr:row>531</xdr:row>
      <xdr:rowOff>406410</xdr:rowOff>
    </xdr:to>
    <xdr:pic>
      <xdr:nvPicPr>
        <xdr:cNvPr id="59" name="Subgraph-Ben-Hu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26324170"/>
          <a:ext cx="579120" cy="381000"/>
        </a:xfrm>
        <a:prstGeom prst="rect">
          <a:avLst/>
        </a:prstGeom>
      </xdr:spPr>
    </xdr:pic>
    <xdr:clientData/>
  </xdr:twoCellAnchor>
  <xdr:twoCellAnchor editAs="oneCell">
    <xdr:from>
      <xdr:col>1</xdr:col>
      <xdr:colOff>25400</xdr:colOff>
      <xdr:row>532</xdr:row>
      <xdr:rowOff>25405</xdr:rowOff>
    </xdr:from>
    <xdr:to>
      <xdr:col>1</xdr:col>
      <xdr:colOff>604520</xdr:colOff>
      <xdr:row>532</xdr:row>
      <xdr:rowOff>406405</xdr:rowOff>
    </xdr:to>
    <xdr:pic>
      <xdr:nvPicPr>
        <xdr:cNvPr id="60" name="Subgraph-Atlantis: The Lost Empir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26750885"/>
          <a:ext cx="579120" cy="381000"/>
        </a:xfrm>
        <a:prstGeom prst="rect">
          <a:avLst/>
        </a:prstGeom>
      </xdr:spPr>
    </xdr:pic>
    <xdr:clientData/>
  </xdr:twoCellAnchor>
  <xdr:twoCellAnchor editAs="oneCell">
    <xdr:from>
      <xdr:col>1</xdr:col>
      <xdr:colOff>25400</xdr:colOff>
      <xdr:row>533</xdr:row>
      <xdr:rowOff>25400</xdr:rowOff>
    </xdr:from>
    <xdr:to>
      <xdr:col>1</xdr:col>
      <xdr:colOff>604520</xdr:colOff>
      <xdr:row>533</xdr:row>
      <xdr:rowOff>406400</xdr:rowOff>
    </xdr:to>
    <xdr:pic>
      <xdr:nvPicPr>
        <xdr:cNvPr id="61" name="Subgraph-Alvin and the Chipmunks: The Road Chip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27177600"/>
          <a:ext cx="579120" cy="381000"/>
        </a:xfrm>
        <a:prstGeom prst="rect">
          <a:avLst/>
        </a:prstGeom>
      </xdr:spPr>
    </xdr:pic>
    <xdr:clientData/>
  </xdr:twoCellAnchor>
  <xdr:twoCellAnchor editAs="oneCell">
    <xdr:from>
      <xdr:col>1</xdr:col>
      <xdr:colOff>25400</xdr:colOff>
      <xdr:row>534</xdr:row>
      <xdr:rowOff>25395</xdr:rowOff>
    </xdr:from>
    <xdr:to>
      <xdr:col>1</xdr:col>
      <xdr:colOff>604520</xdr:colOff>
      <xdr:row>534</xdr:row>
      <xdr:rowOff>406395</xdr:rowOff>
    </xdr:to>
    <xdr:pic>
      <xdr:nvPicPr>
        <xdr:cNvPr id="62" name="Subgraph-Valkyri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27604315"/>
          <a:ext cx="579120" cy="381000"/>
        </a:xfrm>
        <a:prstGeom prst="rect">
          <a:avLst/>
        </a:prstGeom>
      </xdr:spPr>
    </xdr:pic>
    <xdr:clientData/>
  </xdr:twoCellAnchor>
  <xdr:twoCellAnchor editAs="oneCell">
    <xdr:from>
      <xdr:col>1</xdr:col>
      <xdr:colOff>25400</xdr:colOff>
      <xdr:row>565</xdr:row>
      <xdr:rowOff>25390</xdr:rowOff>
    </xdr:from>
    <xdr:to>
      <xdr:col>1</xdr:col>
      <xdr:colOff>604520</xdr:colOff>
      <xdr:row>565</xdr:row>
      <xdr:rowOff>406390</xdr:rowOff>
    </xdr:to>
    <xdr:pic>
      <xdr:nvPicPr>
        <xdr:cNvPr id="63" name="Subgraph-The Three Musketeer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40832630"/>
          <a:ext cx="579120" cy="381000"/>
        </a:xfrm>
        <a:prstGeom prst="rect">
          <a:avLst/>
        </a:prstGeom>
      </xdr:spPr>
    </xdr:pic>
    <xdr:clientData/>
  </xdr:twoCellAnchor>
  <xdr:twoCellAnchor editAs="oneCell">
    <xdr:from>
      <xdr:col>1</xdr:col>
      <xdr:colOff>25400</xdr:colOff>
      <xdr:row>566</xdr:row>
      <xdr:rowOff>25410</xdr:rowOff>
    </xdr:from>
    <xdr:to>
      <xdr:col>1</xdr:col>
      <xdr:colOff>604520</xdr:colOff>
      <xdr:row>566</xdr:row>
      <xdr:rowOff>406410</xdr:rowOff>
    </xdr:to>
    <xdr:pic>
      <xdr:nvPicPr>
        <xdr:cNvPr id="64" name="Subgraph-Hotel Transylvania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41259370"/>
          <a:ext cx="579120" cy="381000"/>
        </a:xfrm>
        <a:prstGeom prst="rect">
          <a:avLst/>
        </a:prstGeom>
      </xdr:spPr>
    </xdr:pic>
    <xdr:clientData/>
  </xdr:twoCellAnchor>
  <xdr:twoCellAnchor editAs="oneCell">
    <xdr:from>
      <xdr:col>1</xdr:col>
      <xdr:colOff>25400</xdr:colOff>
      <xdr:row>567</xdr:row>
      <xdr:rowOff>25405</xdr:rowOff>
    </xdr:from>
    <xdr:to>
      <xdr:col>1</xdr:col>
      <xdr:colOff>604520</xdr:colOff>
      <xdr:row>567</xdr:row>
      <xdr:rowOff>406405</xdr:rowOff>
    </xdr:to>
    <xdr:pic>
      <xdr:nvPicPr>
        <xdr:cNvPr id="65" name="Subgraph-Enchante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41686085"/>
          <a:ext cx="579120" cy="381000"/>
        </a:xfrm>
        <a:prstGeom prst="rect">
          <a:avLst/>
        </a:prstGeom>
      </xdr:spPr>
    </xdr:pic>
    <xdr:clientData/>
  </xdr:twoCellAnchor>
  <xdr:twoCellAnchor editAs="oneCell">
    <xdr:from>
      <xdr:col>1</xdr:col>
      <xdr:colOff>25400</xdr:colOff>
      <xdr:row>614</xdr:row>
      <xdr:rowOff>25395</xdr:rowOff>
    </xdr:from>
    <xdr:to>
      <xdr:col>1</xdr:col>
      <xdr:colOff>604520</xdr:colOff>
      <xdr:row>614</xdr:row>
      <xdr:rowOff>406395</xdr:rowOff>
    </xdr:to>
    <xdr:pic>
      <xdr:nvPicPr>
        <xdr:cNvPr id="66" name="Subgraph-Get Smar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61741915"/>
          <a:ext cx="579120" cy="381000"/>
        </a:xfrm>
        <a:prstGeom prst="rect">
          <a:avLst/>
        </a:prstGeom>
      </xdr:spPr>
    </xdr:pic>
    <xdr:clientData/>
  </xdr:twoCellAnchor>
  <xdr:twoCellAnchor editAs="oneCell">
    <xdr:from>
      <xdr:col>1</xdr:col>
      <xdr:colOff>25400</xdr:colOff>
      <xdr:row>615</xdr:row>
      <xdr:rowOff>25390</xdr:rowOff>
    </xdr:from>
    <xdr:to>
      <xdr:col>1</xdr:col>
      <xdr:colOff>604520</xdr:colOff>
      <xdr:row>615</xdr:row>
      <xdr:rowOff>406390</xdr:rowOff>
    </xdr:to>
    <xdr:pic>
      <xdr:nvPicPr>
        <xdr:cNvPr id="67" name="Subgraph-Something's Gotta Giv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62168630"/>
          <a:ext cx="579120" cy="381000"/>
        </a:xfrm>
        <a:prstGeom prst="rect">
          <a:avLst/>
        </a:prstGeom>
      </xdr:spPr>
    </xdr:pic>
    <xdr:clientData/>
  </xdr:twoCellAnchor>
  <xdr:twoCellAnchor editAs="oneCell">
    <xdr:from>
      <xdr:col>1</xdr:col>
      <xdr:colOff>25400</xdr:colOff>
      <xdr:row>616</xdr:row>
      <xdr:rowOff>25410</xdr:rowOff>
    </xdr:from>
    <xdr:to>
      <xdr:col>1</xdr:col>
      <xdr:colOff>604520</xdr:colOff>
      <xdr:row>616</xdr:row>
      <xdr:rowOff>406410</xdr:rowOff>
    </xdr:to>
    <xdr:pic>
      <xdr:nvPicPr>
        <xdr:cNvPr id="68" name="Subgraph-Shutter Islan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62595370"/>
          <a:ext cx="579120" cy="381000"/>
        </a:xfrm>
        <a:prstGeom prst="rect">
          <a:avLst/>
        </a:prstGeom>
      </xdr:spPr>
    </xdr:pic>
    <xdr:clientData/>
  </xdr:twoCellAnchor>
  <xdr:twoCellAnchor editAs="oneCell">
    <xdr:from>
      <xdr:col>1</xdr:col>
      <xdr:colOff>25400</xdr:colOff>
      <xdr:row>673</xdr:row>
      <xdr:rowOff>25400</xdr:rowOff>
    </xdr:from>
    <xdr:to>
      <xdr:col>1</xdr:col>
      <xdr:colOff>604520</xdr:colOff>
      <xdr:row>673</xdr:row>
      <xdr:rowOff>406400</xdr:rowOff>
    </xdr:to>
    <xdr:pic>
      <xdr:nvPicPr>
        <xdr:cNvPr id="69" name="Subgraph-The Lion King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86918400"/>
          <a:ext cx="579120" cy="381000"/>
        </a:xfrm>
        <a:prstGeom prst="rect">
          <a:avLst/>
        </a:prstGeom>
      </xdr:spPr>
    </xdr:pic>
    <xdr:clientData/>
  </xdr:twoCellAnchor>
  <xdr:twoCellAnchor editAs="oneCell">
    <xdr:from>
      <xdr:col>1</xdr:col>
      <xdr:colOff>25400</xdr:colOff>
      <xdr:row>674</xdr:row>
      <xdr:rowOff>25395</xdr:rowOff>
    </xdr:from>
    <xdr:to>
      <xdr:col>1</xdr:col>
      <xdr:colOff>604520</xdr:colOff>
      <xdr:row>674</xdr:row>
      <xdr:rowOff>406395</xdr:rowOff>
    </xdr:to>
    <xdr:pic>
      <xdr:nvPicPr>
        <xdr:cNvPr id="70" name="Subgraph-Journey 2: The Mysterious Islan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87345115"/>
          <a:ext cx="579120" cy="381000"/>
        </a:xfrm>
        <a:prstGeom prst="rect">
          <a:avLst/>
        </a:prstGeom>
      </xdr:spPr>
    </xdr:pic>
    <xdr:clientData/>
  </xdr:twoCellAnchor>
  <xdr:twoCellAnchor editAs="oneCell">
    <xdr:from>
      <xdr:col>1</xdr:col>
      <xdr:colOff>25400</xdr:colOff>
      <xdr:row>675</xdr:row>
      <xdr:rowOff>25390</xdr:rowOff>
    </xdr:from>
    <xdr:to>
      <xdr:col>1</xdr:col>
      <xdr:colOff>604520</xdr:colOff>
      <xdr:row>675</xdr:row>
      <xdr:rowOff>406390</xdr:rowOff>
    </xdr:to>
    <xdr:pic>
      <xdr:nvPicPr>
        <xdr:cNvPr id="71" name="Subgraph-Cloudy with a Chance of Meatballs 2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287771830"/>
          <a:ext cx="579120" cy="381000"/>
        </a:xfrm>
        <a:prstGeom prst="rect">
          <a:avLst/>
        </a:prstGeom>
      </xdr:spPr>
    </xdr:pic>
    <xdr:clientData/>
  </xdr:twoCellAnchor>
  <xdr:twoCellAnchor editAs="oneCell">
    <xdr:from>
      <xdr:col>1</xdr:col>
      <xdr:colOff>25400</xdr:colOff>
      <xdr:row>732</xdr:row>
      <xdr:rowOff>25405</xdr:rowOff>
    </xdr:from>
    <xdr:to>
      <xdr:col>1</xdr:col>
      <xdr:colOff>604520</xdr:colOff>
      <xdr:row>732</xdr:row>
      <xdr:rowOff>406405</xdr:rowOff>
    </xdr:to>
    <xdr:pic>
      <xdr:nvPicPr>
        <xdr:cNvPr id="72" name="Subgraph-Fool's Gol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12094885"/>
          <a:ext cx="579120" cy="381000"/>
        </a:xfrm>
        <a:prstGeom prst="rect">
          <a:avLst/>
        </a:prstGeom>
      </xdr:spPr>
    </xdr:pic>
    <xdr:clientData/>
  </xdr:twoCellAnchor>
  <xdr:twoCellAnchor editAs="oneCell">
    <xdr:from>
      <xdr:col>1</xdr:col>
      <xdr:colOff>25400</xdr:colOff>
      <xdr:row>733</xdr:row>
      <xdr:rowOff>25400</xdr:rowOff>
    </xdr:from>
    <xdr:to>
      <xdr:col>1</xdr:col>
      <xdr:colOff>604520</xdr:colOff>
      <xdr:row>733</xdr:row>
      <xdr:rowOff>406400</xdr:rowOff>
    </xdr:to>
    <xdr:pic>
      <xdr:nvPicPr>
        <xdr:cNvPr id="73" name="Subgraph-Funny Peopl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12521600"/>
          <a:ext cx="579120" cy="381000"/>
        </a:xfrm>
        <a:prstGeom prst="rect">
          <a:avLst/>
        </a:prstGeom>
      </xdr:spPr>
    </xdr:pic>
    <xdr:clientData/>
  </xdr:twoCellAnchor>
  <xdr:twoCellAnchor editAs="oneCell">
    <xdr:from>
      <xdr:col>1</xdr:col>
      <xdr:colOff>25400</xdr:colOff>
      <xdr:row>734</xdr:row>
      <xdr:rowOff>25395</xdr:rowOff>
    </xdr:from>
    <xdr:to>
      <xdr:col>1</xdr:col>
      <xdr:colOff>604520</xdr:colOff>
      <xdr:row>734</xdr:row>
      <xdr:rowOff>406395</xdr:rowOff>
    </xdr:to>
    <xdr:pic>
      <xdr:nvPicPr>
        <xdr:cNvPr id="74" name="Subgraph-The Kingdom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12948315"/>
          <a:ext cx="579120" cy="381000"/>
        </a:xfrm>
        <a:prstGeom prst="rect">
          <a:avLst/>
        </a:prstGeom>
      </xdr:spPr>
    </xdr:pic>
    <xdr:clientData/>
  </xdr:twoCellAnchor>
  <xdr:twoCellAnchor editAs="oneCell">
    <xdr:from>
      <xdr:col>1</xdr:col>
      <xdr:colOff>25400</xdr:colOff>
      <xdr:row>779</xdr:row>
      <xdr:rowOff>25395</xdr:rowOff>
    </xdr:from>
    <xdr:to>
      <xdr:col>1</xdr:col>
      <xdr:colOff>604520</xdr:colOff>
      <xdr:row>779</xdr:row>
      <xdr:rowOff>406395</xdr:rowOff>
    </xdr:to>
    <xdr:pic>
      <xdr:nvPicPr>
        <xdr:cNvPr id="75" name="Subgraph-I Spy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32150715"/>
          <a:ext cx="579120" cy="381000"/>
        </a:xfrm>
        <a:prstGeom prst="rect">
          <a:avLst/>
        </a:prstGeom>
      </xdr:spPr>
    </xdr:pic>
    <xdr:clientData/>
  </xdr:twoCellAnchor>
  <xdr:twoCellAnchor editAs="oneCell">
    <xdr:from>
      <xdr:col>1</xdr:col>
      <xdr:colOff>25400</xdr:colOff>
      <xdr:row>780</xdr:row>
      <xdr:rowOff>25390</xdr:rowOff>
    </xdr:from>
    <xdr:to>
      <xdr:col>1</xdr:col>
      <xdr:colOff>604520</xdr:colOff>
      <xdr:row>780</xdr:row>
      <xdr:rowOff>406390</xdr:rowOff>
    </xdr:to>
    <xdr:pic>
      <xdr:nvPicPr>
        <xdr:cNvPr id="76" name="Subgraph-Underworld: Awakening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32577430"/>
          <a:ext cx="579120" cy="381000"/>
        </a:xfrm>
        <a:prstGeom prst="rect">
          <a:avLst/>
        </a:prstGeom>
      </xdr:spPr>
    </xdr:pic>
    <xdr:clientData/>
  </xdr:twoCellAnchor>
  <xdr:twoCellAnchor editAs="oneCell">
    <xdr:from>
      <xdr:col>1</xdr:col>
      <xdr:colOff>25400</xdr:colOff>
      <xdr:row>781</xdr:row>
      <xdr:rowOff>25410</xdr:rowOff>
    </xdr:from>
    <xdr:to>
      <xdr:col>1</xdr:col>
      <xdr:colOff>604520</xdr:colOff>
      <xdr:row>781</xdr:row>
      <xdr:rowOff>406410</xdr:rowOff>
    </xdr:to>
    <xdr:pic>
      <xdr:nvPicPr>
        <xdr:cNvPr id="77" name="Subgraph-Rock of Age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33004170"/>
          <a:ext cx="579120" cy="381000"/>
        </a:xfrm>
        <a:prstGeom prst="rect">
          <a:avLst/>
        </a:prstGeom>
      </xdr:spPr>
    </xdr:pic>
    <xdr:clientData/>
  </xdr:twoCellAnchor>
  <xdr:twoCellAnchor editAs="oneCell">
    <xdr:from>
      <xdr:col>1</xdr:col>
      <xdr:colOff>25400</xdr:colOff>
      <xdr:row>782</xdr:row>
      <xdr:rowOff>25405</xdr:rowOff>
    </xdr:from>
    <xdr:to>
      <xdr:col>1</xdr:col>
      <xdr:colOff>604520</xdr:colOff>
      <xdr:row>782</xdr:row>
      <xdr:rowOff>406405</xdr:rowOff>
    </xdr:to>
    <xdr:pic>
      <xdr:nvPicPr>
        <xdr:cNvPr id="78" name="Subgraph-Hart's Wa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33430885"/>
          <a:ext cx="579120" cy="381000"/>
        </a:xfrm>
        <a:prstGeom prst="rect">
          <a:avLst/>
        </a:prstGeom>
      </xdr:spPr>
    </xdr:pic>
    <xdr:clientData/>
  </xdr:twoCellAnchor>
  <xdr:twoCellAnchor editAs="oneCell">
    <xdr:from>
      <xdr:col>1</xdr:col>
      <xdr:colOff>25400</xdr:colOff>
      <xdr:row>839</xdr:row>
      <xdr:rowOff>25395</xdr:rowOff>
    </xdr:from>
    <xdr:to>
      <xdr:col>1</xdr:col>
      <xdr:colOff>604520</xdr:colOff>
      <xdr:row>839</xdr:row>
      <xdr:rowOff>406395</xdr:rowOff>
    </xdr:to>
    <xdr:pic>
      <xdr:nvPicPr>
        <xdr:cNvPr id="79" name="Subgraph-Blade: Trinity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57753915"/>
          <a:ext cx="579120" cy="381000"/>
        </a:xfrm>
        <a:prstGeom prst="rect">
          <a:avLst/>
        </a:prstGeom>
      </xdr:spPr>
    </xdr:pic>
    <xdr:clientData/>
  </xdr:twoCellAnchor>
  <xdr:twoCellAnchor editAs="oneCell">
    <xdr:from>
      <xdr:col>1</xdr:col>
      <xdr:colOff>25400</xdr:colOff>
      <xdr:row>840</xdr:row>
      <xdr:rowOff>25390</xdr:rowOff>
    </xdr:from>
    <xdr:to>
      <xdr:col>1</xdr:col>
      <xdr:colOff>604520</xdr:colOff>
      <xdr:row>840</xdr:row>
      <xdr:rowOff>406390</xdr:rowOff>
    </xdr:to>
    <xdr:pic>
      <xdr:nvPicPr>
        <xdr:cNvPr id="80" name="Subgraph-Red Daw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58180630"/>
          <a:ext cx="579120" cy="381000"/>
        </a:xfrm>
        <a:prstGeom prst="rect">
          <a:avLst/>
        </a:prstGeom>
      </xdr:spPr>
    </xdr:pic>
    <xdr:clientData/>
  </xdr:twoCellAnchor>
  <xdr:twoCellAnchor editAs="oneCell">
    <xdr:from>
      <xdr:col>1</xdr:col>
      <xdr:colOff>25400</xdr:colOff>
      <xdr:row>841</xdr:row>
      <xdr:rowOff>25410</xdr:rowOff>
    </xdr:from>
    <xdr:to>
      <xdr:col>1</xdr:col>
      <xdr:colOff>604520</xdr:colOff>
      <xdr:row>841</xdr:row>
      <xdr:rowOff>406410</xdr:rowOff>
    </xdr:to>
    <xdr:pic>
      <xdr:nvPicPr>
        <xdr:cNvPr id="81" name="Subgraph-Primary Color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58607370"/>
          <a:ext cx="579120" cy="381000"/>
        </a:xfrm>
        <a:prstGeom prst="rect">
          <a:avLst/>
        </a:prstGeom>
      </xdr:spPr>
    </xdr:pic>
    <xdr:clientData/>
  </xdr:twoCellAnchor>
  <xdr:twoCellAnchor editAs="oneCell">
    <xdr:from>
      <xdr:col>1</xdr:col>
      <xdr:colOff>25400</xdr:colOff>
      <xdr:row>888</xdr:row>
      <xdr:rowOff>25400</xdr:rowOff>
    </xdr:from>
    <xdr:to>
      <xdr:col>1</xdr:col>
      <xdr:colOff>604520</xdr:colOff>
      <xdr:row>888</xdr:row>
      <xdr:rowOff>406400</xdr:rowOff>
    </xdr:to>
    <xdr:pic>
      <xdr:nvPicPr>
        <xdr:cNvPr id="82" name="Subgraph-The Italian Job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78663200"/>
          <a:ext cx="579120" cy="381000"/>
        </a:xfrm>
        <a:prstGeom prst="rect">
          <a:avLst/>
        </a:prstGeom>
      </xdr:spPr>
    </xdr:pic>
    <xdr:clientData/>
  </xdr:twoCellAnchor>
  <xdr:twoCellAnchor editAs="oneCell">
    <xdr:from>
      <xdr:col>1</xdr:col>
      <xdr:colOff>25400</xdr:colOff>
      <xdr:row>889</xdr:row>
      <xdr:rowOff>25395</xdr:rowOff>
    </xdr:from>
    <xdr:to>
      <xdr:col>1</xdr:col>
      <xdr:colOff>604520</xdr:colOff>
      <xdr:row>889</xdr:row>
      <xdr:rowOff>406395</xdr:rowOff>
    </xdr:to>
    <xdr:pic>
      <xdr:nvPicPr>
        <xdr:cNvPr id="83" name="Subgraph-Two Weeks Notic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79089915"/>
          <a:ext cx="579120" cy="381000"/>
        </a:xfrm>
        <a:prstGeom prst="rect">
          <a:avLst/>
        </a:prstGeom>
      </xdr:spPr>
    </xdr:pic>
    <xdr:clientData/>
  </xdr:twoCellAnchor>
  <xdr:twoCellAnchor editAs="oneCell">
    <xdr:from>
      <xdr:col>1</xdr:col>
      <xdr:colOff>25400</xdr:colOff>
      <xdr:row>890</xdr:row>
      <xdr:rowOff>25390</xdr:rowOff>
    </xdr:from>
    <xdr:to>
      <xdr:col>1</xdr:col>
      <xdr:colOff>604520</xdr:colOff>
      <xdr:row>890</xdr:row>
      <xdr:rowOff>406390</xdr:rowOff>
    </xdr:to>
    <xdr:pic>
      <xdr:nvPicPr>
        <xdr:cNvPr id="84" name="Subgraph-Antz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79516630"/>
          <a:ext cx="579120" cy="381000"/>
        </a:xfrm>
        <a:prstGeom prst="rect">
          <a:avLst/>
        </a:prstGeom>
      </xdr:spPr>
    </xdr:pic>
    <xdr:clientData/>
  </xdr:twoCellAnchor>
  <xdr:twoCellAnchor editAs="oneCell">
    <xdr:from>
      <xdr:col>1</xdr:col>
      <xdr:colOff>25400</xdr:colOff>
      <xdr:row>947</xdr:row>
      <xdr:rowOff>25405</xdr:rowOff>
    </xdr:from>
    <xdr:to>
      <xdr:col>1</xdr:col>
      <xdr:colOff>604520</xdr:colOff>
      <xdr:row>947</xdr:row>
      <xdr:rowOff>406405</xdr:rowOff>
    </xdr:to>
    <xdr:pic>
      <xdr:nvPicPr>
        <xdr:cNvPr id="85" name="Subgraph-Analyze Tha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03839685"/>
          <a:ext cx="579120" cy="381000"/>
        </a:xfrm>
        <a:prstGeom prst="rect">
          <a:avLst/>
        </a:prstGeom>
      </xdr:spPr>
    </xdr:pic>
    <xdr:clientData/>
  </xdr:twoCellAnchor>
  <xdr:twoCellAnchor editAs="oneCell">
    <xdr:from>
      <xdr:col>1</xdr:col>
      <xdr:colOff>25400</xdr:colOff>
      <xdr:row>948</xdr:row>
      <xdr:rowOff>25400</xdr:rowOff>
    </xdr:from>
    <xdr:to>
      <xdr:col>1</xdr:col>
      <xdr:colOff>604520</xdr:colOff>
      <xdr:row>948</xdr:row>
      <xdr:rowOff>406400</xdr:rowOff>
    </xdr:to>
    <xdr:pic>
      <xdr:nvPicPr>
        <xdr:cNvPr id="86" name="Subgraph-Righteous Kill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04266400"/>
          <a:ext cx="579120" cy="381000"/>
        </a:xfrm>
        <a:prstGeom prst="rect">
          <a:avLst/>
        </a:prstGeom>
      </xdr:spPr>
    </xdr:pic>
    <xdr:clientData/>
  </xdr:twoCellAnchor>
  <xdr:twoCellAnchor editAs="oneCell">
    <xdr:from>
      <xdr:col>1</xdr:col>
      <xdr:colOff>25400</xdr:colOff>
      <xdr:row>949</xdr:row>
      <xdr:rowOff>25395</xdr:rowOff>
    </xdr:from>
    <xdr:to>
      <xdr:col>1</xdr:col>
      <xdr:colOff>604520</xdr:colOff>
      <xdr:row>949</xdr:row>
      <xdr:rowOff>406395</xdr:rowOff>
    </xdr:to>
    <xdr:pic>
      <xdr:nvPicPr>
        <xdr:cNvPr id="87" name="Subgraph-Mercury Rising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04693115"/>
          <a:ext cx="579120" cy="381000"/>
        </a:xfrm>
        <a:prstGeom prst="rect">
          <a:avLst/>
        </a:prstGeom>
      </xdr:spPr>
    </xdr:pic>
    <xdr:clientData/>
  </xdr:twoCellAnchor>
  <xdr:twoCellAnchor editAs="oneCell">
    <xdr:from>
      <xdr:col>1</xdr:col>
      <xdr:colOff>25400</xdr:colOff>
      <xdr:row>950</xdr:row>
      <xdr:rowOff>25390</xdr:rowOff>
    </xdr:from>
    <xdr:to>
      <xdr:col>1</xdr:col>
      <xdr:colOff>604520</xdr:colOff>
      <xdr:row>950</xdr:row>
      <xdr:rowOff>406390</xdr:rowOff>
    </xdr:to>
    <xdr:pic>
      <xdr:nvPicPr>
        <xdr:cNvPr id="88" name="Subgraph-The Solois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05119830"/>
          <a:ext cx="579120" cy="381000"/>
        </a:xfrm>
        <a:prstGeom prst="rect">
          <a:avLst/>
        </a:prstGeom>
      </xdr:spPr>
    </xdr:pic>
    <xdr:clientData/>
  </xdr:twoCellAnchor>
  <xdr:twoCellAnchor editAs="oneCell">
    <xdr:from>
      <xdr:col>1</xdr:col>
      <xdr:colOff>25400</xdr:colOff>
      <xdr:row>1007</xdr:row>
      <xdr:rowOff>25380</xdr:rowOff>
    </xdr:from>
    <xdr:to>
      <xdr:col>1</xdr:col>
      <xdr:colOff>604520</xdr:colOff>
      <xdr:row>1007</xdr:row>
      <xdr:rowOff>406380</xdr:rowOff>
    </xdr:to>
    <xdr:pic>
      <xdr:nvPicPr>
        <xdr:cNvPr id="89" name="Subgraph-George of the Jungl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29442860"/>
          <a:ext cx="579120" cy="381000"/>
        </a:xfrm>
        <a:prstGeom prst="rect">
          <a:avLst/>
        </a:prstGeom>
      </xdr:spPr>
    </xdr:pic>
    <xdr:clientData/>
  </xdr:twoCellAnchor>
  <xdr:twoCellAnchor editAs="oneCell">
    <xdr:from>
      <xdr:col>1</xdr:col>
      <xdr:colOff>25400</xdr:colOff>
      <xdr:row>1008</xdr:row>
      <xdr:rowOff>25400</xdr:rowOff>
    </xdr:from>
    <xdr:to>
      <xdr:col>1</xdr:col>
      <xdr:colOff>604520</xdr:colOff>
      <xdr:row>1008</xdr:row>
      <xdr:rowOff>406400</xdr:rowOff>
    </xdr:to>
    <xdr:pic>
      <xdr:nvPicPr>
        <xdr:cNvPr id="90" name="Subgraph-American Wedding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29869600"/>
          <a:ext cx="579120" cy="381000"/>
        </a:xfrm>
        <a:prstGeom prst="rect">
          <a:avLst/>
        </a:prstGeom>
      </xdr:spPr>
    </xdr:pic>
    <xdr:clientData/>
  </xdr:twoCellAnchor>
  <xdr:twoCellAnchor editAs="oneCell">
    <xdr:from>
      <xdr:col>1</xdr:col>
      <xdr:colOff>25400</xdr:colOff>
      <xdr:row>1009</xdr:row>
      <xdr:rowOff>25420</xdr:rowOff>
    </xdr:from>
    <xdr:to>
      <xdr:col>1</xdr:col>
      <xdr:colOff>604520</xdr:colOff>
      <xdr:row>1009</xdr:row>
      <xdr:rowOff>406420</xdr:rowOff>
    </xdr:to>
    <xdr:pic>
      <xdr:nvPicPr>
        <xdr:cNvPr id="91" name="Subgraph-Captain Phillip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30296340"/>
          <a:ext cx="579120" cy="381000"/>
        </a:xfrm>
        <a:prstGeom prst="rect">
          <a:avLst/>
        </a:prstGeom>
      </xdr:spPr>
    </xdr:pic>
    <xdr:clientData/>
  </xdr:twoCellAnchor>
  <xdr:twoCellAnchor editAs="oneCell">
    <xdr:from>
      <xdr:col>1</xdr:col>
      <xdr:colOff>25400</xdr:colOff>
      <xdr:row>1046</xdr:row>
      <xdr:rowOff>25410</xdr:rowOff>
    </xdr:from>
    <xdr:to>
      <xdr:col>1</xdr:col>
      <xdr:colOff>604520</xdr:colOff>
      <xdr:row>1046</xdr:row>
      <xdr:rowOff>406410</xdr:rowOff>
    </xdr:to>
    <xdr:pic>
      <xdr:nvPicPr>
        <xdr:cNvPr id="92" name="Subgraph-Ã†on Flux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46084970"/>
          <a:ext cx="579120" cy="381000"/>
        </a:xfrm>
        <a:prstGeom prst="rect">
          <a:avLst/>
        </a:prstGeom>
      </xdr:spPr>
    </xdr:pic>
    <xdr:clientData/>
  </xdr:twoCellAnchor>
  <xdr:twoCellAnchor editAs="oneCell">
    <xdr:from>
      <xdr:col>1</xdr:col>
      <xdr:colOff>25400</xdr:colOff>
      <xdr:row>1047</xdr:row>
      <xdr:rowOff>25380</xdr:rowOff>
    </xdr:from>
    <xdr:to>
      <xdr:col>1</xdr:col>
      <xdr:colOff>604520</xdr:colOff>
      <xdr:row>1047</xdr:row>
      <xdr:rowOff>406380</xdr:rowOff>
    </xdr:to>
    <xdr:pic>
      <xdr:nvPicPr>
        <xdr:cNvPr id="93" name="Subgraph-Gods and General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46511660"/>
          <a:ext cx="579120" cy="381000"/>
        </a:xfrm>
        <a:prstGeom prst="rect">
          <a:avLst/>
        </a:prstGeom>
      </xdr:spPr>
    </xdr:pic>
    <xdr:clientData/>
  </xdr:twoCellAnchor>
  <xdr:twoCellAnchor editAs="oneCell">
    <xdr:from>
      <xdr:col>1</xdr:col>
      <xdr:colOff>25400</xdr:colOff>
      <xdr:row>1048</xdr:row>
      <xdr:rowOff>25400</xdr:rowOff>
    </xdr:from>
    <xdr:to>
      <xdr:col>1</xdr:col>
      <xdr:colOff>604520</xdr:colOff>
      <xdr:row>1048</xdr:row>
      <xdr:rowOff>406400</xdr:rowOff>
    </xdr:to>
    <xdr:pic>
      <xdr:nvPicPr>
        <xdr:cNvPr id="94" name="Subgraph-Turbulenc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46938400"/>
          <a:ext cx="579120" cy="381000"/>
        </a:xfrm>
        <a:prstGeom prst="rect">
          <a:avLst/>
        </a:prstGeom>
      </xdr:spPr>
    </xdr:pic>
    <xdr:clientData/>
  </xdr:twoCellAnchor>
  <xdr:twoCellAnchor editAs="oneCell">
    <xdr:from>
      <xdr:col>1</xdr:col>
      <xdr:colOff>25400</xdr:colOff>
      <xdr:row>1070</xdr:row>
      <xdr:rowOff>25390</xdr:rowOff>
    </xdr:from>
    <xdr:to>
      <xdr:col>1</xdr:col>
      <xdr:colOff>604520</xdr:colOff>
      <xdr:row>1070</xdr:row>
      <xdr:rowOff>406390</xdr:rowOff>
    </xdr:to>
    <xdr:pic>
      <xdr:nvPicPr>
        <xdr:cNvPr id="95" name="Subgraph-Flags of Our Father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56326230"/>
          <a:ext cx="579120" cy="381000"/>
        </a:xfrm>
        <a:prstGeom prst="rect">
          <a:avLst/>
        </a:prstGeom>
      </xdr:spPr>
    </xdr:pic>
    <xdr:clientData/>
  </xdr:twoCellAnchor>
  <xdr:twoCellAnchor editAs="oneCell">
    <xdr:from>
      <xdr:col>1</xdr:col>
      <xdr:colOff>25400</xdr:colOff>
      <xdr:row>1071</xdr:row>
      <xdr:rowOff>25410</xdr:rowOff>
    </xdr:from>
    <xdr:to>
      <xdr:col>1</xdr:col>
      <xdr:colOff>604520</xdr:colOff>
      <xdr:row>1071</xdr:row>
      <xdr:rowOff>406410</xdr:rowOff>
    </xdr:to>
    <xdr:pic>
      <xdr:nvPicPr>
        <xdr:cNvPr id="96" name="Subgraph-Law Abiding Citize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56752970"/>
          <a:ext cx="579120" cy="381000"/>
        </a:xfrm>
        <a:prstGeom prst="rect">
          <a:avLst/>
        </a:prstGeom>
      </xdr:spPr>
    </xdr:pic>
    <xdr:clientData/>
  </xdr:twoCellAnchor>
  <xdr:twoCellAnchor editAs="oneCell">
    <xdr:from>
      <xdr:col>1</xdr:col>
      <xdr:colOff>25400</xdr:colOff>
      <xdr:row>1108</xdr:row>
      <xdr:rowOff>25400</xdr:rowOff>
    </xdr:from>
    <xdr:to>
      <xdr:col>1</xdr:col>
      <xdr:colOff>604520</xdr:colOff>
      <xdr:row>1108</xdr:row>
      <xdr:rowOff>406400</xdr:rowOff>
    </xdr:to>
    <xdr:pic>
      <xdr:nvPicPr>
        <xdr:cNvPr id="97" name="Subgraph-Daddy's Hom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2541600"/>
          <a:ext cx="579120" cy="381000"/>
        </a:xfrm>
        <a:prstGeom prst="rect">
          <a:avLst/>
        </a:prstGeom>
      </xdr:spPr>
    </xdr:pic>
    <xdr:clientData/>
  </xdr:twoCellAnchor>
  <xdr:twoCellAnchor editAs="oneCell">
    <xdr:from>
      <xdr:col>1</xdr:col>
      <xdr:colOff>25400</xdr:colOff>
      <xdr:row>1109</xdr:row>
      <xdr:rowOff>25420</xdr:rowOff>
    </xdr:from>
    <xdr:to>
      <xdr:col>1</xdr:col>
      <xdr:colOff>604520</xdr:colOff>
      <xdr:row>1109</xdr:row>
      <xdr:rowOff>406420</xdr:rowOff>
    </xdr:to>
    <xdr:pic>
      <xdr:nvPicPr>
        <xdr:cNvPr id="98" name="Subgraph-Into the Wood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2968340"/>
          <a:ext cx="579120" cy="381000"/>
        </a:xfrm>
        <a:prstGeom prst="rect">
          <a:avLst/>
        </a:prstGeom>
      </xdr:spPr>
    </xdr:pic>
    <xdr:clientData/>
  </xdr:twoCellAnchor>
  <xdr:twoCellAnchor editAs="oneCell">
    <xdr:from>
      <xdr:col>1</xdr:col>
      <xdr:colOff>25400</xdr:colOff>
      <xdr:row>1110</xdr:row>
      <xdr:rowOff>25390</xdr:rowOff>
    </xdr:from>
    <xdr:to>
      <xdr:col>1</xdr:col>
      <xdr:colOff>604520</xdr:colOff>
      <xdr:row>1110</xdr:row>
      <xdr:rowOff>406390</xdr:rowOff>
    </xdr:to>
    <xdr:pic>
      <xdr:nvPicPr>
        <xdr:cNvPr id="99" name="Subgraph-Inside Ma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3395030"/>
          <a:ext cx="579120" cy="381000"/>
        </a:xfrm>
        <a:prstGeom prst="rect">
          <a:avLst/>
        </a:prstGeom>
      </xdr:spPr>
    </xdr:pic>
    <xdr:clientData/>
  </xdr:twoCellAnchor>
  <xdr:twoCellAnchor editAs="oneCell">
    <xdr:from>
      <xdr:col>1</xdr:col>
      <xdr:colOff>25400</xdr:colOff>
      <xdr:row>1111</xdr:row>
      <xdr:rowOff>25410</xdr:rowOff>
    </xdr:from>
    <xdr:to>
      <xdr:col>1</xdr:col>
      <xdr:colOff>604520</xdr:colOff>
      <xdr:row>1111</xdr:row>
      <xdr:rowOff>406410</xdr:rowOff>
    </xdr:to>
    <xdr:pic>
      <xdr:nvPicPr>
        <xdr:cNvPr id="100" name="Subgraph-Payback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3821770"/>
          <a:ext cx="579120" cy="381000"/>
        </a:xfrm>
        <a:prstGeom prst="rect">
          <a:avLst/>
        </a:prstGeom>
      </xdr:spPr>
    </xdr:pic>
    <xdr:clientData/>
  </xdr:twoCellAnchor>
  <xdr:twoCellAnchor editAs="oneCell">
    <xdr:from>
      <xdr:col>1</xdr:col>
      <xdr:colOff>25400</xdr:colOff>
      <xdr:row>1112</xdr:row>
      <xdr:rowOff>25380</xdr:rowOff>
    </xdr:from>
    <xdr:to>
      <xdr:col>1</xdr:col>
      <xdr:colOff>604520</xdr:colOff>
      <xdr:row>1112</xdr:row>
      <xdr:rowOff>406380</xdr:rowOff>
    </xdr:to>
    <xdr:pic>
      <xdr:nvPicPr>
        <xdr:cNvPr id="101" name="Subgraph-Congo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4248460"/>
          <a:ext cx="579120" cy="381000"/>
        </a:xfrm>
        <a:prstGeom prst="rect">
          <a:avLst/>
        </a:prstGeom>
      </xdr:spPr>
    </xdr:pic>
    <xdr:clientData/>
  </xdr:twoCellAnchor>
  <xdr:twoCellAnchor editAs="oneCell">
    <xdr:from>
      <xdr:col>1</xdr:col>
      <xdr:colOff>25400</xdr:colOff>
      <xdr:row>1113</xdr:row>
      <xdr:rowOff>25400</xdr:rowOff>
    </xdr:from>
    <xdr:to>
      <xdr:col>1</xdr:col>
      <xdr:colOff>604520</xdr:colOff>
      <xdr:row>1113</xdr:row>
      <xdr:rowOff>406400</xdr:rowOff>
    </xdr:to>
    <xdr:pic>
      <xdr:nvPicPr>
        <xdr:cNvPr id="102" name="Subgraph-We Bought a Zoo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4675200"/>
          <a:ext cx="579120" cy="381000"/>
        </a:xfrm>
        <a:prstGeom prst="rect">
          <a:avLst/>
        </a:prstGeom>
      </xdr:spPr>
    </xdr:pic>
    <xdr:clientData/>
  </xdr:twoCellAnchor>
  <xdr:twoCellAnchor editAs="oneCell">
    <xdr:from>
      <xdr:col>1</xdr:col>
      <xdr:colOff>25400</xdr:colOff>
      <xdr:row>1114</xdr:row>
      <xdr:rowOff>25420</xdr:rowOff>
    </xdr:from>
    <xdr:to>
      <xdr:col>1</xdr:col>
      <xdr:colOff>604520</xdr:colOff>
      <xdr:row>1114</xdr:row>
      <xdr:rowOff>406420</xdr:rowOff>
    </xdr:to>
    <xdr:pic>
      <xdr:nvPicPr>
        <xdr:cNvPr id="103" name="Subgraph-Knowing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5101940"/>
          <a:ext cx="579120" cy="381000"/>
        </a:xfrm>
        <a:prstGeom prst="rect">
          <a:avLst/>
        </a:prstGeom>
      </xdr:spPr>
    </xdr:pic>
    <xdr:clientData/>
  </xdr:twoCellAnchor>
  <xdr:twoCellAnchor editAs="oneCell">
    <xdr:from>
      <xdr:col>1</xdr:col>
      <xdr:colOff>25400</xdr:colOff>
      <xdr:row>1115</xdr:row>
      <xdr:rowOff>25390</xdr:rowOff>
    </xdr:from>
    <xdr:to>
      <xdr:col>1</xdr:col>
      <xdr:colOff>604520</xdr:colOff>
      <xdr:row>1115</xdr:row>
      <xdr:rowOff>406390</xdr:rowOff>
    </xdr:to>
    <xdr:pic>
      <xdr:nvPicPr>
        <xdr:cNvPr id="104" name="Subgraph-Failure to Launch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75528630"/>
          <a:ext cx="579120" cy="381000"/>
        </a:xfrm>
        <a:prstGeom prst="rect">
          <a:avLst/>
        </a:prstGeom>
      </xdr:spPr>
    </xdr:pic>
    <xdr:clientData/>
  </xdr:twoCellAnchor>
  <xdr:twoCellAnchor editAs="oneCell">
    <xdr:from>
      <xdr:col>1</xdr:col>
      <xdr:colOff>25400</xdr:colOff>
      <xdr:row>1171</xdr:row>
      <xdr:rowOff>25410</xdr:rowOff>
    </xdr:from>
    <xdr:to>
      <xdr:col>1</xdr:col>
      <xdr:colOff>604520</xdr:colOff>
      <xdr:row>1171</xdr:row>
      <xdr:rowOff>406410</xdr:rowOff>
    </xdr:to>
    <xdr:pic>
      <xdr:nvPicPr>
        <xdr:cNvPr id="105" name="Subgraph-Twiste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99424970"/>
          <a:ext cx="579120" cy="381000"/>
        </a:xfrm>
        <a:prstGeom prst="rect">
          <a:avLst/>
        </a:prstGeom>
      </xdr:spPr>
    </xdr:pic>
    <xdr:clientData/>
  </xdr:twoCellAnchor>
  <xdr:twoCellAnchor editAs="oneCell">
    <xdr:from>
      <xdr:col>1</xdr:col>
      <xdr:colOff>25400</xdr:colOff>
      <xdr:row>1172</xdr:row>
      <xdr:rowOff>25380</xdr:rowOff>
    </xdr:from>
    <xdr:to>
      <xdr:col>1</xdr:col>
      <xdr:colOff>604520</xdr:colOff>
      <xdr:row>1172</xdr:row>
      <xdr:rowOff>406380</xdr:rowOff>
    </xdr:to>
    <xdr:pic>
      <xdr:nvPicPr>
        <xdr:cNvPr id="106" name="Subgraph-The Iron Gian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99851660"/>
          <a:ext cx="579120" cy="381000"/>
        </a:xfrm>
        <a:prstGeom prst="rect">
          <a:avLst/>
        </a:prstGeom>
      </xdr:spPr>
    </xdr:pic>
    <xdr:clientData/>
  </xdr:twoCellAnchor>
  <xdr:twoCellAnchor editAs="oneCell">
    <xdr:from>
      <xdr:col>1</xdr:col>
      <xdr:colOff>25400</xdr:colOff>
      <xdr:row>1173</xdr:row>
      <xdr:rowOff>25400</xdr:rowOff>
    </xdr:from>
    <xdr:to>
      <xdr:col>1</xdr:col>
      <xdr:colOff>604520</xdr:colOff>
      <xdr:row>1173</xdr:row>
      <xdr:rowOff>406400</xdr:rowOff>
    </xdr:to>
    <xdr:pic>
      <xdr:nvPicPr>
        <xdr:cNvPr id="107" name="Subgraph-The Life Aquatic with Steve Zissou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500278400"/>
          <a:ext cx="579120" cy="381000"/>
        </a:xfrm>
        <a:prstGeom prst="rect">
          <a:avLst/>
        </a:prstGeom>
      </xdr:spPr>
    </xdr:pic>
    <xdr:clientData/>
  </xdr:twoCellAnchor>
  <xdr:twoCellAnchor editAs="oneCell">
    <xdr:from>
      <xdr:col>1</xdr:col>
      <xdr:colOff>25400</xdr:colOff>
      <xdr:row>1807</xdr:row>
      <xdr:rowOff>25380</xdr:rowOff>
    </xdr:from>
    <xdr:to>
      <xdr:col>1</xdr:col>
      <xdr:colOff>604520</xdr:colOff>
      <xdr:row>1807</xdr:row>
      <xdr:rowOff>406380</xdr:rowOff>
    </xdr:to>
    <xdr:pic>
      <xdr:nvPicPr>
        <xdr:cNvPr id="108" name="Subgraph-Glory Roa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70818860"/>
          <a:ext cx="579120" cy="381000"/>
        </a:xfrm>
        <a:prstGeom prst="rect">
          <a:avLst/>
        </a:prstGeom>
      </xdr:spPr>
    </xdr:pic>
    <xdr:clientData/>
  </xdr:twoCellAnchor>
  <xdr:twoCellAnchor editAs="oneCell">
    <xdr:from>
      <xdr:col>1</xdr:col>
      <xdr:colOff>25400</xdr:colOff>
      <xdr:row>1808</xdr:row>
      <xdr:rowOff>25400</xdr:rowOff>
    </xdr:from>
    <xdr:to>
      <xdr:col>1</xdr:col>
      <xdr:colOff>604520</xdr:colOff>
      <xdr:row>1808</xdr:row>
      <xdr:rowOff>406400</xdr:rowOff>
    </xdr:to>
    <xdr:pic>
      <xdr:nvPicPr>
        <xdr:cNvPr id="109" name="Subgraph-Sicario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71245600"/>
          <a:ext cx="579120" cy="381000"/>
        </a:xfrm>
        <a:prstGeom prst="rect">
          <a:avLst/>
        </a:prstGeom>
      </xdr:spPr>
    </xdr:pic>
    <xdr:clientData/>
  </xdr:twoCellAnchor>
  <xdr:twoCellAnchor editAs="oneCell">
    <xdr:from>
      <xdr:col>1</xdr:col>
      <xdr:colOff>25400</xdr:colOff>
      <xdr:row>1809</xdr:row>
      <xdr:rowOff>25420</xdr:rowOff>
    </xdr:from>
    <xdr:to>
      <xdr:col>1</xdr:col>
      <xdr:colOff>604520</xdr:colOff>
      <xdr:row>1809</xdr:row>
      <xdr:rowOff>406420</xdr:rowOff>
    </xdr:to>
    <xdr:pic>
      <xdr:nvPicPr>
        <xdr:cNvPr id="110" name="Subgraph-Southpaw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71672340"/>
          <a:ext cx="579120" cy="381000"/>
        </a:xfrm>
        <a:prstGeom prst="rect">
          <a:avLst/>
        </a:prstGeom>
      </xdr:spPr>
    </xdr:pic>
    <xdr:clientData/>
  </xdr:twoCellAnchor>
  <xdr:twoCellAnchor editAs="oneCell">
    <xdr:from>
      <xdr:col>1</xdr:col>
      <xdr:colOff>25400</xdr:colOff>
      <xdr:row>1873</xdr:row>
      <xdr:rowOff>25400</xdr:rowOff>
    </xdr:from>
    <xdr:to>
      <xdr:col>1</xdr:col>
      <xdr:colOff>604520</xdr:colOff>
      <xdr:row>1873</xdr:row>
      <xdr:rowOff>406400</xdr:rowOff>
    </xdr:to>
    <xdr:pic>
      <xdr:nvPicPr>
        <xdr:cNvPr id="111" name="Subgraph-Barney's Versio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8982400"/>
          <a:ext cx="579120" cy="381000"/>
        </a:xfrm>
        <a:prstGeom prst="rect">
          <a:avLst/>
        </a:prstGeom>
      </xdr:spPr>
    </xdr:pic>
    <xdr:clientData/>
  </xdr:twoCellAnchor>
  <xdr:twoCellAnchor editAs="oneCell">
    <xdr:from>
      <xdr:col>1</xdr:col>
      <xdr:colOff>25400</xdr:colOff>
      <xdr:row>1874</xdr:row>
      <xdr:rowOff>25420</xdr:rowOff>
    </xdr:from>
    <xdr:to>
      <xdr:col>1</xdr:col>
      <xdr:colOff>604520</xdr:colOff>
      <xdr:row>1874</xdr:row>
      <xdr:rowOff>406420</xdr:rowOff>
    </xdr:to>
    <xdr:pic>
      <xdr:nvPicPr>
        <xdr:cNvPr id="112" name="Subgraph-Trappe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9409140"/>
          <a:ext cx="579120" cy="381000"/>
        </a:xfrm>
        <a:prstGeom prst="rect">
          <a:avLst/>
        </a:prstGeom>
      </xdr:spPr>
    </xdr:pic>
    <xdr:clientData/>
  </xdr:twoCellAnchor>
  <xdr:twoCellAnchor editAs="oneCell">
    <xdr:from>
      <xdr:col>1</xdr:col>
      <xdr:colOff>25400</xdr:colOff>
      <xdr:row>1875</xdr:row>
      <xdr:rowOff>25390</xdr:rowOff>
    </xdr:from>
    <xdr:to>
      <xdr:col>1</xdr:col>
      <xdr:colOff>604520</xdr:colOff>
      <xdr:row>1875</xdr:row>
      <xdr:rowOff>406390</xdr:rowOff>
    </xdr:to>
    <xdr:pic>
      <xdr:nvPicPr>
        <xdr:cNvPr id="113" name="Subgraph-Runner Runner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9835830"/>
          <a:ext cx="579120" cy="381000"/>
        </a:xfrm>
        <a:prstGeom prst="rect">
          <a:avLst/>
        </a:prstGeom>
      </xdr:spPr>
    </xdr:pic>
    <xdr:clientData/>
  </xdr:twoCellAnchor>
  <xdr:twoCellAnchor editAs="oneCell">
    <xdr:from>
      <xdr:col>1</xdr:col>
      <xdr:colOff>25400</xdr:colOff>
      <xdr:row>1930</xdr:row>
      <xdr:rowOff>25390</xdr:rowOff>
    </xdr:from>
    <xdr:to>
      <xdr:col>1</xdr:col>
      <xdr:colOff>604520</xdr:colOff>
      <xdr:row>1930</xdr:row>
      <xdr:rowOff>406390</xdr:rowOff>
    </xdr:to>
    <xdr:pic>
      <xdr:nvPicPr>
        <xdr:cNvPr id="114" name="Subgraph-Western Religio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23305430"/>
          <a:ext cx="579120" cy="381000"/>
        </a:xfrm>
        <a:prstGeom prst="rect">
          <a:avLst/>
        </a:prstGeom>
      </xdr:spPr>
    </xdr:pic>
    <xdr:clientData/>
  </xdr:twoCellAnchor>
  <xdr:twoCellAnchor editAs="oneCell">
    <xdr:from>
      <xdr:col>1</xdr:col>
      <xdr:colOff>25400</xdr:colOff>
      <xdr:row>1931</xdr:row>
      <xdr:rowOff>25410</xdr:rowOff>
    </xdr:from>
    <xdr:to>
      <xdr:col>1</xdr:col>
      <xdr:colOff>604520</xdr:colOff>
      <xdr:row>1931</xdr:row>
      <xdr:rowOff>406410</xdr:rowOff>
    </xdr:to>
    <xdr:pic>
      <xdr:nvPicPr>
        <xdr:cNvPr id="115" name="Subgraph-Bur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23732170"/>
          <a:ext cx="579120" cy="381000"/>
        </a:xfrm>
        <a:prstGeom prst="rect">
          <a:avLst/>
        </a:prstGeom>
      </xdr:spPr>
    </xdr:pic>
    <xdr:clientData/>
  </xdr:twoCellAnchor>
  <xdr:twoCellAnchor editAs="oneCell">
    <xdr:from>
      <xdr:col>1</xdr:col>
      <xdr:colOff>25400</xdr:colOff>
      <xdr:row>1932</xdr:row>
      <xdr:rowOff>25380</xdr:rowOff>
    </xdr:from>
    <xdr:to>
      <xdr:col>1</xdr:col>
      <xdr:colOff>604520</xdr:colOff>
      <xdr:row>1932</xdr:row>
      <xdr:rowOff>406380</xdr:rowOff>
    </xdr:to>
    <xdr:pic>
      <xdr:nvPicPr>
        <xdr:cNvPr id="116" name="Subgraph-Urbania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24158860"/>
          <a:ext cx="579120" cy="381000"/>
        </a:xfrm>
        <a:prstGeom prst="rect">
          <a:avLst/>
        </a:prstGeom>
      </xdr:spPr>
    </xdr:pic>
    <xdr:clientData/>
  </xdr:twoCellAnchor>
  <xdr:twoCellAnchor editAs="oneCell">
    <xdr:from>
      <xdr:col>1</xdr:col>
      <xdr:colOff>25400</xdr:colOff>
      <xdr:row>1974</xdr:row>
      <xdr:rowOff>25420</xdr:rowOff>
    </xdr:from>
    <xdr:to>
      <xdr:col>1</xdr:col>
      <xdr:colOff>604520</xdr:colOff>
      <xdr:row>1974</xdr:row>
      <xdr:rowOff>406420</xdr:rowOff>
    </xdr:to>
    <xdr:pic>
      <xdr:nvPicPr>
        <xdr:cNvPr id="117" name="Subgraph-The Horse Boy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42081140"/>
          <a:ext cx="579120" cy="381000"/>
        </a:xfrm>
        <a:prstGeom prst="rect">
          <a:avLst/>
        </a:prstGeom>
      </xdr:spPr>
    </xdr:pic>
    <xdr:clientData/>
  </xdr:twoCellAnchor>
  <xdr:twoCellAnchor editAs="oneCell">
    <xdr:from>
      <xdr:col>1</xdr:col>
      <xdr:colOff>25400</xdr:colOff>
      <xdr:row>1975</xdr:row>
      <xdr:rowOff>25440</xdr:rowOff>
    </xdr:from>
    <xdr:to>
      <xdr:col>1</xdr:col>
      <xdr:colOff>604520</xdr:colOff>
      <xdr:row>1975</xdr:row>
      <xdr:rowOff>406440</xdr:rowOff>
    </xdr:to>
    <xdr:pic>
      <xdr:nvPicPr>
        <xdr:cNvPr id="118" name="Subgraph-When the Lights Went Ou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42507880"/>
          <a:ext cx="579120" cy="381000"/>
        </a:xfrm>
        <a:prstGeom prst="rect">
          <a:avLst/>
        </a:prstGeom>
      </xdr:spPr>
    </xdr:pic>
    <xdr:clientData/>
  </xdr:twoCellAnchor>
  <xdr:twoCellAnchor editAs="oneCell">
    <xdr:from>
      <xdr:col>1</xdr:col>
      <xdr:colOff>25400</xdr:colOff>
      <xdr:row>1976</xdr:row>
      <xdr:rowOff>25360</xdr:rowOff>
    </xdr:from>
    <xdr:to>
      <xdr:col>1</xdr:col>
      <xdr:colOff>604520</xdr:colOff>
      <xdr:row>1976</xdr:row>
      <xdr:rowOff>406360</xdr:rowOff>
    </xdr:to>
    <xdr:pic>
      <xdr:nvPicPr>
        <xdr:cNvPr id="119" name="Subgraph-Heroes of Dir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42934520"/>
          <a:ext cx="579120" cy="381000"/>
        </a:xfrm>
        <a:prstGeom prst="rect">
          <a:avLst/>
        </a:prstGeom>
      </xdr:spPr>
    </xdr:pic>
    <xdr:clientData/>
  </xdr:twoCellAnchor>
  <xdr:twoCellAnchor editAs="oneCell">
    <xdr:from>
      <xdr:col>1</xdr:col>
      <xdr:colOff>25400</xdr:colOff>
      <xdr:row>2031</xdr:row>
      <xdr:rowOff>25360</xdr:rowOff>
    </xdr:from>
    <xdr:to>
      <xdr:col>1</xdr:col>
      <xdr:colOff>604520</xdr:colOff>
      <xdr:row>2031</xdr:row>
      <xdr:rowOff>406360</xdr:rowOff>
    </xdr:to>
    <xdr:pic>
      <xdr:nvPicPr>
        <xdr:cNvPr id="120" name="Subgraph-Counting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66404120"/>
          <a:ext cx="579120" cy="381000"/>
        </a:xfrm>
        <a:prstGeom prst="rect">
          <a:avLst/>
        </a:prstGeom>
      </xdr:spPr>
    </xdr:pic>
    <xdr:clientData/>
  </xdr:twoCellAnchor>
  <xdr:twoCellAnchor editAs="oneCell">
    <xdr:from>
      <xdr:col>1</xdr:col>
      <xdr:colOff>25400</xdr:colOff>
      <xdr:row>2032</xdr:row>
      <xdr:rowOff>25380</xdr:rowOff>
    </xdr:from>
    <xdr:to>
      <xdr:col>1</xdr:col>
      <xdr:colOff>604520</xdr:colOff>
      <xdr:row>2032</xdr:row>
      <xdr:rowOff>406380</xdr:rowOff>
    </xdr:to>
    <xdr:pic>
      <xdr:nvPicPr>
        <xdr:cNvPr id="121" name="Subgraph-The Call of Cthulhu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66830860"/>
          <a:ext cx="579120" cy="381000"/>
        </a:xfrm>
        <a:prstGeom prst="rect">
          <a:avLst/>
        </a:prstGeom>
      </xdr:spPr>
    </xdr:pic>
    <xdr:clientData/>
  </xdr:twoCellAnchor>
  <xdr:twoCellAnchor editAs="oneCell">
    <xdr:from>
      <xdr:col>1</xdr:col>
      <xdr:colOff>25400</xdr:colOff>
      <xdr:row>2033</xdr:row>
      <xdr:rowOff>25400</xdr:rowOff>
    </xdr:from>
    <xdr:to>
      <xdr:col>1</xdr:col>
      <xdr:colOff>604520</xdr:colOff>
      <xdr:row>2033</xdr:row>
      <xdr:rowOff>406400</xdr:rowOff>
    </xdr:to>
    <xdr:pic>
      <xdr:nvPicPr>
        <xdr:cNvPr id="122" name="Subgraph-Bending Steel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67257600"/>
          <a:ext cx="579120" cy="381000"/>
        </a:xfrm>
        <a:prstGeom prst="rect">
          <a:avLst/>
        </a:prstGeom>
      </xdr:spPr>
    </xdr:pic>
    <xdr:clientData/>
  </xdr:twoCellAnchor>
  <xdr:twoCellAnchor editAs="oneCell">
    <xdr:from>
      <xdr:col>1</xdr:col>
      <xdr:colOff>25400</xdr:colOff>
      <xdr:row>2034</xdr:row>
      <xdr:rowOff>25420</xdr:rowOff>
    </xdr:from>
    <xdr:to>
      <xdr:col>1</xdr:col>
      <xdr:colOff>604520</xdr:colOff>
      <xdr:row>2034</xdr:row>
      <xdr:rowOff>406420</xdr:rowOff>
    </xdr:to>
    <xdr:pic>
      <xdr:nvPicPr>
        <xdr:cNvPr id="123" name="Subgraph-The Signal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67684340"/>
          <a:ext cx="579120" cy="381000"/>
        </a:xfrm>
        <a:prstGeom prst="rect">
          <a:avLst/>
        </a:prstGeom>
      </xdr:spPr>
    </xdr:pic>
    <xdr:clientData/>
  </xdr:twoCellAnchor>
  <xdr:twoCellAnchor editAs="oneCell">
    <xdr:from>
      <xdr:col>1</xdr:col>
      <xdr:colOff>25400</xdr:colOff>
      <xdr:row>2087</xdr:row>
      <xdr:rowOff>25380</xdr:rowOff>
    </xdr:from>
    <xdr:to>
      <xdr:col>1</xdr:col>
      <xdr:colOff>604520</xdr:colOff>
      <xdr:row>2087</xdr:row>
      <xdr:rowOff>406380</xdr:rowOff>
    </xdr:to>
    <xdr:pic>
      <xdr:nvPicPr>
        <xdr:cNvPr id="124" name="Subgraph-Action|Thrille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62860" y="890300460"/>
          <a:ext cx="579120" cy="381000"/>
        </a:xfrm>
        <a:prstGeom prst="rect">
          <a:avLst/>
        </a:prstGeom>
      </xdr:spPr>
    </xdr:pic>
    <xdr:clientData/>
  </xdr:twoCellAnchor>
  <xdr:twoCellAnchor editAs="oneCell">
    <xdr:from>
      <xdr:col>1</xdr:col>
      <xdr:colOff>25400</xdr:colOff>
      <xdr:row>2088</xdr:row>
      <xdr:rowOff>25400</xdr:rowOff>
    </xdr:from>
    <xdr:to>
      <xdr:col>1</xdr:col>
      <xdr:colOff>604520</xdr:colOff>
      <xdr:row>2088</xdr:row>
      <xdr:rowOff>406400</xdr:rowOff>
    </xdr:to>
    <xdr:pic>
      <xdr:nvPicPr>
        <xdr:cNvPr id="125" name="Subgraph-Documentary"/>
        <xdr:cNvPicPr>
          <a:picLocks/>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62860" y="890727200"/>
          <a:ext cx="579120" cy="381000"/>
        </a:xfrm>
        <a:prstGeom prst="rect">
          <a:avLst/>
        </a:prstGeom>
      </xdr:spPr>
    </xdr:pic>
    <xdr:clientData/>
  </xdr:twoCellAnchor>
  <xdr:twoCellAnchor editAs="oneCell">
    <xdr:from>
      <xdr:col>1</xdr:col>
      <xdr:colOff>25400</xdr:colOff>
      <xdr:row>2089</xdr:row>
      <xdr:rowOff>25420</xdr:rowOff>
    </xdr:from>
    <xdr:to>
      <xdr:col>1</xdr:col>
      <xdr:colOff>604520</xdr:colOff>
      <xdr:row>2089</xdr:row>
      <xdr:rowOff>406420</xdr:rowOff>
    </xdr:to>
    <xdr:pic>
      <xdr:nvPicPr>
        <xdr:cNvPr id="126" name="Subgraph-Action|Adventure|Sci-Fi"/>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891153940"/>
          <a:ext cx="579120" cy="381000"/>
        </a:xfrm>
        <a:prstGeom prst="rect">
          <a:avLst/>
        </a:prstGeom>
      </xdr:spPr>
    </xdr:pic>
    <xdr:clientData/>
  </xdr:twoCellAnchor>
  <xdr:twoCellAnchor editAs="oneCell">
    <xdr:from>
      <xdr:col>1</xdr:col>
      <xdr:colOff>25400</xdr:colOff>
      <xdr:row>2090</xdr:row>
      <xdr:rowOff>25440</xdr:rowOff>
    </xdr:from>
    <xdr:to>
      <xdr:col>1</xdr:col>
      <xdr:colOff>604520</xdr:colOff>
      <xdr:row>2090</xdr:row>
      <xdr:rowOff>406440</xdr:rowOff>
    </xdr:to>
    <xdr:pic>
      <xdr:nvPicPr>
        <xdr:cNvPr id="127" name="Subgraph-Action|Adventure|Romanc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91580680"/>
          <a:ext cx="579120" cy="381000"/>
        </a:xfrm>
        <a:prstGeom prst="rect">
          <a:avLst/>
        </a:prstGeom>
      </xdr:spPr>
    </xdr:pic>
    <xdr:clientData/>
  </xdr:twoCellAnchor>
  <xdr:twoCellAnchor editAs="oneCell">
    <xdr:from>
      <xdr:col>1</xdr:col>
      <xdr:colOff>25400</xdr:colOff>
      <xdr:row>2092</xdr:row>
      <xdr:rowOff>25380</xdr:rowOff>
    </xdr:from>
    <xdr:to>
      <xdr:col>1</xdr:col>
      <xdr:colOff>604520</xdr:colOff>
      <xdr:row>2092</xdr:row>
      <xdr:rowOff>406380</xdr:rowOff>
    </xdr:to>
    <xdr:pic>
      <xdr:nvPicPr>
        <xdr:cNvPr id="128" name="Subgraph-Adventure|Family|Fantasy|Myster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92434060"/>
          <a:ext cx="579120" cy="381000"/>
        </a:xfrm>
        <a:prstGeom prst="rect">
          <a:avLst/>
        </a:prstGeom>
      </xdr:spPr>
    </xdr:pic>
    <xdr:clientData/>
  </xdr:twoCellAnchor>
  <xdr:twoCellAnchor editAs="oneCell">
    <xdr:from>
      <xdr:col>1</xdr:col>
      <xdr:colOff>25400</xdr:colOff>
      <xdr:row>2096</xdr:row>
      <xdr:rowOff>25360</xdr:rowOff>
    </xdr:from>
    <xdr:to>
      <xdr:col>1</xdr:col>
      <xdr:colOff>604520</xdr:colOff>
      <xdr:row>2096</xdr:row>
      <xdr:rowOff>406360</xdr:rowOff>
    </xdr:to>
    <xdr:pic>
      <xdr:nvPicPr>
        <xdr:cNvPr id="129" name="Subgraph-Action|Adventure|Comedy|Family|Fantas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94140920"/>
          <a:ext cx="579120" cy="381000"/>
        </a:xfrm>
        <a:prstGeom prst="rect">
          <a:avLst/>
        </a:prstGeom>
      </xdr:spPr>
    </xdr:pic>
    <xdr:clientData/>
  </xdr:twoCellAnchor>
  <xdr:twoCellAnchor editAs="oneCell">
    <xdr:from>
      <xdr:col>1</xdr:col>
      <xdr:colOff>25400</xdr:colOff>
      <xdr:row>2099</xdr:row>
      <xdr:rowOff>25420</xdr:rowOff>
    </xdr:from>
    <xdr:to>
      <xdr:col>1</xdr:col>
      <xdr:colOff>604520</xdr:colOff>
      <xdr:row>2099</xdr:row>
      <xdr:rowOff>406420</xdr:rowOff>
    </xdr:to>
    <xdr:pic>
      <xdr:nvPicPr>
        <xdr:cNvPr id="130" name="Subgraph-Adventure|Family|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95421140"/>
          <a:ext cx="579120" cy="381000"/>
        </a:xfrm>
        <a:prstGeom prst="rect">
          <a:avLst/>
        </a:prstGeom>
      </xdr:spPr>
    </xdr:pic>
    <xdr:clientData/>
  </xdr:twoCellAnchor>
  <xdr:twoCellAnchor editAs="oneCell">
    <xdr:from>
      <xdr:col>1</xdr:col>
      <xdr:colOff>25400</xdr:colOff>
      <xdr:row>2105</xdr:row>
      <xdr:rowOff>25440</xdr:rowOff>
    </xdr:from>
    <xdr:to>
      <xdr:col>1</xdr:col>
      <xdr:colOff>604520</xdr:colOff>
      <xdr:row>2105</xdr:row>
      <xdr:rowOff>406440</xdr:rowOff>
    </xdr:to>
    <xdr:pic>
      <xdr:nvPicPr>
        <xdr:cNvPr id="131" name="Subgraph-Adventure|Animation|Comedy|Family|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897981480"/>
          <a:ext cx="579120" cy="381000"/>
        </a:xfrm>
        <a:prstGeom prst="rect">
          <a:avLst/>
        </a:prstGeom>
      </xdr:spPr>
    </xdr:pic>
    <xdr:clientData/>
  </xdr:twoCellAnchor>
  <xdr:twoCellAnchor editAs="oneCell">
    <xdr:from>
      <xdr:col>1</xdr:col>
      <xdr:colOff>25400</xdr:colOff>
      <xdr:row>2111</xdr:row>
      <xdr:rowOff>25360</xdr:rowOff>
    </xdr:from>
    <xdr:to>
      <xdr:col>1</xdr:col>
      <xdr:colOff>604520</xdr:colOff>
      <xdr:row>2111</xdr:row>
      <xdr:rowOff>406360</xdr:rowOff>
    </xdr:to>
    <xdr:pic>
      <xdr:nvPicPr>
        <xdr:cNvPr id="132" name="Subgraph-Action|Crime|Drama|Thrille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00541720"/>
          <a:ext cx="579120" cy="381000"/>
        </a:xfrm>
        <a:prstGeom prst="rect">
          <a:avLst/>
        </a:prstGeom>
      </xdr:spPr>
    </xdr:pic>
    <xdr:clientData/>
  </xdr:twoCellAnchor>
  <xdr:twoCellAnchor editAs="oneCell">
    <xdr:from>
      <xdr:col>1</xdr:col>
      <xdr:colOff>25400</xdr:colOff>
      <xdr:row>2112</xdr:row>
      <xdr:rowOff>25380</xdr:rowOff>
    </xdr:from>
    <xdr:to>
      <xdr:col>1</xdr:col>
      <xdr:colOff>604520</xdr:colOff>
      <xdr:row>2112</xdr:row>
      <xdr:rowOff>406380</xdr:rowOff>
    </xdr:to>
    <xdr:pic>
      <xdr:nvPicPr>
        <xdr:cNvPr id="133" name="Subgraph-Adventure|Animation|Comedy|Family"/>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00968460"/>
          <a:ext cx="579120" cy="381000"/>
        </a:xfrm>
        <a:prstGeom prst="rect">
          <a:avLst/>
        </a:prstGeom>
      </xdr:spPr>
    </xdr:pic>
    <xdr:clientData/>
  </xdr:twoCellAnchor>
  <xdr:twoCellAnchor editAs="oneCell">
    <xdr:from>
      <xdr:col>1</xdr:col>
      <xdr:colOff>25400</xdr:colOff>
      <xdr:row>2113</xdr:row>
      <xdr:rowOff>25400</xdr:rowOff>
    </xdr:from>
    <xdr:to>
      <xdr:col>1</xdr:col>
      <xdr:colOff>604520</xdr:colOff>
      <xdr:row>2113</xdr:row>
      <xdr:rowOff>406400</xdr:rowOff>
    </xdr:to>
    <xdr:pic>
      <xdr:nvPicPr>
        <xdr:cNvPr id="134" name="Subgraph-Action|Adventure|Animation|Comedy|Famil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1395200"/>
          <a:ext cx="579120" cy="381000"/>
        </a:xfrm>
        <a:prstGeom prst="rect">
          <a:avLst/>
        </a:prstGeom>
      </xdr:spPr>
    </xdr:pic>
    <xdr:clientData/>
  </xdr:twoCellAnchor>
  <xdr:twoCellAnchor editAs="oneCell">
    <xdr:from>
      <xdr:col>1</xdr:col>
      <xdr:colOff>25400</xdr:colOff>
      <xdr:row>2117</xdr:row>
      <xdr:rowOff>25380</xdr:rowOff>
    </xdr:from>
    <xdr:to>
      <xdr:col>1</xdr:col>
      <xdr:colOff>604520</xdr:colOff>
      <xdr:row>2117</xdr:row>
      <xdr:rowOff>406380</xdr:rowOff>
    </xdr:to>
    <xdr:pic>
      <xdr:nvPicPr>
        <xdr:cNvPr id="135" name="Subgraph-Action|Adventure|Comed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3102060"/>
          <a:ext cx="579120" cy="381000"/>
        </a:xfrm>
        <a:prstGeom prst="rect">
          <a:avLst/>
        </a:prstGeom>
      </xdr:spPr>
    </xdr:pic>
    <xdr:clientData/>
  </xdr:twoCellAnchor>
  <xdr:twoCellAnchor editAs="oneCell">
    <xdr:from>
      <xdr:col>1</xdr:col>
      <xdr:colOff>25400</xdr:colOff>
      <xdr:row>2119</xdr:row>
      <xdr:rowOff>25420</xdr:rowOff>
    </xdr:from>
    <xdr:to>
      <xdr:col>1</xdr:col>
      <xdr:colOff>604520</xdr:colOff>
      <xdr:row>2119</xdr:row>
      <xdr:rowOff>406420</xdr:rowOff>
    </xdr:to>
    <xdr:pic>
      <xdr:nvPicPr>
        <xdr:cNvPr id="136" name="Subgraph-Adventure|Animation|Comedy|Drama|Family|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3955540"/>
          <a:ext cx="579120" cy="381000"/>
        </a:xfrm>
        <a:prstGeom prst="rect">
          <a:avLst/>
        </a:prstGeom>
      </xdr:spPr>
    </xdr:pic>
    <xdr:clientData/>
  </xdr:twoCellAnchor>
  <xdr:twoCellAnchor editAs="oneCell">
    <xdr:from>
      <xdr:col>1</xdr:col>
      <xdr:colOff>25400</xdr:colOff>
      <xdr:row>2120</xdr:row>
      <xdr:rowOff>25440</xdr:rowOff>
    </xdr:from>
    <xdr:to>
      <xdr:col>1</xdr:col>
      <xdr:colOff>604520</xdr:colOff>
      <xdr:row>2120</xdr:row>
      <xdr:rowOff>406440</xdr:rowOff>
    </xdr:to>
    <xdr:pic>
      <xdr:nvPicPr>
        <xdr:cNvPr id="137" name="Subgraph-Adventure|Drama|Family|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4382280"/>
          <a:ext cx="579120" cy="381000"/>
        </a:xfrm>
        <a:prstGeom prst="rect">
          <a:avLst/>
        </a:prstGeom>
      </xdr:spPr>
    </xdr:pic>
    <xdr:clientData/>
  </xdr:twoCellAnchor>
  <xdr:twoCellAnchor editAs="oneCell">
    <xdr:from>
      <xdr:col>1</xdr:col>
      <xdr:colOff>25400</xdr:colOff>
      <xdr:row>2121</xdr:row>
      <xdr:rowOff>25360</xdr:rowOff>
    </xdr:from>
    <xdr:to>
      <xdr:col>1</xdr:col>
      <xdr:colOff>604520</xdr:colOff>
      <xdr:row>2121</xdr:row>
      <xdr:rowOff>406360</xdr:rowOff>
    </xdr:to>
    <xdr:pic>
      <xdr:nvPicPr>
        <xdr:cNvPr id="138" name="Subgraph-Action|Adventure|Drama|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4808920"/>
          <a:ext cx="579120" cy="381000"/>
        </a:xfrm>
        <a:prstGeom prst="rect">
          <a:avLst/>
        </a:prstGeom>
      </xdr:spPr>
    </xdr:pic>
    <xdr:clientData/>
  </xdr:twoCellAnchor>
  <xdr:twoCellAnchor editAs="oneCell">
    <xdr:from>
      <xdr:col>1</xdr:col>
      <xdr:colOff>25400</xdr:colOff>
      <xdr:row>2126</xdr:row>
      <xdr:rowOff>25360</xdr:rowOff>
    </xdr:from>
    <xdr:to>
      <xdr:col>1</xdr:col>
      <xdr:colOff>604520</xdr:colOff>
      <xdr:row>2126</xdr:row>
      <xdr:rowOff>406360</xdr:rowOff>
    </xdr:to>
    <xdr:pic>
      <xdr:nvPicPr>
        <xdr:cNvPr id="139" name="Subgraph-Action|Adventure|Animation|Comedy|Drama|Famil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6942520"/>
          <a:ext cx="579120" cy="381000"/>
        </a:xfrm>
        <a:prstGeom prst="rect">
          <a:avLst/>
        </a:prstGeom>
      </xdr:spPr>
    </xdr:pic>
    <xdr:clientData/>
  </xdr:twoCellAnchor>
  <xdr:twoCellAnchor editAs="oneCell">
    <xdr:from>
      <xdr:col>1</xdr:col>
      <xdr:colOff>25400</xdr:colOff>
      <xdr:row>2127</xdr:row>
      <xdr:rowOff>25380</xdr:rowOff>
    </xdr:from>
    <xdr:to>
      <xdr:col>1</xdr:col>
      <xdr:colOff>604520</xdr:colOff>
      <xdr:row>2127</xdr:row>
      <xdr:rowOff>406380</xdr:rowOff>
    </xdr:to>
    <xdr:pic>
      <xdr:nvPicPr>
        <xdr:cNvPr id="140" name="Subgraph-Adventure|Animation|Comedy|Famil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7369260"/>
          <a:ext cx="579120" cy="381000"/>
        </a:xfrm>
        <a:prstGeom prst="rect">
          <a:avLst/>
        </a:prstGeom>
      </xdr:spPr>
    </xdr:pic>
    <xdr:clientData/>
  </xdr:twoCellAnchor>
  <xdr:twoCellAnchor editAs="oneCell">
    <xdr:from>
      <xdr:col>1</xdr:col>
      <xdr:colOff>25400</xdr:colOff>
      <xdr:row>2129</xdr:row>
      <xdr:rowOff>25420</xdr:rowOff>
    </xdr:from>
    <xdr:to>
      <xdr:col>1</xdr:col>
      <xdr:colOff>604520</xdr:colOff>
      <xdr:row>2129</xdr:row>
      <xdr:rowOff>406420</xdr:rowOff>
    </xdr:to>
    <xdr:pic>
      <xdr:nvPicPr>
        <xdr:cNvPr id="141" name="Subgraph-Action|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8222740"/>
          <a:ext cx="579120" cy="381000"/>
        </a:xfrm>
        <a:prstGeom prst="rect">
          <a:avLst/>
        </a:prstGeom>
      </xdr:spPr>
    </xdr:pic>
    <xdr:clientData/>
  </xdr:twoCellAnchor>
  <xdr:twoCellAnchor editAs="oneCell">
    <xdr:from>
      <xdr:col>1</xdr:col>
      <xdr:colOff>25400</xdr:colOff>
      <xdr:row>2132</xdr:row>
      <xdr:rowOff>25380</xdr:rowOff>
    </xdr:from>
    <xdr:to>
      <xdr:col>1</xdr:col>
      <xdr:colOff>604520</xdr:colOff>
      <xdr:row>2132</xdr:row>
      <xdr:rowOff>406380</xdr:rowOff>
    </xdr:to>
    <xdr:pic>
      <xdr:nvPicPr>
        <xdr:cNvPr id="142" name="Subgraph-Action|Crime|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09502860"/>
          <a:ext cx="579120" cy="381000"/>
        </a:xfrm>
        <a:prstGeom prst="rect">
          <a:avLst/>
        </a:prstGeom>
      </xdr:spPr>
    </xdr:pic>
    <xdr:clientData/>
  </xdr:twoCellAnchor>
  <xdr:twoCellAnchor editAs="oneCell">
    <xdr:from>
      <xdr:col>1</xdr:col>
      <xdr:colOff>25400</xdr:colOff>
      <xdr:row>2138</xdr:row>
      <xdr:rowOff>25400</xdr:rowOff>
    </xdr:from>
    <xdr:to>
      <xdr:col>1</xdr:col>
      <xdr:colOff>604520</xdr:colOff>
      <xdr:row>2138</xdr:row>
      <xdr:rowOff>406400</xdr:rowOff>
    </xdr:to>
    <xdr:pic>
      <xdr:nvPicPr>
        <xdr:cNvPr id="143" name="Subgraph-Action|Drama"/>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12063200"/>
          <a:ext cx="579120" cy="381000"/>
        </a:xfrm>
        <a:prstGeom prst="rect">
          <a:avLst/>
        </a:prstGeom>
      </xdr:spPr>
    </xdr:pic>
    <xdr:clientData/>
  </xdr:twoCellAnchor>
  <xdr:twoCellAnchor editAs="oneCell">
    <xdr:from>
      <xdr:col>1</xdr:col>
      <xdr:colOff>25400</xdr:colOff>
      <xdr:row>2139</xdr:row>
      <xdr:rowOff>25420</xdr:rowOff>
    </xdr:from>
    <xdr:to>
      <xdr:col>1</xdr:col>
      <xdr:colOff>604520</xdr:colOff>
      <xdr:row>2139</xdr:row>
      <xdr:rowOff>406420</xdr:rowOff>
    </xdr:to>
    <xdr:pic>
      <xdr:nvPicPr>
        <xdr:cNvPr id="144" name="Subgraph-Drama|Horror|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12489940"/>
          <a:ext cx="579120" cy="381000"/>
        </a:xfrm>
        <a:prstGeom prst="rect">
          <a:avLst/>
        </a:prstGeom>
      </xdr:spPr>
    </xdr:pic>
    <xdr:clientData/>
  </xdr:twoCellAnchor>
  <xdr:twoCellAnchor editAs="oneCell">
    <xdr:from>
      <xdr:col>1</xdr:col>
      <xdr:colOff>25400</xdr:colOff>
      <xdr:row>2140</xdr:row>
      <xdr:rowOff>25440</xdr:rowOff>
    </xdr:from>
    <xdr:to>
      <xdr:col>1</xdr:col>
      <xdr:colOff>604520</xdr:colOff>
      <xdr:row>2140</xdr:row>
      <xdr:rowOff>406440</xdr:rowOff>
    </xdr:to>
    <xdr:pic>
      <xdr:nvPicPr>
        <xdr:cNvPr id="145" name="Subgraph-Adventure|Comedy|Family|Fantasy"/>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62860" y="912916680"/>
          <a:ext cx="579120" cy="381000"/>
        </a:xfrm>
        <a:prstGeom prst="rect">
          <a:avLst/>
        </a:prstGeom>
      </xdr:spPr>
    </xdr:pic>
    <xdr:clientData/>
  </xdr:twoCellAnchor>
  <xdr:twoCellAnchor editAs="oneCell">
    <xdr:from>
      <xdr:col>1</xdr:col>
      <xdr:colOff>25400</xdr:colOff>
      <xdr:row>2141</xdr:row>
      <xdr:rowOff>25360</xdr:rowOff>
    </xdr:from>
    <xdr:to>
      <xdr:col>1</xdr:col>
      <xdr:colOff>604520</xdr:colOff>
      <xdr:row>2141</xdr:row>
      <xdr:rowOff>406360</xdr:rowOff>
    </xdr:to>
    <xdr:pic>
      <xdr:nvPicPr>
        <xdr:cNvPr id="146" name="Subgraph-Animation|Comedy|Family|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13343320"/>
          <a:ext cx="579120" cy="381000"/>
        </a:xfrm>
        <a:prstGeom prst="rect">
          <a:avLst/>
        </a:prstGeom>
      </xdr:spPr>
    </xdr:pic>
    <xdr:clientData/>
  </xdr:twoCellAnchor>
  <xdr:twoCellAnchor editAs="oneCell">
    <xdr:from>
      <xdr:col>1</xdr:col>
      <xdr:colOff>25400</xdr:colOff>
      <xdr:row>2144</xdr:row>
      <xdr:rowOff>25420</xdr:rowOff>
    </xdr:from>
    <xdr:to>
      <xdr:col>1</xdr:col>
      <xdr:colOff>604520</xdr:colOff>
      <xdr:row>2144</xdr:row>
      <xdr:rowOff>406420</xdr:rowOff>
    </xdr:to>
    <xdr:pic>
      <xdr:nvPicPr>
        <xdr:cNvPr id="147" name="Subgraph-Myster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14623540"/>
          <a:ext cx="579120" cy="381000"/>
        </a:xfrm>
        <a:prstGeom prst="rect">
          <a:avLst/>
        </a:prstGeom>
      </xdr:spPr>
    </xdr:pic>
    <xdr:clientData/>
  </xdr:twoCellAnchor>
  <xdr:twoCellAnchor editAs="oneCell">
    <xdr:from>
      <xdr:col>1</xdr:col>
      <xdr:colOff>25400</xdr:colOff>
      <xdr:row>2149</xdr:row>
      <xdr:rowOff>25420</xdr:rowOff>
    </xdr:from>
    <xdr:to>
      <xdr:col>1</xdr:col>
      <xdr:colOff>604520</xdr:colOff>
      <xdr:row>2149</xdr:row>
      <xdr:rowOff>406420</xdr:rowOff>
    </xdr:to>
    <xdr:pic>
      <xdr:nvPicPr>
        <xdr:cNvPr id="148" name="Subgraph-Action|Drama|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16757140"/>
          <a:ext cx="579120" cy="381000"/>
        </a:xfrm>
        <a:prstGeom prst="rect">
          <a:avLst/>
        </a:prstGeom>
      </xdr:spPr>
    </xdr:pic>
    <xdr:clientData/>
  </xdr:twoCellAnchor>
  <xdr:twoCellAnchor editAs="oneCell">
    <xdr:from>
      <xdr:col>1</xdr:col>
      <xdr:colOff>25400</xdr:colOff>
      <xdr:row>2154</xdr:row>
      <xdr:rowOff>25420</xdr:rowOff>
    </xdr:from>
    <xdr:to>
      <xdr:col>1</xdr:col>
      <xdr:colOff>604520</xdr:colOff>
      <xdr:row>2154</xdr:row>
      <xdr:rowOff>406420</xdr:rowOff>
    </xdr:to>
    <xdr:pic>
      <xdr:nvPicPr>
        <xdr:cNvPr id="149" name="Subgraph-Comedy|Crim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18890740"/>
          <a:ext cx="579120" cy="381000"/>
        </a:xfrm>
        <a:prstGeom prst="rect">
          <a:avLst/>
        </a:prstGeom>
      </xdr:spPr>
    </xdr:pic>
    <xdr:clientData/>
  </xdr:twoCellAnchor>
  <xdr:twoCellAnchor editAs="oneCell">
    <xdr:from>
      <xdr:col>1</xdr:col>
      <xdr:colOff>25400</xdr:colOff>
      <xdr:row>2159</xdr:row>
      <xdr:rowOff>25420</xdr:rowOff>
    </xdr:from>
    <xdr:to>
      <xdr:col>1</xdr:col>
      <xdr:colOff>604520</xdr:colOff>
      <xdr:row>2159</xdr:row>
      <xdr:rowOff>406420</xdr:rowOff>
    </xdr:to>
    <xdr:pic>
      <xdr:nvPicPr>
        <xdr:cNvPr id="150" name="Subgraph-Action|Adventure|Comed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21024340"/>
          <a:ext cx="579120" cy="381000"/>
        </a:xfrm>
        <a:prstGeom prst="rect">
          <a:avLst/>
        </a:prstGeom>
      </xdr:spPr>
    </xdr:pic>
    <xdr:clientData/>
  </xdr:twoCellAnchor>
  <xdr:twoCellAnchor editAs="oneCell">
    <xdr:from>
      <xdr:col>1</xdr:col>
      <xdr:colOff>25400</xdr:colOff>
      <xdr:row>2161</xdr:row>
      <xdr:rowOff>25360</xdr:rowOff>
    </xdr:from>
    <xdr:to>
      <xdr:col>1</xdr:col>
      <xdr:colOff>604520</xdr:colOff>
      <xdr:row>2161</xdr:row>
      <xdr:rowOff>406360</xdr:rowOff>
    </xdr:to>
    <xdr:pic>
      <xdr:nvPicPr>
        <xdr:cNvPr id="151" name="Subgraph-Action|Adventure|Drama|History|Wa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21877720"/>
          <a:ext cx="579120" cy="381000"/>
        </a:xfrm>
        <a:prstGeom prst="rect">
          <a:avLst/>
        </a:prstGeom>
      </xdr:spPr>
    </xdr:pic>
    <xdr:clientData/>
  </xdr:twoCellAnchor>
  <xdr:twoCellAnchor editAs="oneCell">
    <xdr:from>
      <xdr:col>1</xdr:col>
      <xdr:colOff>25400</xdr:colOff>
      <xdr:row>2162</xdr:row>
      <xdr:rowOff>25380</xdr:rowOff>
    </xdr:from>
    <xdr:to>
      <xdr:col>1</xdr:col>
      <xdr:colOff>604520</xdr:colOff>
      <xdr:row>2162</xdr:row>
      <xdr:rowOff>406380</xdr:rowOff>
    </xdr:to>
    <xdr:pic>
      <xdr:nvPicPr>
        <xdr:cNvPr id="152" name="Subgraph-Adventure|Drama|Fantasy|Romance"/>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62860" y="922304460"/>
          <a:ext cx="579120" cy="381000"/>
        </a:xfrm>
        <a:prstGeom prst="rect">
          <a:avLst/>
        </a:prstGeom>
      </xdr:spPr>
    </xdr:pic>
    <xdr:clientData/>
  </xdr:twoCellAnchor>
  <xdr:twoCellAnchor editAs="oneCell">
    <xdr:from>
      <xdr:col>1</xdr:col>
      <xdr:colOff>25400</xdr:colOff>
      <xdr:row>2163</xdr:row>
      <xdr:rowOff>25400</xdr:rowOff>
    </xdr:from>
    <xdr:to>
      <xdr:col>1</xdr:col>
      <xdr:colOff>604520</xdr:colOff>
      <xdr:row>2163</xdr:row>
      <xdr:rowOff>406400</xdr:rowOff>
    </xdr:to>
    <xdr:pic>
      <xdr:nvPicPr>
        <xdr:cNvPr id="153" name="Subgraph-Animation|Comedy|Family|Musical"/>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22731200"/>
          <a:ext cx="579120" cy="381000"/>
        </a:xfrm>
        <a:prstGeom prst="rect">
          <a:avLst/>
        </a:prstGeom>
      </xdr:spPr>
    </xdr:pic>
    <xdr:clientData/>
  </xdr:twoCellAnchor>
  <xdr:twoCellAnchor editAs="oneCell">
    <xdr:from>
      <xdr:col>1</xdr:col>
      <xdr:colOff>25400</xdr:colOff>
      <xdr:row>2164</xdr:row>
      <xdr:rowOff>25420</xdr:rowOff>
    </xdr:from>
    <xdr:to>
      <xdr:col>1</xdr:col>
      <xdr:colOff>604520</xdr:colOff>
      <xdr:row>2164</xdr:row>
      <xdr:rowOff>406420</xdr:rowOff>
    </xdr:to>
    <xdr:pic>
      <xdr:nvPicPr>
        <xdr:cNvPr id="154" name="Subgraph-Action|Crime|Drama|Mystery|Thrille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23157940"/>
          <a:ext cx="579120" cy="381000"/>
        </a:xfrm>
        <a:prstGeom prst="rect">
          <a:avLst/>
        </a:prstGeom>
      </xdr:spPr>
    </xdr:pic>
    <xdr:clientData/>
  </xdr:twoCellAnchor>
  <xdr:twoCellAnchor editAs="oneCell">
    <xdr:from>
      <xdr:col>1</xdr:col>
      <xdr:colOff>25400</xdr:colOff>
      <xdr:row>2168</xdr:row>
      <xdr:rowOff>25400</xdr:rowOff>
    </xdr:from>
    <xdr:to>
      <xdr:col>1</xdr:col>
      <xdr:colOff>604520</xdr:colOff>
      <xdr:row>2168</xdr:row>
      <xdr:rowOff>406400</xdr:rowOff>
    </xdr:to>
    <xdr:pic>
      <xdr:nvPicPr>
        <xdr:cNvPr id="155" name="Subgraph-Adventure|Sci-Fi|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24864800"/>
          <a:ext cx="579120" cy="381000"/>
        </a:xfrm>
        <a:prstGeom prst="rect">
          <a:avLst/>
        </a:prstGeom>
      </xdr:spPr>
    </xdr:pic>
    <xdr:clientData/>
  </xdr:twoCellAnchor>
  <xdr:twoCellAnchor editAs="oneCell">
    <xdr:from>
      <xdr:col>1</xdr:col>
      <xdr:colOff>25400</xdr:colOff>
      <xdr:row>2169</xdr:row>
      <xdr:rowOff>25420</xdr:rowOff>
    </xdr:from>
    <xdr:to>
      <xdr:col>1</xdr:col>
      <xdr:colOff>604520</xdr:colOff>
      <xdr:row>2169</xdr:row>
      <xdr:rowOff>406420</xdr:rowOff>
    </xdr:to>
    <xdr:pic>
      <xdr:nvPicPr>
        <xdr:cNvPr id="156" name="Subgraph-Adventure|Animation|Comedy|Family|Fantas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25291540"/>
          <a:ext cx="579120" cy="381000"/>
        </a:xfrm>
        <a:prstGeom prst="rect">
          <a:avLst/>
        </a:prstGeom>
      </xdr:spPr>
    </xdr:pic>
    <xdr:clientData/>
  </xdr:twoCellAnchor>
  <xdr:twoCellAnchor editAs="oneCell">
    <xdr:from>
      <xdr:col>1</xdr:col>
      <xdr:colOff>25400</xdr:colOff>
      <xdr:row>2182</xdr:row>
      <xdr:rowOff>25380</xdr:rowOff>
    </xdr:from>
    <xdr:to>
      <xdr:col>1</xdr:col>
      <xdr:colOff>604520</xdr:colOff>
      <xdr:row>2182</xdr:row>
      <xdr:rowOff>406380</xdr:rowOff>
    </xdr:to>
    <xdr:pic>
      <xdr:nvPicPr>
        <xdr:cNvPr id="157" name="Subgraph-Adventure|Drama|Fantas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30838860"/>
          <a:ext cx="579120" cy="381000"/>
        </a:xfrm>
        <a:prstGeom prst="rect">
          <a:avLst/>
        </a:prstGeom>
      </xdr:spPr>
    </xdr:pic>
    <xdr:clientData/>
  </xdr:twoCellAnchor>
  <xdr:twoCellAnchor editAs="oneCell">
    <xdr:from>
      <xdr:col>1</xdr:col>
      <xdr:colOff>25400</xdr:colOff>
      <xdr:row>2183</xdr:row>
      <xdr:rowOff>25400</xdr:rowOff>
    </xdr:from>
    <xdr:to>
      <xdr:col>1</xdr:col>
      <xdr:colOff>604520</xdr:colOff>
      <xdr:row>2183</xdr:row>
      <xdr:rowOff>406400</xdr:rowOff>
    </xdr:to>
    <xdr:pic>
      <xdr:nvPicPr>
        <xdr:cNvPr id="158" name="Subgraph-Action|Fantas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31265600"/>
          <a:ext cx="579120" cy="381000"/>
        </a:xfrm>
        <a:prstGeom prst="rect">
          <a:avLst/>
        </a:prstGeom>
      </xdr:spPr>
    </xdr:pic>
    <xdr:clientData/>
  </xdr:twoCellAnchor>
  <xdr:twoCellAnchor editAs="oneCell">
    <xdr:from>
      <xdr:col>1</xdr:col>
      <xdr:colOff>25400</xdr:colOff>
      <xdr:row>2184</xdr:row>
      <xdr:rowOff>25420</xdr:rowOff>
    </xdr:from>
    <xdr:to>
      <xdr:col>1</xdr:col>
      <xdr:colOff>604520</xdr:colOff>
      <xdr:row>2184</xdr:row>
      <xdr:rowOff>406420</xdr:rowOff>
    </xdr:to>
    <xdr:pic>
      <xdr:nvPicPr>
        <xdr:cNvPr id="159" name="Subgraph-Action|Adventure|Comedy|Crim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31692340"/>
          <a:ext cx="579120" cy="381000"/>
        </a:xfrm>
        <a:prstGeom prst="rect">
          <a:avLst/>
        </a:prstGeom>
      </xdr:spPr>
    </xdr:pic>
    <xdr:clientData/>
  </xdr:twoCellAnchor>
  <xdr:twoCellAnchor editAs="oneCell">
    <xdr:from>
      <xdr:col>1</xdr:col>
      <xdr:colOff>25400</xdr:colOff>
      <xdr:row>2189</xdr:row>
      <xdr:rowOff>25420</xdr:rowOff>
    </xdr:from>
    <xdr:to>
      <xdr:col>1</xdr:col>
      <xdr:colOff>604520</xdr:colOff>
      <xdr:row>2189</xdr:row>
      <xdr:rowOff>406420</xdr:rowOff>
    </xdr:to>
    <xdr:pic>
      <xdr:nvPicPr>
        <xdr:cNvPr id="160" name="Subgraph-Comedy|Drama|Romanc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33825940"/>
          <a:ext cx="579120" cy="381000"/>
        </a:xfrm>
        <a:prstGeom prst="rect">
          <a:avLst/>
        </a:prstGeom>
      </xdr:spPr>
    </xdr:pic>
    <xdr:clientData/>
  </xdr:twoCellAnchor>
  <xdr:twoCellAnchor editAs="oneCell">
    <xdr:from>
      <xdr:col>1</xdr:col>
      <xdr:colOff>25400</xdr:colOff>
      <xdr:row>2191</xdr:row>
      <xdr:rowOff>25360</xdr:rowOff>
    </xdr:from>
    <xdr:to>
      <xdr:col>1</xdr:col>
      <xdr:colOff>604520</xdr:colOff>
      <xdr:row>2191</xdr:row>
      <xdr:rowOff>406360</xdr:rowOff>
    </xdr:to>
    <xdr:pic>
      <xdr:nvPicPr>
        <xdr:cNvPr id="161" name="Subgraph-Action|Adventure|Myster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34679320"/>
          <a:ext cx="579120" cy="381000"/>
        </a:xfrm>
        <a:prstGeom prst="rect">
          <a:avLst/>
        </a:prstGeom>
      </xdr:spPr>
    </xdr:pic>
    <xdr:clientData/>
  </xdr:twoCellAnchor>
  <xdr:twoCellAnchor editAs="oneCell">
    <xdr:from>
      <xdr:col>1</xdr:col>
      <xdr:colOff>25400</xdr:colOff>
      <xdr:row>2192</xdr:row>
      <xdr:rowOff>25380</xdr:rowOff>
    </xdr:from>
    <xdr:to>
      <xdr:col>1</xdr:col>
      <xdr:colOff>604520</xdr:colOff>
      <xdr:row>2192</xdr:row>
      <xdr:rowOff>406380</xdr:rowOff>
    </xdr:to>
    <xdr:pic>
      <xdr:nvPicPr>
        <xdr:cNvPr id="162" name="Subgraph-Action|Drama|Wa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35106060"/>
          <a:ext cx="579120" cy="381000"/>
        </a:xfrm>
        <a:prstGeom prst="rect">
          <a:avLst/>
        </a:prstGeom>
      </xdr:spPr>
    </xdr:pic>
    <xdr:clientData/>
  </xdr:twoCellAnchor>
  <xdr:twoCellAnchor editAs="oneCell">
    <xdr:from>
      <xdr:col>1</xdr:col>
      <xdr:colOff>25400</xdr:colOff>
      <xdr:row>2195</xdr:row>
      <xdr:rowOff>25440</xdr:rowOff>
    </xdr:from>
    <xdr:to>
      <xdr:col>1</xdr:col>
      <xdr:colOff>604520</xdr:colOff>
      <xdr:row>2195</xdr:row>
      <xdr:rowOff>406440</xdr:rowOff>
    </xdr:to>
    <xdr:pic>
      <xdr:nvPicPr>
        <xdr:cNvPr id="163" name="Subgraph-Crime|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36386280"/>
          <a:ext cx="579120" cy="381000"/>
        </a:xfrm>
        <a:prstGeom prst="rect">
          <a:avLst/>
        </a:prstGeom>
      </xdr:spPr>
    </xdr:pic>
    <xdr:clientData/>
  </xdr:twoCellAnchor>
  <xdr:twoCellAnchor editAs="oneCell">
    <xdr:from>
      <xdr:col>1</xdr:col>
      <xdr:colOff>25400</xdr:colOff>
      <xdr:row>2205</xdr:row>
      <xdr:rowOff>25440</xdr:rowOff>
    </xdr:from>
    <xdr:to>
      <xdr:col>1</xdr:col>
      <xdr:colOff>604520</xdr:colOff>
      <xdr:row>2205</xdr:row>
      <xdr:rowOff>406440</xdr:rowOff>
    </xdr:to>
    <xdr:pic>
      <xdr:nvPicPr>
        <xdr:cNvPr id="164" name="Subgraph-Action|Adventure|Comedy"/>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40653480"/>
          <a:ext cx="579120" cy="381000"/>
        </a:xfrm>
        <a:prstGeom prst="rect">
          <a:avLst/>
        </a:prstGeom>
      </xdr:spPr>
    </xdr:pic>
    <xdr:clientData/>
  </xdr:twoCellAnchor>
  <xdr:twoCellAnchor editAs="oneCell">
    <xdr:from>
      <xdr:col>1</xdr:col>
      <xdr:colOff>25400</xdr:colOff>
      <xdr:row>2206</xdr:row>
      <xdr:rowOff>25360</xdr:rowOff>
    </xdr:from>
    <xdr:to>
      <xdr:col>1</xdr:col>
      <xdr:colOff>604520</xdr:colOff>
      <xdr:row>2206</xdr:row>
      <xdr:rowOff>406360</xdr:rowOff>
    </xdr:to>
    <xdr:pic>
      <xdr:nvPicPr>
        <xdr:cNvPr id="165" name="Subgraph-Biography|Drama|Sport"/>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41080120"/>
          <a:ext cx="579120" cy="381000"/>
        </a:xfrm>
        <a:prstGeom prst="rect">
          <a:avLst/>
        </a:prstGeom>
      </xdr:spPr>
    </xdr:pic>
    <xdr:clientData/>
  </xdr:twoCellAnchor>
  <xdr:twoCellAnchor editAs="oneCell">
    <xdr:from>
      <xdr:col>1</xdr:col>
      <xdr:colOff>25400</xdr:colOff>
      <xdr:row>2211</xdr:row>
      <xdr:rowOff>25360</xdr:rowOff>
    </xdr:from>
    <xdr:to>
      <xdr:col>1</xdr:col>
      <xdr:colOff>604520</xdr:colOff>
      <xdr:row>2211</xdr:row>
      <xdr:rowOff>406360</xdr:rowOff>
    </xdr:to>
    <xdr:pic>
      <xdr:nvPicPr>
        <xdr:cNvPr id="166" name="Subgraph-Comedy|Romance"/>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62860" y="943213720"/>
          <a:ext cx="579120" cy="381000"/>
        </a:xfrm>
        <a:prstGeom prst="rect">
          <a:avLst/>
        </a:prstGeom>
      </xdr:spPr>
    </xdr:pic>
    <xdr:clientData/>
  </xdr:twoCellAnchor>
  <xdr:twoCellAnchor editAs="oneCell">
    <xdr:from>
      <xdr:col>1</xdr:col>
      <xdr:colOff>25400</xdr:colOff>
      <xdr:row>2231</xdr:row>
      <xdr:rowOff>25360</xdr:rowOff>
    </xdr:from>
    <xdr:to>
      <xdr:col>1</xdr:col>
      <xdr:colOff>604520</xdr:colOff>
      <xdr:row>2231</xdr:row>
      <xdr:rowOff>406360</xdr:rowOff>
    </xdr:to>
    <xdr:pic>
      <xdr:nvPicPr>
        <xdr:cNvPr id="167" name="Subgraph-Action|Adventure|Biography|Drama|Histor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51748120"/>
          <a:ext cx="579120" cy="381000"/>
        </a:xfrm>
        <a:prstGeom prst="rect">
          <a:avLst/>
        </a:prstGeom>
      </xdr:spPr>
    </xdr:pic>
    <xdr:clientData/>
  </xdr:twoCellAnchor>
  <xdr:twoCellAnchor editAs="oneCell">
    <xdr:from>
      <xdr:col>1</xdr:col>
      <xdr:colOff>25400</xdr:colOff>
      <xdr:row>2232</xdr:row>
      <xdr:rowOff>25380</xdr:rowOff>
    </xdr:from>
    <xdr:to>
      <xdr:col>1</xdr:col>
      <xdr:colOff>604520</xdr:colOff>
      <xdr:row>2232</xdr:row>
      <xdr:rowOff>406380</xdr:rowOff>
    </xdr:to>
    <xdr:pic>
      <xdr:nvPicPr>
        <xdr:cNvPr id="168" name="Subgraph-Action|Comed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52174860"/>
          <a:ext cx="579120" cy="381000"/>
        </a:xfrm>
        <a:prstGeom prst="rect">
          <a:avLst/>
        </a:prstGeom>
      </xdr:spPr>
    </xdr:pic>
    <xdr:clientData/>
  </xdr:twoCellAnchor>
  <xdr:twoCellAnchor editAs="oneCell">
    <xdr:from>
      <xdr:col>1</xdr:col>
      <xdr:colOff>25400</xdr:colOff>
      <xdr:row>2233</xdr:row>
      <xdr:rowOff>25400</xdr:rowOff>
    </xdr:from>
    <xdr:to>
      <xdr:col>1</xdr:col>
      <xdr:colOff>604520</xdr:colOff>
      <xdr:row>2233</xdr:row>
      <xdr:rowOff>406400</xdr:rowOff>
    </xdr:to>
    <xdr:pic>
      <xdr:nvPicPr>
        <xdr:cNvPr id="169" name="Subgraph-Action|Drama|Thriller|Wa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52601600"/>
          <a:ext cx="579120" cy="381000"/>
        </a:xfrm>
        <a:prstGeom prst="rect">
          <a:avLst/>
        </a:prstGeom>
      </xdr:spPr>
    </xdr:pic>
    <xdr:clientData/>
  </xdr:twoCellAnchor>
  <xdr:twoCellAnchor editAs="oneCell">
    <xdr:from>
      <xdr:col>1</xdr:col>
      <xdr:colOff>25400</xdr:colOff>
      <xdr:row>2234</xdr:row>
      <xdr:rowOff>25420</xdr:rowOff>
    </xdr:from>
    <xdr:to>
      <xdr:col>1</xdr:col>
      <xdr:colOff>604520</xdr:colOff>
      <xdr:row>2234</xdr:row>
      <xdr:rowOff>406420</xdr:rowOff>
    </xdr:to>
    <xdr:pic>
      <xdr:nvPicPr>
        <xdr:cNvPr id="170" name="Subgraph-Drama|Myster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53028340"/>
          <a:ext cx="579120" cy="381000"/>
        </a:xfrm>
        <a:prstGeom prst="rect">
          <a:avLst/>
        </a:prstGeom>
      </xdr:spPr>
    </xdr:pic>
    <xdr:clientData/>
  </xdr:twoCellAnchor>
  <xdr:twoCellAnchor editAs="oneCell">
    <xdr:from>
      <xdr:col>1</xdr:col>
      <xdr:colOff>25400</xdr:colOff>
      <xdr:row>2240</xdr:row>
      <xdr:rowOff>25440</xdr:rowOff>
    </xdr:from>
    <xdr:to>
      <xdr:col>1</xdr:col>
      <xdr:colOff>604520</xdr:colOff>
      <xdr:row>2240</xdr:row>
      <xdr:rowOff>406440</xdr:rowOff>
    </xdr:to>
    <xdr:pic>
      <xdr:nvPicPr>
        <xdr:cNvPr id="171" name="Subgraph-Drama|History|Wa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55588680"/>
          <a:ext cx="579120" cy="381000"/>
        </a:xfrm>
        <a:prstGeom prst="rect">
          <a:avLst/>
        </a:prstGeom>
      </xdr:spPr>
    </xdr:pic>
    <xdr:clientData/>
  </xdr:twoCellAnchor>
  <xdr:twoCellAnchor editAs="oneCell">
    <xdr:from>
      <xdr:col>1</xdr:col>
      <xdr:colOff>25400</xdr:colOff>
      <xdr:row>2247</xdr:row>
      <xdr:rowOff>25380</xdr:rowOff>
    </xdr:from>
    <xdr:to>
      <xdr:col>1</xdr:col>
      <xdr:colOff>604520</xdr:colOff>
      <xdr:row>2247</xdr:row>
      <xdr:rowOff>406380</xdr:rowOff>
    </xdr:to>
    <xdr:pic>
      <xdr:nvPicPr>
        <xdr:cNvPr id="172" name="Subgraph-Adventure|Comedy|Family|Myster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58575660"/>
          <a:ext cx="579120" cy="381000"/>
        </a:xfrm>
        <a:prstGeom prst="rect">
          <a:avLst/>
        </a:prstGeom>
      </xdr:spPr>
    </xdr:pic>
    <xdr:clientData/>
  </xdr:twoCellAnchor>
  <xdr:twoCellAnchor editAs="oneCell">
    <xdr:from>
      <xdr:col>1</xdr:col>
      <xdr:colOff>25400</xdr:colOff>
      <xdr:row>2252</xdr:row>
      <xdr:rowOff>25380</xdr:rowOff>
    </xdr:from>
    <xdr:to>
      <xdr:col>1</xdr:col>
      <xdr:colOff>604520</xdr:colOff>
      <xdr:row>2252</xdr:row>
      <xdr:rowOff>406380</xdr:rowOff>
    </xdr:to>
    <xdr:pic>
      <xdr:nvPicPr>
        <xdr:cNvPr id="173" name="Subgraph-Crime|Drama|Thriller"/>
        <xdr:cNvPicPr>
          <a:picLocks/>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562860" y="960709260"/>
          <a:ext cx="579120" cy="381000"/>
        </a:xfrm>
        <a:prstGeom prst="rect">
          <a:avLst/>
        </a:prstGeom>
      </xdr:spPr>
    </xdr:pic>
    <xdr:clientData/>
  </xdr:twoCellAnchor>
  <xdr:twoCellAnchor editAs="oneCell">
    <xdr:from>
      <xdr:col>1</xdr:col>
      <xdr:colOff>25400</xdr:colOff>
      <xdr:row>2255</xdr:row>
      <xdr:rowOff>25440</xdr:rowOff>
    </xdr:from>
    <xdr:to>
      <xdr:col>1</xdr:col>
      <xdr:colOff>604520</xdr:colOff>
      <xdr:row>2255</xdr:row>
      <xdr:rowOff>406440</xdr:rowOff>
    </xdr:to>
    <xdr:pic>
      <xdr:nvPicPr>
        <xdr:cNvPr id="174" name="Subgraph-Crime|Drama|Myster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1989480"/>
          <a:ext cx="579120" cy="381000"/>
        </a:xfrm>
        <a:prstGeom prst="rect">
          <a:avLst/>
        </a:prstGeom>
      </xdr:spPr>
    </xdr:pic>
    <xdr:clientData/>
  </xdr:twoCellAnchor>
  <xdr:twoCellAnchor editAs="oneCell">
    <xdr:from>
      <xdr:col>1</xdr:col>
      <xdr:colOff>25400</xdr:colOff>
      <xdr:row>2256</xdr:row>
      <xdr:rowOff>25360</xdr:rowOff>
    </xdr:from>
    <xdr:to>
      <xdr:col>1</xdr:col>
      <xdr:colOff>604520</xdr:colOff>
      <xdr:row>2256</xdr:row>
      <xdr:rowOff>406360</xdr:rowOff>
    </xdr:to>
    <xdr:pic>
      <xdr:nvPicPr>
        <xdr:cNvPr id="175" name="Subgraph-Adventure|Drama|Histor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2416120"/>
          <a:ext cx="579120" cy="381000"/>
        </a:xfrm>
        <a:prstGeom prst="rect">
          <a:avLst/>
        </a:prstGeom>
      </xdr:spPr>
    </xdr:pic>
    <xdr:clientData/>
  </xdr:twoCellAnchor>
  <xdr:twoCellAnchor editAs="oneCell">
    <xdr:from>
      <xdr:col>1</xdr:col>
      <xdr:colOff>25400</xdr:colOff>
      <xdr:row>2257</xdr:row>
      <xdr:rowOff>25380</xdr:rowOff>
    </xdr:from>
    <xdr:to>
      <xdr:col>1</xdr:col>
      <xdr:colOff>604520</xdr:colOff>
      <xdr:row>2257</xdr:row>
      <xdr:rowOff>406380</xdr:rowOff>
    </xdr:to>
    <xdr:pic>
      <xdr:nvPicPr>
        <xdr:cNvPr id="176" name="Subgraph-Action|Adventure|Animation|Family|Fantas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2842860"/>
          <a:ext cx="579120" cy="381000"/>
        </a:xfrm>
        <a:prstGeom prst="rect">
          <a:avLst/>
        </a:prstGeom>
      </xdr:spPr>
    </xdr:pic>
    <xdr:clientData/>
  </xdr:twoCellAnchor>
  <xdr:twoCellAnchor editAs="oneCell">
    <xdr:from>
      <xdr:col>1</xdr:col>
      <xdr:colOff>25400</xdr:colOff>
      <xdr:row>2258</xdr:row>
      <xdr:rowOff>25400</xdr:rowOff>
    </xdr:from>
    <xdr:to>
      <xdr:col>1</xdr:col>
      <xdr:colOff>604520</xdr:colOff>
      <xdr:row>2258</xdr:row>
      <xdr:rowOff>406400</xdr:rowOff>
    </xdr:to>
    <xdr:pic>
      <xdr:nvPicPr>
        <xdr:cNvPr id="177" name="Subgraph-Adventure|Animation|Comedy|Family|Fantasy|Music"/>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3269600"/>
          <a:ext cx="579120" cy="381000"/>
        </a:xfrm>
        <a:prstGeom prst="rect">
          <a:avLst/>
        </a:prstGeom>
      </xdr:spPr>
    </xdr:pic>
    <xdr:clientData/>
  </xdr:twoCellAnchor>
  <xdr:twoCellAnchor editAs="oneCell">
    <xdr:from>
      <xdr:col>1</xdr:col>
      <xdr:colOff>25400</xdr:colOff>
      <xdr:row>2259</xdr:row>
      <xdr:rowOff>25420</xdr:rowOff>
    </xdr:from>
    <xdr:to>
      <xdr:col>1</xdr:col>
      <xdr:colOff>604520</xdr:colOff>
      <xdr:row>2259</xdr:row>
      <xdr:rowOff>406420</xdr:rowOff>
    </xdr:to>
    <xdr:pic>
      <xdr:nvPicPr>
        <xdr:cNvPr id="178" name="Subgraph-Drama|History|Thriller|Wa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3696340"/>
          <a:ext cx="579120" cy="381000"/>
        </a:xfrm>
        <a:prstGeom prst="rect">
          <a:avLst/>
        </a:prstGeom>
      </xdr:spPr>
    </xdr:pic>
    <xdr:clientData/>
  </xdr:twoCellAnchor>
  <xdr:twoCellAnchor editAs="oneCell">
    <xdr:from>
      <xdr:col>1</xdr:col>
      <xdr:colOff>25400</xdr:colOff>
      <xdr:row>2262</xdr:row>
      <xdr:rowOff>25380</xdr:rowOff>
    </xdr:from>
    <xdr:to>
      <xdr:col>1</xdr:col>
      <xdr:colOff>604520</xdr:colOff>
      <xdr:row>2262</xdr:row>
      <xdr:rowOff>406380</xdr:rowOff>
    </xdr:to>
    <xdr:pic>
      <xdr:nvPicPr>
        <xdr:cNvPr id="179" name="Subgraph-Drama|Mystery|Sci-Fi|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4976460"/>
          <a:ext cx="579120" cy="381000"/>
        </a:xfrm>
        <a:prstGeom prst="rect">
          <a:avLst/>
        </a:prstGeom>
      </xdr:spPr>
    </xdr:pic>
    <xdr:clientData/>
  </xdr:twoCellAnchor>
  <xdr:twoCellAnchor editAs="oneCell">
    <xdr:from>
      <xdr:col>1</xdr:col>
      <xdr:colOff>25400</xdr:colOff>
      <xdr:row>2271</xdr:row>
      <xdr:rowOff>25360</xdr:rowOff>
    </xdr:from>
    <xdr:to>
      <xdr:col>1</xdr:col>
      <xdr:colOff>604520</xdr:colOff>
      <xdr:row>2271</xdr:row>
      <xdr:rowOff>406360</xdr:rowOff>
    </xdr:to>
    <xdr:pic>
      <xdr:nvPicPr>
        <xdr:cNvPr id="180" name="Subgraph-Animation|Comedy|Family|Fantasy|Musical|Romanc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68816920"/>
          <a:ext cx="579120" cy="381000"/>
        </a:xfrm>
        <a:prstGeom prst="rect">
          <a:avLst/>
        </a:prstGeom>
      </xdr:spPr>
    </xdr:pic>
    <xdr:clientData/>
  </xdr:twoCellAnchor>
  <xdr:twoCellAnchor editAs="oneCell">
    <xdr:from>
      <xdr:col>1</xdr:col>
      <xdr:colOff>25400</xdr:colOff>
      <xdr:row>2284</xdr:row>
      <xdr:rowOff>25420</xdr:rowOff>
    </xdr:from>
    <xdr:to>
      <xdr:col>1</xdr:col>
      <xdr:colOff>604520</xdr:colOff>
      <xdr:row>2284</xdr:row>
      <xdr:rowOff>406420</xdr:rowOff>
    </xdr:to>
    <xdr:pic>
      <xdr:nvPicPr>
        <xdr:cNvPr id="181" name="Subgraph-Comedy|Drama"/>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62860" y="974364340"/>
          <a:ext cx="579120" cy="381000"/>
        </a:xfrm>
        <a:prstGeom prst="rect">
          <a:avLst/>
        </a:prstGeom>
      </xdr:spPr>
    </xdr:pic>
    <xdr:clientData/>
  </xdr:twoCellAnchor>
  <xdr:twoCellAnchor editAs="oneCell">
    <xdr:from>
      <xdr:col>1</xdr:col>
      <xdr:colOff>25400</xdr:colOff>
      <xdr:row>2292</xdr:row>
      <xdr:rowOff>25380</xdr:rowOff>
    </xdr:from>
    <xdr:to>
      <xdr:col>1</xdr:col>
      <xdr:colOff>604520</xdr:colOff>
      <xdr:row>2292</xdr:row>
      <xdr:rowOff>406380</xdr:rowOff>
    </xdr:to>
    <xdr:pic>
      <xdr:nvPicPr>
        <xdr:cNvPr id="182" name="Subgraph-Fantasy|Horror|Mystery|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77778060"/>
          <a:ext cx="579120" cy="381000"/>
        </a:xfrm>
        <a:prstGeom prst="rect">
          <a:avLst/>
        </a:prstGeom>
      </xdr:spPr>
    </xdr:pic>
    <xdr:clientData/>
  </xdr:twoCellAnchor>
  <xdr:twoCellAnchor editAs="oneCell">
    <xdr:from>
      <xdr:col>1</xdr:col>
      <xdr:colOff>25400</xdr:colOff>
      <xdr:row>2313</xdr:row>
      <xdr:rowOff>25400</xdr:rowOff>
    </xdr:from>
    <xdr:to>
      <xdr:col>1</xdr:col>
      <xdr:colOff>604520</xdr:colOff>
      <xdr:row>2313</xdr:row>
      <xdr:rowOff>406400</xdr:rowOff>
    </xdr:to>
    <xdr:pic>
      <xdr:nvPicPr>
        <xdr:cNvPr id="183" name="Subgraph-Adventure|Animation|Drama|Family|Musical"/>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86739200"/>
          <a:ext cx="579120" cy="381000"/>
        </a:xfrm>
        <a:prstGeom prst="rect">
          <a:avLst/>
        </a:prstGeom>
      </xdr:spPr>
    </xdr:pic>
    <xdr:clientData/>
  </xdr:twoCellAnchor>
  <xdr:twoCellAnchor editAs="oneCell">
    <xdr:from>
      <xdr:col>1</xdr:col>
      <xdr:colOff>25400</xdr:colOff>
      <xdr:row>2314</xdr:row>
      <xdr:rowOff>25420</xdr:rowOff>
    </xdr:from>
    <xdr:to>
      <xdr:col>1</xdr:col>
      <xdr:colOff>604520</xdr:colOff>
      <xdr:row>2314</xdr:row>
      <xdr:rowOff>406420</xdr:rowOff>
    </xdr:to>
    <xdr:pic>
      <xdr:nvPicPr>
        <xdr:cNvPr id="184" name="Subgraph-Animation|Comedy|Family|Fantasy|Sci-Fi"/>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87165940"/>
          <a:ext cx="579120" cy="381000"/>
        </a:xfrm>
        <a:prstGeom prst="rect">
          <a:avLst/>
        </a:prstGeom>
      </xdr:spPr>
    </xdr:pic>
    <xdr:clientData/>
  </xdr:twoCellAnchor>
  <xdr:twoCellAnchor editAs="oneCell">
    <xdr:from>
      <xdr:col>1</xdr:col>
      <xdr:colOff>25400</xdr:colOff>
      <xdr:row>2316</xdr:row>
      <xdr:rowOff>25360</xdr:rowOff>
    </xdr:from>
    <xdr:to>
      <xdr:col>1</xdr:col>
      <xdr:colOff>604520</xdr:colOff>
      <xdr:row>2316</xdr:row>
      <xdr:rowOff>406360</xdr:rowOff>
    </xdr:to>
    <xdr:pic>
      <xdr:nvPicPr>
        <xdr:cNvPr id="185" name="Subgraph-Sci-Fi|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88019320"/>
          <a:ext cx="579120" cy="381000"/>
        </a:xfrm>
        <a:prstGeom prst="rect">
          <a:avLst/>
        </a:prstGeom>
      </xdr:spPr>
    </xdr:pic>
    <xdr:clientData/>
  </xdr:twoCellAnchor>
  <xdr:twoCellAnchor editAs="oneCell">
    <xdr:from>
      <xdr:col>1</xdr:col>
      <xdr:colOff>25400</xdr:colOff>
      <xdr:row>2322</xdr:row>
      <xdr:rowOff>25380</xdr:rowOff>
    </xdr:from>
    <xdr:to>
      <xdr:col>1</xdr:col>
      <xdr:colOff>604520</xdr:colOff>
      <xdr:row>2322</xdr:row>
      <xdr:rowOff>406380</xdr:rowOff>
    </xdr:to>
    <xdr:pic>
      <xdr:nvPicPr>
        <xdr:cNvPr id="186" name="Subgraph-Comedy|Famil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90579660"/>
          <a:ext cx="579120" cy="381000"/>
        </a:xfrm>
        <a:prstGeom prst="rect">
          <a:avLst/>
        </a:prstGeom>
      </xdr:spPr>
    </xdr:pic>
    <xdr:clientData/>
  </xdr:twoCellAnchor>
  <xdr:twoCellAnchor editAs="oneCell">
    <xdr:from>
      <xdr:col>1</xdr:col>
      <xdr:colOff>25400</xdr:colOff>
      <xdr:row>2338</xdr:row>
      <xdr:rowOff>25400</xdr:rowOff>
    </xdr:from>
    <xdr:to>
      <xdr:col>1</xdr:col>
      <xdr:colOff>604520</xdr:colOff>
      <xdr:row>2338</xdr:row>
      <xdr:rowOff>406400</xdr:rowOff>
    </xdr:to>
    <xdr:pic>
      <xdr:nvPicPr>
        <xdr:cNvPr id="187" name="Subgraph-Action|Adventure|Comedy|Romance|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97407200"/>
          <a:ext cx="579120" cy="381000"/>
        </a:xfrm>
        <a:prstGeom prst="rect">
          <a:avLst/>
        </a:prstGeom>
      </xdr:spPr>
    </xdr:pic>
    <xdr:clientData/>
  </xdr:twoCellAnchor>
  <xdr:twoCellAnchor editAs="oneCell">
    <xdr:from>
      <xdr:col>1</xdr:col>
      <xdr:colOff>25400</xdr:colOff>
      <xdr:row>2342</xdr:row>
      <xdr:rowOff>25380</xdr:rowOff>
    </xdr:from>
    <xdr:to>
      <xdr:col>1</xdr:col>
      <xdr:colOff>604520</xdr:colOff>
      <xdr:row>2342</xdr:row>
      <xdr:rowOff>406380</xdr:rowOff>
    </xdr:to>
    <xdr:pic>
      <xdr:nvPicPr>
        <xdr:cNvPr id="188" name="Subgraph-Action|Drama|Sport"/>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999114060"/>
          <a:ext cx="579120" cy="381000"/>
        </a:xfrm>
        <a:prstGeom prst="rect">
          <a:avLst/>
        </a:prstGeom>
      </xdr:spPr>
    </xdr:pic>
    <xdr:clientData/>
  </xdr:twoCellAnchor>
  <xdr:twoCellAnchor editAs="oneCell">
    <xdr:from>
      <xdr:col>1</xdr:col>
      <xdr:colOff>25400</xdr:colOff>
      <xdr:row>2353</xdr:row>
      <xdr:rowOff>25400</xdr:rowOff>
    </xdr:from>
    <xdr:to>
      <xdr:col>1</xdr:col>
      <xdr:colOff>604520</xdr:colOff>
      <xdr:row>2353</xdr:row>
      <xdr:rowOff>406400</xdr:rowOff>
    </xdr:to>
    <xdr:pic>
      <xdr:nvPicPr>
        <xdr:cNvPr id="189" name="Subgraph-Drama|Wa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03808000"/>
          <a:ext cx="579120" cy="381000"/>
        </a:xfrm>
        <a:prstGeom prst="rect">
          <a:avLst/>
        </a:prstGeom>
      </xdr:spPr>
    </xdr:pic>
    <xdr:clientData/>
  </xdr:twoCellAnchor>
  <xdr:twoCellAnchor editAs="oneCell">
    <xdr:from>
      <xdr:col>1</xdr:col>
      <xdr:colOff>25400</xdr:colOff>
      <xdr:row>2354</xdr:row>
      <xdr:rowOff>25420</xdr:rowOff>
    </xdr:from>
    <xdr:to>
      <xdr:col>1</xdr:col>
      <xdr:colOff>604520</xdr:colOff>
      <xdr:row>2354</xdr:row>
      <xdr:rowOff>406420</xdr:rowOff>
    </xdr:to>
    <xdr:pic>
      <xdr:nvPicPr>
        <xdr:cNvPr id="190" name="Subgraph-Drama"/>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04234740"/>
          <a:ext cx="579120" cy="381000"/>
        </a:xfrm>
        <a:prstGeom prst="rect">
          <a:avLst/>
        </a:prstGeom>
      </xdr:spPr>
    </xdr:pic>
    <xdr:clientData/>
  </xdr:twoCellAnchor>
  <xdr:twoCellAnchor editAs="oneCell">
    <xdr:from>
      <xdr:col>1</xdr:col>
      <xdr:colOff>25400</xdr:colOff>
      <xdr:row>2359</xdr:row>
      <xdr:rowOff>25420</xdr:rowOff>
    </xdr:from>
    <xdr:to>
      <xdr:col>1</xdr:col>
      <xdr:colOff>604520</xdr:colOff>
      <xdr:row>2359</xdr:row>
      <xdr:rowOff>406420</xdr:rowOff>
    </xdr:to>
    <xdr:pic>
      <xdr:nvPicPr>
        <xdr:cNvPr id="191" name="Subgraph-Action|Fantasy|Horro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06368340"/>
          <a:ext cx="579120" cy="381000"/>
        </a:xfrm>
        <a:prstGeom prst="rect">
          <a:avLst/>
        </a:prstGeom>
      </xdr:spPr>
    </xdr:pic>
    <xdr:clientData/>
  </xdr:twoCellAnchor>
  <xdr:twoCellAnchor editAs="oneCell">
    <xdr:from>
      <xdr:col>1</xdr:col>
      <xdr:colOff>25400</xdr:colOff>
      <xdr:row>2360</xdr:row>
      <xdr:rowOff>25440</xdr:rowOff>
    </xdr:from>
    <xdr:to>
      <xdr:col>1</xdr:col>
      <xdr:colOff>604520</xdr:colOff>
      <xdr:row>2360</xdr:row>
      <xdr:rowOff>406440</xdr:rowOff>
    </xdr:to>
    <xdr:pic>
      <xdr:nvPicPr>
        <xdr:cNvPr id="192" name="Subgraph-Comedy|Drama|Musical|Romanc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06795080"/>
          <a:ext cx="579120" cy="381000"/>
        </a:xfrm>
        <a:prstGeom prst="rect">
          <a:avLst/>
        </a:prstGeom>
      </xdr:spPr>
    </xdr:pic>
    <xdr:clientData/>
  </xdr:twoCellAnchor>
  <xdr:twoCellAnchor editAs="oneCell">
    <xdr:from>
      <xdr:col>1</xdr:col>
      <xdr:colOff>25400</xdr:colOff>
      <xdr:row>2367</xdr:row>
      <xdr:rowOff>25380</xdr:rowOff>
    </xdr:from>
    <xdr:to>
      <xdr:col>1</xdr:col>
      <xdr:colOff>604520</xdr:colOff>
      <xdr:row>2367</xdr:row>
      <xdr:rowOff>406380</xdr:rowOff>
    </xdr:to>
    <xdr:pic>
      <xdr:nvPicPr>
        <xdr:cNvPr id="193" name="Subgraph-Biography|Drama|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09782060"/>
          <a:ext cx="579120" cy="381000"/>
        </a:xfrm>
        <a:prstGeom prst="rect">
          <a:avLst/>
        </a:prstGeom>
      </xdr:spPr>
    </xdr:pic>
    <xdr:clientData/>
  </xdr:twoCellAnchor>
  <xdr:twoCellAnchor editAs="oneCell">
    <xdr:from>
      <xdr:col>1</xdr:col>
      <xdr:colOff>25400</xdr:colOff>
      <xdr:row>2374</xdr:row>
      <xdr:rowOff>25420</xdr:rowOff>
    </xdr:from>
    <xdr:to>
      <xdr:col>1</xdr:col>
      <xdr:colOff>604520</xdr:colOff>
      <xdr:row>2374</xdr:row>
      <xdr:rowOff>406420</xdr:rowOff>
    </xdr:to>
    <xdr:pic>
      <xdr:nvPicPr>
        <xdr:cNvPr id="194" name="Subgraph-Action|Adventure|Fantasy|Horror|Sci-Fi|Thrille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12769140"/>
          <a:ext cx="579120" cy="381000"/>
        </a:xfrm>
        <a:prstGeom prst="rect">
          <a:avLst/>
        </a:prstGeom>
      </xdr:spPr>
    </xdr:pic>
    <xdr:clientData/>
  </xdr:twoCellAnchor>
  <xdr:twoCellAnchor editAs="oneCell">
    <xdr:from>
      <xdr:col>1</xdr:col>
      <xdr:colOff>25400</xdr:colOff>
      <xdr:row>2375</xdr:row>
      <xdr:rowOff>25440</xdr:rowOff>
    </xdr:from>
    <xdr:to>
      <xdr:col>1</xdr:col>
      <xdr:colOff>604520</xdr:colOff>
      <xdr:row>2375</xdr:row>
      <xdr:rowOff>406440</xdr:rowOff>
    </xdr:to>
    <xdr:pic>
      <xdr:nvPicPr>
        <xdr:cNvPr id="195" name="Subgraph-Drama|Sport"/>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13195880"/>
          <a:ext cx="579120" cy="381000"/>
        </a:xfrm>
        <a:prstGeom prst="rect">
          <a:avLst/>
        </a:prstGeom>
      </xdr:spPr>
    </xdr:pic>
    <xdr:clientData/>
  </xdr:twoCellAnchor>
  <xdr:twoCellAnchor editAs="oneCell">
    <xdr:from>
      <xdr:col>1</xdr:col>
      <xdr:colOff>25400</xdr:colOff>
      <xdr:row>2385</xdr:row>
      <xdr:rowOff>25440</xdr:rowOff>
    </xdr:from>
    <xdr:to>
      <xdr:col>1</xdr:col>
      <xdr:colOff>604520</xdr:colOff>
      <xdr:row>2385</xdr:row>
      <xdr:rowOff>406440</xdr:rowOff>
    </xdr:to>
    <xdr:pic>
      <xdr:nvPicPr>
        <xdr:cNvPr id="196" name="Subgraph-Comedy|Drama|Family"/>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17463080"/>
          <a:ext cx="579120" cy="381000"/>
        </a:xfrm>
        <a:prstGeom prst="rect">
          <a:avLst/>
        </a:prstGeom>
      </xdr:spPr>
    </xdr:pic>
    <xdr:clientData/>
  </xdr:twoCellAnchor>
  <xdr:twoCellAnchor editAs="oneCell">
    <xdr:from>
      <xdr:col>1</xdr:col>
      <xdr:colOff>25400</xdr:colOff>
      <xdr:row>2400</xdr:row>
      <xdr:rowOff>25440</xdr:rowOff>
    </xdr:from>
    <xdr:to>
      <xdr:col>1</xdr:col>
      <xdr:colOff>604520</xdr:colOff>
      <xdr:row>2400</xdr:row>
      <xdr:rowOff>406440</xdr:rowOff>
    </xdr:to>
    <xdr:pic>
      <xdr:nvPicPr>
        <xdr:cNvPr id="197" name="Subgraph-Biography|Drama|Music"/>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23863880"/>
          <a:ext cx="579120" cy="381000"/>
        </a:xfrm>
        <a:prstGeom prst="rect">
          <a:avLst/>
        </a:prstGeom>
      </xdr:spPr>
    </xdr:pic>
    <xdr:clientData/>
  </xdr:twoCellAnchor>
  <xdr:twoCellAnchor editAs="oneCell">
    <xdr:from>
      <xdr:col>1</xdr:col>
      <xdr:colOff>25400</xdr:colOff>
      <xdr:row>2426</xdr:row>
      <xdr:rowOff>25360</xdr:rowOff>
    </xdr:from>
    <xdr:to>
      <xdr:col>1</xdr:col>
      <xdr:colOff>604520</xdr:colOff>
      <xdr:row>2426</xdr:row>
      <xdr:rowOff>406360</xdr:rowOff>
    </xdr:to>
    <xdr:pic>
      <xdr:nvPicPr>
        <xdr:cNvPr id="198" name="Subgraph-Action|Adventure|Comedy|Family|Romance"/>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34958520"/>
          <a:ext cx="579120" cy="381000"/>
        </a:xfrm>
        <a:prstGeom prst="rect">
          <a:avLst/>
        </a:prstGeom>
      </xdr:spPr>
    </xdr:pic>
    <xdr:clientData/>
  </xdr:twoCellAnchor>
  <xdr:twoCellAnchor editAs="oneCell">
    <xdr:from>
      <xdr:col>1</xdr:col>
      <xdr:colOff>25400</xdr:colOff>
      <xdr:row>2447</xdr:row>
      <xdr:rowOff>25380</xdr:rowOff>
    </xdr:from>
    <xdr:to>
      <xdr:col>1</xdr:col>
      <xdr:colOff>604520</xdr:colOff>
      <xdr:row>2447</xdr:row>
      <xdr:rowOff>406380</xdr:rowOff>
    </xdr:to>
    <xdr:pic>
      <xdr:nvPicPr>
        <xdr:cNvPr id="199" name="Subgraph-Adventure|Comedy|Drama|Fantasy|Musical"/>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43919660"/>
          <a:ext cx="579120" cy="381000"/>
        </a:xfrm>
        <a:prstGeom prst="rect">
          <a:avLst/>
        </a:prstGeom>
      </xdr:spPr>
    </xdr:pic>
    <xdr:clientData/>
  </xdr:twoCellAnchor>
  <xdr:twoCellAnchor editAs="oneCell">
    <xdr:from>
      <xdr:col>1</xdr:col>
      <xdr:colOff>25400</xdr:colOff>
      <xdr:row>2455</xdr:row>
      <xdr:rowOff>25440</xdr:rowOff>
    </xdr:from>
    <xdr:to>
      <xdr:col>1</xdr:col>
      <xdr:colOff>604520</xdr:colOff>
      <xdr:row>2455</xdr:row>
      <xdr:rowOff>406440</xdr:rowOff>
    </xdr:to>
    <xdr:pic>
      <xdr:nvPicPr>
        <xdr:cNvPr id="200" name="Subgraph-Adventure|Comedy|Drama"/>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47333480"/>
          <a:ext cx="579120" cy="381000"/>
        </a:xfrm>
        <a:prstGeom prst="rect">
          <a:avLst/>
        </a:prstGeom>
      </xdr:spPr>
    </xdr:pic>
    <xdr:clientData/>
  </xdr:twoCellAnchor>
  <xdr:twoCellAnchor editAs="oneCell">
    <xdr:from>
      <xdr:col>1</xdr:col>
      <xdr:colOff>25400</xdr:colOff>
      <xdr:row>2513</xdr:row>
      <xdr:rowOff>25400</xdr:rowOff>
    </xdr:from>
    <xdr:to>
      <xdr:col>1</xdr:col>
      <xdr:colOff>604520</xdr:colOff>
      <xdr:row>2513</xdr:row>
      <xdr:rowOff>406400</xdr:rowOff>
    </xdr:to>
    <xdr:pic>
      <xdr:nvPicPr>
        <xdr:cNvPr id="201" name="Subgraph-Horro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072083200"/>
          <a:ext cx="579120" cy="381000"/>
        </a:xfrm>
        <a:prstGeom prst="rect">
          <a:avLst/>
        </a:prstGeom>
      </xdr:spPr>
    </xdr:pic>
    <xdr:clientData/>
  </xdr:twoCellAnchor>
  <xdr:twoCellAnchor editAs="oneCell">
    <xdr:from>
      <xdr:col>1</xdr:col>
      <xdr:colOff>25400</xdr:colOff>
      <xdr:row>2612</xdr:row>
      <xdr:rowOff>25380</xdr:rowOff>
    </xdr:from>
    <xdr:to>
      <xdr:col>1</xdr:col>
      <xdr:colOff>604520</xdr:colOff>
      <xdr:row>2612</xdr:row>
      <xdr:rowOff>406380</xdr:rowOff>
    </xdr:to>
    <xdr:pic>
      <xdr:nvPicPr>
        <xdr:cNvPr id="202" name="Subgraph-Adventure|Drama|Fantasy|Thriller|Western"/>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1114328460"/>
          <a:ext cx="579120" cy="381000"/>
        </a:xfrm>
        <a:prstGeom prst="rect">
          <a:avLst/>
        </a:prstGeom>
      </xdr:spPr>
    </xdr:pic>
    <xdr:clientData/>
  </xdr:twoCellAnchor>
  <xdr:twoCellAnchor editAs="oneCell">
    <xdr:from>
      <xdr:col>1</xdr:col>
      <xdr:colOff>25400</xdr:colOff>
      <xdr:row>80</xdr:row>
      <xdr:rowOff>25399</xdr:rowOff>
    </xdr:from>
    <xdr:to>
      <xdr:col>1</xdr:col>
      <xdr:colOff>604520</xdr:colOff>
      <xdr:row>80</xdr:row>
      <xdr:rowOff>406399</xdr:rowOff>
    </xdr:to>
    <xdr:pic>
      <xdr:nvPicPr>
        <xdr:cNvPr id="203" name="Subgraph-Inside Out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3873439"/>
          <a:ext cx="579120" cy="381000"/>
        </a:xfrm>
        <a:prstGeom prst="rect">
          <a:avLst/>
        </a:prstGeom>
      </xdr:spPr>
    </xdr:pic>
    <xdr:clientData/>
  </xdr:twoCellAnchor>
  <xdr:twoCellAnchor editAs="oneCell">
    <xdr:from>
      <xdr:col>1</xdr:col>
      <xdr:colOff>25400</xdr:colOff>
      <xdr:row>81</xdr:row>
      <xdr:rowOff>25401</xdr:rowOff>
    </xdr:from>
    <xdr:to>
      <xdr:col>1</xdr:col>
      <xdr:colOff>604520</xdr:colOff>
      <xdr:row>81</xdr:row>
      <xdr:rowOff>406401</xdr:rowOff>
    </xdr:to>
    <xdr:pic>
      <xdr:nvPicPr>
        <xdr:cNvPr id="204" name="Subgraph-The Jungle Book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4300161"/>
          <a:ext cx="579120" cy="381000"/>
        </a:xfrm>
        <a:prstGeom prst="rect">
          <a:avLst/>
        </a:prstGeom>
      </xdr:spPr>
    </xdr:pic>
    <xdr:clientData/>
  </xdr:twoCellAnchor>
  <xdr:twoCellAnchor editAs="oneCell">
    <xdr:from>
      <xdr:col>1</xdr:col>
      <xdr:colOff>25400</xdr:colOff>
      <xdr:row>82</xdr:row>
      <xdr:rowOff>25399</xdr:rowOff>
    </xdr:from>
    <xdr:to>
      <xdr:col>1</xdr:col>
      <xdr:colOff>604520</xdr:colOff>
      <xdr:row>82</xdr:row>
      <xdr:rowOff>406399</xdr:rowOff>
    </xdr:to>
    <xdr:pic>
      <xdr:nvPicPr>
        <xdr:cNvPr id="205" name="Subgraph-Iron Man 2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34726879"/>
          <a:ext cx="579120" cy="381000"/>
        </a:xfrm>
        <a:prstGeom prst="rect">
          <a:avLst/>
        </a:prstGeom>
      </xdr:spPr>
    </xdr:pic>
    <xdr:clientData/>
  </xdr:twoCellAnchor>
  <xdr:twoCellAnchor editAs="oneCell">
    <xdr:from>
      <xdr:col>1</xdr:col>
      <xdr:colOff>25400</xdr:colOff>
      <xdr:row>117</xdr:row>
      <xdr:rowOff>25399</xdr:rowOff>
    </xdr:from>
    <xdr:to>
      <xdr:col>1</xdr:col>
      <xdr:colOff>604520</xdr:colOff>
      <xdr:row>117</xdr:row>
      <xdr:rowOff>406399</xdr:rowOff>
    </xdr:to>
    <xdr:pic>
      <xdr:nvPicPr>
        <xdr:cNvPr id="206" name="Subgraph-Harry Potter and the Goblet of Fir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49662079"/>
          <a:ext cx="579120" cy="381000"/>
        </a:xfrm>
        <a:prstGeom prst="rect">
          <a:avLst/>
        </a:prstGeom>
      </xdr:spPr>
    </xdr:pic>
    <xdr:clientData/>
  </xdr:twoCellAnchor>
  <xdr:twoCellAnchor editAs="oneCell">
    <xdr:from>
      <xdr:col>1</xdr:col>
      <xdr:colOff>25400</xdr:colOff>
      <xdr:row>118</xdr:row>
      <xdr:rowOff>25400</xdr:rowOff>
    </xdr:from>
    <xdr:to>
      <xdr:col>1</xdr:col>
      <xdr:colOff>604520</xdr:colOff>
      <xdr:row>118</xdr:row>
      <xdr:rowOff>406400</xdr:rowOff>
    </xdr:to>
    <xdr:pic>
      <xdr:nvPicPr>
        <xdr:cNvPr id="207" name="Subgraph-Hancock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50088800"/>
          <a:ext cx="579120" cy="381000"/>
        </a:xfrm>
        <a:prstGeom prst="rect">
          <a:avLst/>
        </a:prstGeom>
      </xdr:spPr>
    </xdr:pic>
    <xdr:clientData/>
  </xdr:twoCellAnchor>
  <xdr:twoCellAnchor editAs="oneCell">
    <xdr:from>
      <xdr:col>1</xdr:col>
      <xdr:colOff>25400</xdr:colOff>
      <xdr:row>119</xdr:row>
      <xdr:rowOff>25401</xdr:rowOff>
    </xdr:from>
    <xdr:to>
      <xdr:col>1</xdr:col>
      <xdr:colOff>604520</xdr:colOff>
      <xdr:row>119</xdr:row>
      <xdr:rowOff>406401</xdr:rowOff>
    </xdr:to>
    <xdr:pic>
      <xdr:nvPicPr>
        <xdr:cNvPr id="208" name="Subgraph-I Am Legen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50515521"/>
          <a:ext cx="579120" cy="381000"/>
        </a:xfrm>
        <a:prstGeom prst="rect">
          <a:avLst/>
        </a:prstGeom>
      </xdr:spPr>
    </xdr:pic>
    <xdr:clientData/>
  </xdr:twoCellAnchor>
  <xdr:twoCellAnchor editAs="oneCell">
    <xdr:from>
      <xdr:col>1</xdr:col>
      <xdr:colOff>25400</xdr:colOff>
      <xdr:row>120</xdr:row>
      <xdr:rowOff>25399</xdr:rowOff>
    </xdr:from>
    <xdr:to>
      <xdr:col>1</xdr:col>
      <xdr:colOff>604520</xdr:colOff>
      <xdr:row>120</xdr:row>
      <xdr:rowOff>406399</xdr:rowOff>
    </xdr:to>
    <xdr:pic>
      <xdr:nvPicPr>
        <xdr:cNvPr id="209" name="Subgraph-Charlie and the Chocolate Factory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50942239"/>
          <a:ext cx="579120" cy="381000"/>
        </a:xfrm>
        <a:prstGeom prst="rect">
          <a:avLst/>
        </a:prstGeom>
      </xdr:spPr>
    </xdr:pic>
    <xdr:clientData/>
  </xdr:twoCellAnchor>
  <xdr:twoCellAnchor editAs="oneCell">
    <xdr:from>
      <xdr:col>1</xdr:col>
      <xdr:colOff>25400</xdr:colOff>
      <xdr:row>145</xdr:row>
      <xdr:rowOff>25402</xdr:rowOff>
    </xdr:from>
    <xdr:to>
      <xdr:col>1</xdr:col>
      <xdr:colOff>604520</xdr:colOff>
      <xdr:row>145</xdr:row>
      <xdr:rowOff>406402</xdr:rowOff>
    </xdr:to>
    <xdr:pic>
      <xdr:nvPicPr>
        <xdr:cNvPr id="210" name="Subgraph-Mars Needs Moms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61610242"/>
          <a:ext cx="579120" cy="381000"/>
        </a:xfrm>
        <a:prstGeom prst="rect">
          <a:avLst/>
        </a:prstGeom>
      </xdr:spPr>
    </xdr:pic>
    <xdr:clientData/>
  </xdr:twoCellAnchor>
  <xdr:twoCellAnchor editAs="oneCell">
    <xdr:from>
      <xdr:col>1</xdr:col>
      <xdr:colOff>25400</xdr:colOff>
      <xdr:row>146</xdr:row>
      <xdr:rowOff>25398</xdr:rowOff>
    </xdr:from>
    <xdr:to>
      <xdr:col>1</xdr:col>
      <xdr:colOff>604520</xdr:colOff>
      <xdr:row>146</xdr:row>
      <xdr:rowOff>406398</xdr:rowOff>
    </xdr:to>
    <xdr:pic>
      <xdr:nvPicPr>
        <xdr:cNvPr id="211" name="Subgraph-Flushed Away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62036958"/>
          <a:ext cx="579120" cy="381000"/>
        </a:xfrm>
        <a:prstGeom prst="rect">
          <a:avLst/>
        </a:prstGeom>
      </xdr:spPr>
    </xdr:pic>
    <xdr:clientData/>
  </xdr:twoCellAnchor>
  <xdr:twoCellAnchor editAs="oneCell">
    <xdr:from>
      <xdr:col>1</xdr:col>
      <xdr:colOff>25400</xdr:colOff>
      <xdr:row>147</xdr:row>
      <xdr:rowOff>25399</xdr:rowOff>
    </xdr:from>
    <xdr:to>
      <xdr:col>1</xdr:col>
      <xdr:colOff>604520</xdr:colOff>
      <xdr:row>147</xdr:row>
      <xdr:rowOff>406399</xdr:rowOff>
    </xdr:to>
    <xdr:pic>
      <xdr:nvPicPr>
        <xdr:cNvPr id="212" name="Subgraph-Pa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62463679"/>
          <a:ext cx="579120" cy="381000"/>
        </a:xfrm>
        <a:prstGeom prst="rect">
          <a:avLst/>
        </a:prstGeom>
      </xdr:spPr>
    </xdr:pic>
    <xdr:clientData/>
  </xdr:twoCellAnchor>
  <xdr:twoCellAnchor editAs="oneCell">
    <xdr:from>
      <xdr:col>1</xdr:col>
      <xdr:colOff>25400</xdr:colOff>
      <xdr:row>148</xdr:row>
      <xdr:rowOff>25400</xdr:rowOff>
    </xdr:from>
    <xdr:to>
      <xdr:col>1</xdr:col>
      <xdr:colOff>604520</xdr:colOff>
      <xdr:row>148</xdr:row>
      <xdr:rowOff>406400</xdr:rowOff>
    </xdr:to>
    <xdr:pic>
      <xdr:nvPicPr>
        <xdr:cNvPr id="213" name="Subgraph-Mr. Peabody &amp; Sherma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62890400"/>
          <a:ext cx="579120" cy="381000"/>
        </a:xfrm>
        <a:prstGeom prst="rect">
          <a:avLst/>
        </a:prstGeom>
      </xdr:spPr>
    </xdr:pic>
    <xdr:clientData/>
  </xdr:twoCellAnchor>
  <xdr:twoCellAnchor editAs="oneCell">
    <xdr:from>
      <xdr:col>1</xdr:col>
      <xdr:colOff>25400</xdr:colOff>
      <xdr:row>175</xdr:row>
      <xdr:rowOff>25402</xdr:rowOff>
    </xdr:from>
    <xdr:to>
      <xdr:col>1</xdr:col>
      <xdr:colOff>604520</xdr:colOff>
      <xdr:row>175</xdr:row>
      <xdr:rowOff>406402</xdr:rowOff>
    </xdr:to>
    <xdr:pic>
      <xdr:nvPicPr>
        <xdr:cNvPr id="214" name="Subgraph-Master and Commander: The Far Side of the World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4411842"/>
          <a:ext cx="579120" cy="381000"/>
        </a:xfrm>
        <a:prstGeom prst="rect">
          <a:avLst/>
        </a:prstGeom>
      </xdr:spPr>
    </xdr:pic>
    <xdr:clientData/>
  </xdr:twoCellAnchor>
  <xdr:twoCellAnchor editAs="oneCell">
    <xdr:from>
      <xdr:col>1</xdr:col>
      <xdr:colOff>25400</xdr:colOff>
      <xdr:row>176</xdr:row>
      <xdr:rowOff>25398</xdr:rowOff>
    </xdr:from>
    <xdr:to>
      <xdr:col>1</xdr:col>
      <xdr:colOff>604520</xdr:colOff>
      <xdr:row>176</xdr:row>
      <xdr:rowOff>406398</xdr:rowOff>
    </xdr:to>
    <xdr:pic>
      <xdr:nvPicPr>
        <xdr:cNvPr id="215" name="Subgraph-The Twilight Saga: Breaking Dawn - Part 2Â"/>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62860" y="74838558"/>
          <a:ext cx="579120" cy="381000"/>
        </a:xfrm>
        <a:prstGeom prst="rect">
          <a:avLst/>
        </a:prstGeom>
      </xdr:spPr>
    </xdr:pic>
    <xdr:clientData/>
  </xdr:twoCellAnchor>
  <xdr:twoCellAnchor editAs="oneCell">
    <xdr:from>
      <xdr:col>1</xdr:col>
      <xdr:colOff>25400</xdr:colOff>
      <xdr:row>177</xdr:row>
      <xdr:rowOff>25399</xdr:rowOff>
    </xdr:from>
    <xdr:to>
      <xdr:col>1</xdr:col>
      <xdr:colOff>604520</xdr:colOff>
      <xdr:row>177</xdr:row>
      <xdr:rowOff>406399</xdr:rowOff>
    </xdr:to>
    <xdr:pic>
      <xdr:nvPicPr>
        <xdr:cNvPr id="216" name="Subgraph-Happy Feet 2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5265279"/>
          <a:ext cx="579120" cy="381000"/>
        </a:xfrm>
        <a:prstGeom prst="rect">
          <a:avLst/>
        </a:prstGeom>
      </xdr:spPr>
    </xdr:pic>
    <xdr:clientData/>
  </xdr:twoCellAnchor>
  <xdr:twoCellAnchor editAs="oneCell">
    <xdr:from>
      <xdr:col>1</xdr:col>
      <xdr:colOff>25400</xdr:colOff>
      <xdr:row>178</xdr:row>
      <xdr:rowOff>25400</xdr:rowOff>
    </xdr:from>
    <xdr:to>
      <xdr:col>1</xdr:col>
      <xdr:colOff>604520</xdr:colOff>
      <xdr:row>178</xdr:row>
      <xdr:rowOff>406400</xdr:rowOff>
    </xdr:to>
    <xdr:pic>
      <xdr:nvPicPr>
        <xdr:cNvPr id="217" name="Subgraph-The Incredible Hulk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5692000"/>
          <a:ext cx="579120" cy="381000"/>
        </a:xfrm>
        <a:prstGeom prst="rect">
          <a:avLst/>
        </a:prstGeom>
      </xdr:spPr>
    </xdr:pic>
    <xdr:clientData/>
  </xdr:twoCellAnchor>
  <xdr:twoCellAnchor editAs="oneCell">
    <xdr:from>
      <xdr:col>1</xdr:col>
      <xdr:colOff>25400</xdr:colOff>
      <xdr:row>187</xdr:row>
      <xdr:rowOff>25399</xdr:rowOff>
    </xdr:from>
    <xdr:to>
      <xdr:col>1</xdr:col>
      <xdr:colOff>604520</xdr:colOff>
      <xdr:row>187</xdr:row>
      <xdr:rowOff>406399</xdr:rowOff>
    </xdr:to>
    <xdr:pic>
      <xdr:nvPicPr>
        <xdr:cNvPr id="218" name="Subgraph-Ant-Man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532479"/>
          <a:ext cx="579120" cy="381000"/>
        </a:xfrm>
        <a:prstGeom prst="rect">
          <a:avLst/>
        </a:prstGeom>
      </xdr:spPr>
    </xdr:pic>
    <xdr:clientData/>
  </xdr:twoCellAnchor>
  <xdr:twoCellAnchor editAs="oneCell">
    <xdr:from>
      <xdr:col>1</xdr:col>
      <xdr:colOff>25400</xdr:colOff>
      <xdr:row>188</xdr:row>
      <xdr:rowOff>25400</xdr:rowOff>
    </xdr:from>
    <xdr:to>
      <xdr:col>1</xdr:col>
      <xdr:colOff>604520</xdr:colOff>
      <xdr:row>188</xdr:row>
      <xdr:rowOff>406400</xdr:rowOff>
    </xdr:to>
    <xdr:pic>
      <xdr:nvPicPr>
        <xdr:cNvPr id="219" name="Subgraph-The Hunger Games: Catching FireÂ"/>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62860" y="79959200"/>
          <a:ext cx="579120" cy="381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a:extLst>
            <a:ext uri="{FF2B5EF4-FFF2-40B4-BE49-F238E27FC236}">
              <a16:creationId xmlns:a16="http://schemas.microsoft.com/office/drawing/2014/main" xmlns=""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a:extLst>
            <a:ext uri="{FF2B5EF4-FFF2-40B4-BE49-F238E27FC236}">
              <a16:creationId xmlns:a16="http://schemas.microsoft.com/office/drawing/2014/main" xmlns=""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a:extLst>
            <a:ext uri="{FF2B5EF4-FFF2-40B4-BE49-F238E27FC236}">
              <a16:creationId xmlns:a16="http://schemas.microsoft.com/office/drawing/2014/main" xmlns=""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a:extLst>
            <a:ext uri="{FF2B5EF4-FFF2-40B4-BE49-F238E27FC236}">
              <a16:creationId xmlns:a16="http://schemas.microsoft.com/office/drawing/2014/main" xmlns=""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a:extLst>
            <a:ext uri="{FF2B5EF4-FFF2-40B4-BE49-F238E27FC236}">
              <a16:creationId xmlns:a16="http://schemas.microsoft.com/office/drawing/2014/main" xmlns=""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a:extLst>
            <a:ext uri="{FF2B5EF4-FFF2-40B4-BE49-F238E27FC236}">
              <a16:creationId xmlns:a16="http://schemas.microsoft.com/office/drawing/2014/main" xmlns=""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a:extLst>
            <a:ext uri="{FF2B5EF4-FFF2-40B4-BE49-F238E27FC236}">
              <a16:creationId xmlns:a16="http://schemas.microsoft.com/office/drawing/2014/main" xmlns=""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a:extLst>
            <a:ext uri="{FF2B5EF4-FFF2-40B4-BE49-F238E27FC236}">
              <a16:creationId xmlns:a16="http://schemas.microsoft.com/office/drawing/2014/main" xmlns=""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xmlns=""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2:Q2084" totalsRowShown="0" headerRowDxfId="100" dataDxfId="99">
  <autoFilter ref="A2:Q2084"/>
  <tableColumns count="17">
    <tableColumn id="1" name="Vertex 1" dataDxfId="98" dataCellStyle="NodeXL Required"/>
    <tableColumn id="2" name="Vertex 2" dataDxfId="97" dataCellStyle="NodeXL Required"/>
    <tableColumn id="3" name="Color" dataDxfId="96" dataCellStyle="NodeXL Visual Property"/>
    <tableColumn id="4" name="Width" dataDxfId="95" dataCellStyle="NodeXL Visual Property"/>
    <tableColumn id="11" name="Style" dataDxfId="94" dataCellStyle="NodeXL Visual Property"/>
    <tableColumn id="5" name="Opacity" dataDxfId="93" dataCellStyle="NodeXL Visual Property"/>
    <tableColumn id="6" name="Visibility" dataDxfId="92" dataCellStyle="NodeXL Visual Property"/>
    <tableColumn id="10" name="Label" dataDxfId="91" dataCellStyle="NodeXL Label"/>
    <tableColumn id="12" name="Label Text Color" dataDxfId="90" dataCellStyle="NodeXL Label"/>
    <tableColumn id="13" name="Label Font Size" dataDxfId="89" dataCellStyle="NodeXL Label"/>
    <tableColumn id="14" name="Reciprocated?" dataDxfId="88" dataCellStyle="NodeXL Graph Metric"/>
    <tableColumn id="7" name="ID" dataDxfId="87" dataCellStyle="NodeXL Do Not Edit"/>
    <tableColumn id="9" name="Dynamic Filter" dataDxfId="86" dataCellStyle="NodeXL Do Not Edit">
      <calculatedColumnFormula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calculatedColumnFormula>
    </tableColumn>
    <tableColumn id="8" name="watching_time" dataDxfId="85" dataCellStyle="NodeXL Other Column"/>
    <tableColumn id="15" name="imdb_score" dataDxfId="84" dataCellStyle="NodeXL Other Column"/>
    <tableColumn id="16" name="movie_facebook_likes" dataDxfId="83" dataCellStyle="NodeXL Other Column"/>
    <tableColumn id="17" name="Column1" dataDxfId="82" dataCellStyle="NodeXL Other Column"/>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F2640" totalsRowShown="0" headerRowDxfId="81" dataDxfId="80">
  <autoFilter ref="A2:AF2640"/>
  <tableColumns count="32">
    <tableColumn id="1" name="Vertex" dataDxfId="79" dataCellStyle="NodeXL Required"/>
    <tableColumn id="30" name="Subgraph" dataCellStyle="Normal"/>
    <tableColumn id="60" name="Vertex 2" dataDxfId="78" dataCellStyle="NodeXL Required"/>
    <tableColumn id="2" name="Color" dataDxfId="77" dataCellStyle="NodeXL Visual Property"/>
    <tableColumn id="5" name="Shape" dataDxfId="76" dataCellStyle="NodeXL Visual Property"/>
    <tableColumn id="6" name="Size" dataDxfId="75" dataCellStyle="NodeXL Visual Property"/>
    <tableColumn id="4" name="Opacity" dataDxfId="74" dataCellStyle="NodeXL Visual Property"/>
    <tableColumn id="7" name="Image File" dataDxfId="73" dataCellStyle="NodeXL Visual Property"/>
    <tableColumn id="3" name="Visibility" dataDxfId="72" dataCellStyle="NodeXL Visual Property"/>
    <tableColumn id="10" name="Label" dataDxfId="71" dataCellStyle="NodeXL Label"/>
    <tableColumn id="16" name="Label Fill Color" dataDxfId="70" dataCellStyle="NodeXL Label"/>
    <tableColumn id="9" name="Label Position" dataDxfId="69" dataCellStyle="NodeXL Label"/>
    <tableColumn id="8" name="Tooltip" dataDxfId="68" dataCellStyle="NodeXL Label"/>
    <tableColumn id="18" name="Layout Order" dataDxfId="67" dataCellStyle="NodeXL Layout"/>
    <tableColumn id="13" name="X" dataDxfId="66" dataCellStyle="NodeXL Layout"/>
    <tableColumn id="14" name="Y" dataDxfId="65" dataCellStyle="NodeXL Layout"/>
    <tableColumn id="12" name="Locked?" dataDxfId="64" dataCellStyle="NodeXL Layout"/>
    <tableColumn id="19" name="Polar R" dataDxfId="63" dataCellStyle="NodeXL Layout"/>
    <tableColumn id="20" name="Polar Angle" dataDxfId="62" dataCellStyle="NodeXL Layout"/>
    <tableColumn id="21" name="Degree" dataDxfId="61" dataCellStyle="NodeXL Graph Metric"/>
    <tableColumn id="22" name="In-Degree" dataDxfId="60" dataCellStyle="NodeXL Graph Metric"/>
    <tableColumn id="23" name="Out-Degree" dataDxfId="59" dataCellStyle="NodeXL Graph Metric"/>
    <tableColumn id="24" name="Betweenness Centrality" dataDxfId="58" dataCellStyle="NodeXL Graph Metric"/>
    <tableColumn id="25" name="Closeness Centrality" dataDxfId="57" dataCellStyle="NodeXL Graph Metric"/>
    <tableColumn id="26" name="Eigenvector Centrality" dataDxfId="56" dataCellStyle="NodeXL Graph Metric"/>
    <tableColumn id="15" name="PageRank" dataDxfId="55" dataCellStyle="NodeXL Graph Metric"/>
    <tableColumn id="27" name="Clustering Coefficient" dataDxfId="54" dataCellStyle="NodeXL Graph Metric"/>
    <tableColumn id="29" name="Reciprocated Vertex Pair Ratio" dataDxfId="53" dataCellStyle="NodeXL Graph Metric"/>
    <tableColumn id="11" name="ID" dataDxfId="52" dataCellStyle="NodeXL Do Not Edit"/>
    <tableColumn id="28" name="Dynamic Filter" dataDxfId="51" dataCellStyle="NodeXL Do Not Edit">
      <calculatedColumnFormula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calculatedColumnFormula>
    </tableColumn>
    <tableColumn id="17" name="imdb_score" dataDxfId="50" dataCellStyle="NodeXL Other Column"/>
    <tableColumn id="59" name="Column1" dataDxfId="49" dataCellStyle="NodeXL Other Column"/>
  </tableColumns>
  <tableStyleInfo name="NodeXL Table" showFirstColumn="0" showLastColumn="0" showRowStripes="0" showColumnStripes="0"/>
</table>
</file>

<file path=xl/tables/table3.xml><?xml version="1.0" encoding="utf-8"?>
<table xmlns="http://schemas.openxmlformats.org/spreadsheetml/2006/main" id="4" name="Groups" displayName="Groups" ref="A2:X81" totalsRowShown="0" headerRowDxfId="48">
  <autoFilter ref="A2:X81"/>
  <tableColumns count="24">
    <tableColumn id="1" name="Group" dataDxfId="7" dataCellStyle="NodeXL Required"/>
    <tableColumn id="2" name="Vertex Color" dataDxfId="6" dataCellStyle="NodeXL Visual Property"/>
    <tableColumn id="3" name="Vertex Shape" dataDxfId="5" dataCellStyle="NodeXL Visual Property"/>
    <tableColumn id="22" name="Visibility" dataDxfId="47" dataCellStyle="NodeXL Visual Property"/>
    <tableColumn id="4" name="Collapsed?" dataCellStyle="NodeXL Visual Property"/>
    <tableColumn id="18" name="Label" dataDxfId="46" dataCellStyle="NodeXL Label"/>
    <tableColumn id="20" name="Collapsed X" dataCellStyle="NodeXL Layout"/>
    <tableColumn id="21" name="Collapsed Y" dataCellStyle="NodeXL Layout"/>
    <tableColumn id="6" name="ID" dataDxfId="45" dataCellStyle="NodeXL Do Not Edit"/>
    <tableColumn id="19" name="Collapsed Properties" dataDxfId="44" dataCellStyle="NodeXL Do Not Edit"/>
    <tableColumn id="5" name="Vertices" dataDxfId="43" dataCellStyle="NodeXL Graph Metric"/>
    <tableColumn id="7" name="Unique Edges" dataDxfId="42" dataCellStyle="NodeXL Graph Metric"/>
    <tableColumn id="8" name="Edges With Duplicates" dataDxfId="41" dataCellStyle="NodeXL Graph Metric"/>
    <tableColumn id="9" name="Total Edges" dataDxfId="40" dataCellStyle="NodeXL Graph Metric"/>
    <tableColumn id="10" name="Self-Loops" dataDxfId="39" dataCellStyle="NodeXL Graph Metric"/>
    <tableColumn id="24" name="Reciprocated Vertex Pair Ratio" dataDxfId="38" dataCellStyle="NodeXL Graph Metric"/>
    <tableColumn id="25" name="Reciprocated Edge Ratio" dataDxfId="37" dataCellStyle="NodeXL Graph Metric"/>
    <tableColumn id="11" name="Connected Components" dataDxfId="36" dataCellStyle="NodeXL Graph Metric"/>
    <tableColumn id="12" name="Single-Vertex Connected Components" dataDxfId="35" dataCellStyle="NodeXL Graph Metric"/>
    <tableColumn id="13" name="Maximum Vertices in a Connected Component" dataDxfId="34" dataCellStyle="NodeXL Graph Metric"/>
    <tableColumn id="14" name="Maximum Edges in a Connected Component" dataDxfId="33" dataCellStyle="NodeXL Graph Metric"/>
    <tableColumn id="15" name="Maximum Geodesic Distance (Diameter)" dataDxfId="32" dataCellStyle="NodeXL Graph Metric"/>
    <tableColumn id="16" name="Average Geodesic Distance" dataDxfId="31" dataCellStyle="NodeXL Graph Metric"/>
    <tableColumn id="17" name="Graph Density" dataDxfId="30"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179" totalsRowShown="0" headerRowDxfId="29" dataDxfId="28">
  <autoFilter ref="A1:C179"/>
  <tableColumns count="3">
    <tableColumn id="1" name="Group" dataDxfId="4" dataCellStyle="Normal"/>
    <tableColumn id="2" name="Vertex" dataDxfId="3" dataCellStyle="Normal"/>
    <tableColumn id="3" name="Vertex ID" dataDxfId="2" dataCellStyle="Normal">
      <calculatedColumnFormula>VLOOKUP(GroupVertices[[#This Row],[Vertex]], Vertices[], MATCH("ID", Vertices[#Headers], 0), FALSE)</calculatedColumnFormula>
    </tableColumn>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6" totalsRowShown="0" dataCellStyle="NodeXL Graph Metric">
  <autoFilter ref="A1:B26"/>
  <tableColumns count="2">
    <tableColumn id="1" name="Graph Metric" dataDxfId="1" dataCellStyle="NodeXL Graph Metric"/>
    <tableColumn id="2" name="Value" dataDxfId="0"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45" totalsRowShown="0">
  <autoFilter ref="D1:U45"/>
  <tableColumns count="18">
    <tableColumn id="1" name="Degree Bin" dataDxfId="27"/>
    <tableColumn id="2" name="Degree Frequency" dataDxfId="26">
      <calculatedColumnFormula>COUNTIF(Vertices[Degree], "&gt;= " &amp; D2) - COUNTIF(Vertices[Degree], "&gt;=" &amp; D3)</calculatedColumnFormula>
    </tableColumn>
    <tableColumn id="3" name="In-Degree Bin" dataDxfId="25"/>
    <tableColumn id="4" name="In-Degree Frequency" dataDxfId="24">
      <calculatedColumnFormula>COUNTIF(Vertices[In-Degree], "&gt;= " &amp; F2) - COUNTIF(Vertices[In-Degree], "&gt;=" &amp; F3)</calculatedColumnFormula>
    </tableColumn>
    <tableColumn id="5" name="Out-Degree Bin" dataDxfId="23"/>
    <tableColumn id="6" name="Out-Degree Frequency" dataDxfId="22">
      <calculatedColumnFormula>COUNTIF(Vertices[Out-Degree], "&gt;= " &amp; H2) - COUNTIF(Vertices[Out-Degree], "&gt;=" &amp; H3)</calculatedColumnFormula>
    </tableColumn>
    <tableColumn id="7" name="Betweenness Centrality Bin" dataDxfId="21"/>
    <tableColumn id="8" name="Betweenness Centrality Frequency" dataDxfId="20">
      <calculatedColumnFormula>COUNTIF(Vertices[Betweenness Centrality], "&gt;= " &amp; J2) - COUNTIF(Vertices[Betweenness Centrality], "&gt;=" &amp; J3)</calculatedColumnFormula>
    </tableColumn>
    <tableColumn id="9" name="Closeness Centrality Bin" dataDxfId="19"/>
    <tableColumn id="10" name="Closeness Centrality Frequency" dataDxfId="18">
      <calculatedColumnFormula>COUNTIF(Vertices[Closeness Centrality], "&gt;= " &amp; L2) - COUNTIF(Vertices[Closeness Centrality], "&gt;=" &amp; L3)</calculatedColumnFormula>
    </tableColumn>
    <tableColumn id="11" name="Eigenvector Centrality Bin" dataDxfId="17"/>
    <tableColumn id="12" name="Eigenvector Centrality Frequency" dataDxfId="16">
      <calculatedColumnFormula>COUNTIF(Vertices[Eigenvector Centrality], "&gt;= " &amp; N2) - COUNTIF(Vertices[Eigenvector Centrality], "&gt;=" &amp; N3)</calculatedColumnFormula>
    </tableColumn>
    <tableColumn id="18" name="PageRank Bin" dataDxfId="15"/>
    <tableColumn id="17" name="PageRank Frequency" dataDxfId="14">
      <calculatedColumnFormula>COUNTIF(Vertices[Eigenvector Centrality], "&gt;= " &amp; P2) - COUNTIF(Vertices[Eigenvector Centrality], "&gt;=" &amp; P3)</calculatedColumnFormula>
    </tableColumn>
    <tableColumn id="13" name="Clustering Coefficient Bin" dataDxfId="13"/>
    <tableColumn id="14" name="Clustering Coefficient Frequency" dataDxfId="12">
      <calculatedColumnFormula>COUNTIF(Vertices[Clustering Coefficient], "&gt;= " &amp; R2) - COUNTIF(Vertices[Clustering Coefficient], "&gt;=" &amp; R3)</calculatedColumnFormula>
    </tableColumn>
    <tableColumn id="15" name="Dynamic Filter Bin" dataDxfId="11"/>
    <tableColumn id="16" name="Dynamic Filter Frequency" dataDxfId="10">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29:B32" totalsRowShown="0" dataCellStyle="NodeXL Graph Metric">
  <autoFilter ref="A29:B32"/>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9" totalsRowShown="0" headerRowDxfId="9">
  <autoFilter ref="J1:K9"/>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8" totalsRowShown="0" headerRowDxfId="8">
  <autoFilter ref="M1:P8"/>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Q7108"/>
  <sheetViews>
    <sheetView workbookViewId="0">
      <pane xSplit="2" ySplit="2" topLeftCell="D3" activePane="bottomRight" state="frozen"/>
      <selection pane="topRight" activeCell="C1" sqref="C1"/>
      <selection pane="bottomLeft" activeCell="A3" sqref="A3"/>
      <selection pane="bottomRight" activeCell="P694" sqref="P694:P696"/>
    </sheetView>
  </sheetViews>
  <sheetFormatPr defaultRowHeight="14.4" x14ac:dyDescent="0.3"/>
  <cols>
    <col min="1" max="1" width="29.6640625" customWidth="1"/>
    <col min="2" max="2" width="55.88671875" customWidth="1"/>
    <col min="3" max="3" width="7.88671875" style="3" bestFit="1" customWidth="1"/>
    <col min="4" max="4" width="8.6640625" style="2" bestFit="1" customWidth="1"/>
    <col min="5" max="5" width="7.6640625" style="2" bestFit="1" customWidth="1"/>
    <col min="6" max="6" width="9.88671875" style="2" bestFit="1" customWidth="1"/>
    <col min="7" max="7" width="11" style="3" bestFit="1" customWidth="1"/>
    <col min="8" max="8" width="10.77734375" style="1" customWidth="1"/>
    <col min="9" max="9" width="12.33203125" style="3" bestFit="1" customWidth="1"/>
    <col min="10" max="10" width="12.44140625" style="3" bestFit="1" customWidth="1"/>
    <col min="11" max="11" width="15.5546875" style="3" hidden="1" customWidth="1"/>
    <col min="12" max="12" width="11" hidden="1" customWidth="1"/>
    <col min="13" max="13" width="10.88671875" hidden="1" customWidth="1"/>
    <col min="14" max="14" width="16" bestFit="1" customWidth="1"/>
    <col min="15" max="15" width="12.44140625" customWidth="1"/>
    <col min="16" max="16" width="20.33203125" customWidth="1"/>
    <col min="17" max="17" width="14.6640625" customWidth="1"/>
  </cols>
  <sheetData>
    <row r="1" spans="1:17" x14ac:dyDescent="0.3">
      <c r="A1" t="s">
        <v>1087</v>
      </c>
      <c r="B1" t="s">
        <v>172</v>
      </c>
      <c r="C1" s="17" t="s">
        <v>38</v>
      </c>
      <c r="D1" s="18"/>
      <c r="E1" s="18"/>
      <c r="F1" s="18"/>
      <c r="G1" s="17"/>
      <c r="H1" s="15" t="s">
        <v>42</v>
      </c>
      <c r="I1" s="62"/>
      <c r="J1" s="62"/>
      <c r="K1" s="32" t="s">
        <v>41</v>
      </c>
      <c r="L1" s="19" t="s">
        <v>39</v>
      </c>
      <c r="M1" s="19"/>
      <c r="N1" s="16" t="s">
        <v>40</v>
      </c>
      <c r="O1" t="s">
        <v>6005</v>
      </c>
      <c r="P1" t="s">
        <v>6008</v>
      </c>
    </row>
    <row r="2" spans="1:17" ht="30" customHeight="1" x14ac:dyDescent="0.3">
      <c r="A2" t="s">
        <v>6015</v>
      </c>
      <c r="B2" t="s">
        <v>0</v>
      </c>
      <c r="C2" s="12" t="s">
        <v>1</v>
      </c>
      <c r="D2" s="12" t="s">
        <v>2</v>
      </c>
      <c r="E2" s="12" t="s">
        <v>128</v>
      </c>
      <c r="F2" s="12" t="s">
        <v>3</v>
      </c>
      <c r="G2" s="12" t="s">
        <v>10</v>
      </c>
      <c r="H2" s="10" t="s">
        <v>45</v>
      </c>
      <c r="I2" s="12" t="s">
        <v>158</v>
      </c>
      <c r="J2" s="12" t="s">
        <v>159</v>
      </c>
      <c r="K2" s="12" t="s">
        <v>163</v>
      </c>
      <c r="L2" s="12" t="s">
        <v>11</v>
      </c>
      <c r="M2" s="12" t="s">
        <v>37</v>
      </c>
      <c r="N2" s="12" t="s">
        <v>6014</v>
      </c>
      <c r="O2" t="s">
        <v>6005</v>
      </c>
      <c r="P2" t="s">
        <v>6008</v>
      </c>
      <c r="Q2" t="s">
        <v>6007</v>
      </c>
    </row>
    <row r="3" spans="1:17" ht="15" customHeight="1" x14ac:dyDescent="0.3">
      <c r="A3" s="47" t="s">
        <v>1088</v>
      </c>
      <c r="B3" s="47" t="s">
        <v>173</v>
      </c>
      <c r="C3" s="51"/>
      <c r="D3" s="52"/>
      <c r="E3" s="63"/>
      <c r="F3" s="53"/>
      <c r="G3" s="51" t="s">
        <v>51</v>
      </c>
      <c r="H3" s="55"/>
      <c r="I3" s="54"/>
      <c r="J3" s="54"/>
      <c r="K3" s="65"/>
      <c r="L3" s="76">
        <v>3</v>
      </c>
      <c r="M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 s="61">
        <v>3</v>
      </c>
      <c r="O3" s="78">
        <v>7.9</v>
      </c>
      <c r="P3">
        <v>300000</v>
      </c>
    </row>
    <row r="4" spans="1:17" ht="15" customHeight="1" x14ac:dyDescent="0.3">
      <c r="A4" t="s">
        <v>1089</v>
      </c>
      <c r="B4" t="s">
        <v>174</v>
      </c>
      <c r="C4" s="51"/>
      <c r="D4" s="52"/>
      <c r="E4" s="63"/>
      <c r="F4" s="53"/>
      <c r="G4" s="51" t="s">
        <v>51</v>
      </c>
      <c r="H4" s="55"/>
      <c r="I4" s="54"/>
      <c r="J4" s="54"/>
      <c r="K4" s="65"/>
      <c r="L4" s="76">
        <v>4</v>
      </c>
      <c r="M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 s="61">
        <v>4</v>
      </c>
      <c r="O4">
        <v>7.1</v>
      </c>
      <c r="P4" s="61">
        <v>0</v>
      </c>
      <c r="Q4" s="61"/>
    </row>
    <row r="5" spans="1:17" x14ac:dyDescent="0.3">
      <c r="A5" t="s">
        <v>1090</v>
      </c>
      <c r="B5" t="s">
        <v>175</v>
      </c>
      <c r="C5" s="51"/>
      <c r="D5" s="52"/>
      <c r="E5" s="63"/>
      <c r="F5" s="53"/>
      <c r="G5" s="51" t="s">
        <v>51</v>
      </c>
      <c r="H5" s="55"/>
      <c r="I5" s="54"/>
      <c r="J5" s="54"/>
      <c r="K5" s="65"/>
      <c r="L5" s="60">
        <v>5</v>
      </c>
      <c r="M5" s="60"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 s="61">
        <v>5</v>
      </c>
      <c r="O5">
        <v>6.8</v>
      </c>
      <c r="P5">
        <v>85000</v>
      </c>
    </row>
    <row r="6" spans="1:17" x14ac:dyDescent="0.3">
      <c r="A6" s="98" t="s">
        <v>1091</v>
      </c>
      <c r="B6" t="s">
        <v>176</v>
      </c>
      <c r="C6" s="99"/>
      <c r="D6" s="100"/>
      <c r="E6" s="101"/>
      <c r="F6" s="102"/>
      <c r="G6" s="99" t="s">
        <v>51</v>
      </c>
      <c r="H6" s="103"/>
      <c r="I6" s="104"/>
      <c r="J6" s="104"/>
      <c r="K6" s="105"/>
      <c r="L6" s="106">
        <v>6</v>
      </c>
      <c r="M6"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 s="107">
        <v>14</v>
      </c>
      <c r="O6">
        <v>8.5</v>
      </c>
      <c r="P6">
        <v>0</v>
      </c>
      <c r="Q6" s="107"/>
    </row>
    <row r="7" spans="1:17" ht="28.8" x14ac:dyDescent="0.3">
      <c r="A7" s="98" t="s">
        <v>1092</v>
      </c>
      <c r="B7" t="s">
        <v>177</v>
      </c>
      <c r="C7" s="99"/>
      <c r="D7" s="100"/>
      <c r="E7" s="101"/>
      <c r="F7" s="102"/>
      <c r="G7" s="99" t="s">
        <v>51</v>
      </c>
      <c r="H7" s="103"/>
      <c r="I7" s="104"/>
      <c r="J7" s="104"/>
      <c r="K7" s="105"/>
      <c r="L7" s="106">
        <v>7</v>
      </c>
      <c r="M7"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 s="107">
        <v>12</v>
      </c>
      <c r="O7">
        <v>7.1</v>
      </c>
      <c r="P7">
        <v>24000</v>
      </c>
      <c r="Q7" s="107"/>
    </row>
    <row r="8" spans="1:17" x14ac:dyDescent="0.3">
      <c r="A8" s="98" t="s">
        <v>1093</v>
      </c>
      <c r="B8" t="s">
        <v>178</v>
      </c>
      <c r="C8" s="99"/>
      <c r="D8" s="100"/>
      <c r="E8" s="101"/>
      <c r="F8" s="102"/>
      <c r="G8" s="99" t="s">
        <v>51</v>
      </c>
      <c r="H8" s="103"/>
      <c r="I8" s="104"/>
      <c r="J8" s="104"/>
      <c r="K8" s="105"/>
      <c r="L8" s="106">
        <v>8</v>
      </c>
      <c r="M8"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 s="107">
        <v>13</v>
      </c>
      <c r="O8">
        <v>6.6</v>
      </c>
      <c r="P8">
        <v>164000</v>
      </c>
      <c r="Q8" s="107"/>
    </row>
    <row r="9" spans="1:17" x14ac:dyDescent="0.3">
      <c r="A9" s="98" t="s">
        <v>1094</v>
      </c>
      <c r="B9" t="s">
        <v>179</v>
      </c>
      <c r="C9" s="99"/>
      <c r="D9" s="100"/>
      <c r="E9" s="101"/>
      <c r="F9" s="102"/>
      <c r="G9" s="99" t="s">
        <v>51</v>
      </c>
      <c r="H9" s="103"/>
      <c r="I9" s="104"/>
      <c r="J9" s="104"/>
      <c r="K9" s="105"/>
      <c r="L9" s="106">
        <v>9</v>
      </c>
      <c r="M9"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 s="107">
        <v>14</v>
      </c>
      <c r="O9">
        <v>6.2</v>
      </c>
      <c r="P9">
        <v>29000</v>
      </c>
      <c r="Q9" s="107"/>
    </row>
    <row r="10" spans="1:17" x14ac:dyDescent="0.3">
      <c r="A10" s="98" t="s">
        <v>1095</v>
      </c>
      <c r="B10" t="s">
        <v>180</v>
      </c>
      <c r="C10" s="99"/>
      <c r="D10" s="100"/>
      <c r="E10" s="101"/>
      <c r="F10" s="102"/>
      <c r="G10" s="99" t="s">
        <v>51</v>
      </c>
      <c r="H10" s="103"/>
      <c r="I10" s="104"/>
      <c r="J10" s="104"/>
      <c r="K10" s="105"/>
      <c r="L10" s="106">
        <v>10</v>
      </c>
      <c r="M10"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 s="107">
        <v>15</v>
      </c>
      <c r="O10">
        <v>7.8</v>
      </c>
      <c r="P10">
        <v>118000</v>
      </c>
      <c r="Q10" s="107"/>
    </row>
    <row r="11" spans="1:17" x14ac:dyDescent="0.3">
      <c r="A11" s="98" t="s">
        <v>1096</v>
      </c>
      <c r="B11" t="s">
        <v>178</v>
      </c>
      <c r="C11" s="51"/>
      <c r="D11" s="52"/>
      <c r="E11" s="63"/>
      <c r="F11" s="53"/>
      <c r="G11" s="51" t="s">
        <v>51</v>
      </c>
      <c r="H11" s="55"/>
      <c r="I11" s="54"/>
      <c r="J11" s="54"/>
      <c r="K11" s="65"/>
      <c r="L11" s="76">
        <v>11</v>
      </c>
      <c r="M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 s="107">
        <v>16</v>
      </c>
      <c r="O11" s="61">
        <v>7.5</v>
      </c>
      <c r="P11" s="61">
        <v>200000</v>
      </c>
      <c r="Q11" s="107"/>
    </row>
    <row r="12" spans="1:17" x14ac:dyDescent="0.3">
      <c r="A12" t="s">
        <v>1097</v>
      </c>
      <c r="B12" t="s">
        <v>181</v>
      </c>
      <c r="C12" s="99"/>
      <c r="D12" s="100"/>
      <c r="E12" s="101"/>
      <c r="F12" s="102"/>
      <c r="G12" s="99" t="s">
        <v>51</v>
      </c>
      <c r="H12" s="103"/>
      <c r="I12" s="104"/>
      <c r="J12" s="104"/>
      <c r="K12" s="105"/>
      <c r="L12" s="106">
        <v>12</v>
      </c>
      <c r="M12"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 s="107">
        <v>17</v>
      </c>
      <c r="O12">
        <v>7.5</v>
      </c>
      <c r="P12">
        <v>10000</v>
      </c>
      <c r="Q12" s="107"/>
    </row>
    <row r="13" spans="1:17" ht="28.8" x14ac:dyDescent="0.3">
      <c r="A13" s="98" t="s">
        <v>1098</v>
      </c>
      <c r="B13" t="s">
        <v>178</v>
      </c>
      <c r="C13" s="99"/>
      <c r="D13" s="100"/>
      <c r="E13" s="101"/>
      <c r="F13" s="102"/>
      <c r="G13" s="99" t="s">
        <v>51</v>
      </c>
      <c r="H13" s="103"/>
      <c r="I13" s="104"/>
      <c r="J13" s="104"/>
      <c r="K13" s="105"/>
      <c r="L13" s="106">
        <v>13</v>
      </c>
      <c r="M13"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 s="107">
        <v>18</v>
      </c>
      <c r="O13">
        <v>8.9</v>
      </c>
      <c r="P13" s="107">
        <v>20000</v>
      </c>
      <c r="Q13" s="107"/>
    </row>
    <row r="14" spans="1:17" x14ac:dyDescent="0.3">
      <c r="A14" s="98" t="s">
        <v>1099</v>
      </c>
      <c r="B14" t="s">
        <v>178</v>
      </c>
      <c r="C14" s="99"/>
      <c r="D14" s="100"/>
      <c r="E14" s="101"/>
      <c r="F14" s="102"/>
      <c r="G14" s="99" t="s">
        <v>51</v>
      </c>
      <c r="H14" s="103"/>
      <c r="I14" s="104"/>
      <c r="J14" s="104"/>
      <c r="K14" s="105"/>
      <c r="L14" s="106">
        <v>14</v>
      </c>
      <c r="M14"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 s="107">
        <v>19</v>
      </c>
      <c r="O14">
        <v>8.8000000000000007</v>
      </c>
      <c r="P14">
        <v>30000</v>
      </c>
      <c r="Q14" s="107"/>
    </row>
    <row r="15" spans="1:17" x14ac:dyDescent="0.3">
      <c r="A15" s="98" t="s">
        <v>1100</v>
      </c>
      <c r="B15" t="s">
        <v>182</v>
      </c>
      <c r="C15" s="99"/>
      <c r="D15" s="100"/>
      <c r="E15" s="101"/>
      <c r="F15" s="102"/>
      <c r="G15" s="99" t="s">
        <v>51</v>
      </c>
      <c r="H15" s="103"/>
      <c r="I15" s="104"/>
      <c r="J15" s="104"/>
      <c r="K15" s="105"/>
      <c r="L15" s="106">
        <v>15</v>
      </c>
      <c r="M15"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 s="107">
        <v>12</v>
      </c>
      <c r="O15">
        <v>7.8</v>
      </c>
      <c r="P15" s="107">
        <v>40000</v>
      </c>
      <c r="Q15" s="107"/>
    </row>
    <row r="16" spans="1:17" ht="28.8" x14ac:dyDescent="0.3">
      <c r="A16" s="98" t="s">
        <v>1101</v>
      </c>
      <c r="B16" t="s">
        <v>174</v>
      </c>
      <c r="C16" s="99"/>
      <c r="D16" s="100"/>
      <c r="E16" s="101"/>
      <c r="F16" s="102"/>
      <c r="G16" s="99" t="s">
        <v>51</v>
      </c>
      <c r="H16" s="103"/>
      <c r="I16" s="104"/>
      <c r="J16" s="104"/>
      <c r="K16" s="105"/>
      <c r="L16" s="106">
        <v>16</v>
      </c>
      <c r="M16"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 s="107">
        <v>4</v>
      </c>
      <c r="O16">
        <v>6.5</v>
      </c>
      <c r="P16">
        <v>50000</v>
      </c>
      <c r="Q16" s="107"/>
    </row>
    <row r="17" spans="1:17" x14ac:dyDescent="0.3">
      <c r="A17" s="98" t="s">
        <v>1102</v>
      </c>
      <c r="B17" t="s">
        <v>183</v>
      </c>
      <c r="C17" s="51"/>
      <c r="D17" s="52"/>
      <c r="E17" s="63"/>
      <c r="F17" s="53"/>
      <c r="G17" s="51" t="s">
        <v>51</v>
      </c>
      <c r="H17" s="55"/>
      <c r="I17" s="54"/>
      <c r="J17" s="54"/>
      <c r="K17" s="65"/>
      <c r="L17" s="76">
        <v>17</v>
      </c>
      <c r="M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 s="107">
        <v>3</v>
      </c>
      <c r="O17">
        <v>7.9</v>
      </c>
      <c r="P17" s="107">
        <v>60000</v>
      </c>
      <c r="Q17" s="107"/>
    </row>
    <row r="18" spans="1:17" x14ac:dyDescent="0.3">
      <c r="A18" t="s">
        <v>1103</v>
      </c>
      <c r="B18" t="s">
        <v>173</v>
      </c>
      <c r="C18" s="99"/>
      <c r="D18" s="100"/>
      <c r="E18" s="101"/>
      <c r="F18" s="102"/>
      <c r="G18" s="99" t="s">
        <v>51</v>
      </c>
      <c r="H18" s="103"/>
      <c r="I18" s="104"/>
      <c r="J18" s="104"/>
      <c r="K18" s="105"/>
      <c r="L18" s="106">
        <v>18</v>
      </c>
      <c r="M18"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 s="107">
        <v>8</v>
      </c>
      <c r="O18">
        <v>7.1</v>
      </c>
      <c r="P18">
        <v>70000</v>
      </c>
      <c r="Q18" s="107"/>
    </row>
    <row r="19" spans="1:17" ht="28.8" x14ac:dyDescent="0.3">
      <c r="A19" s="98" t="s">
        <v>1104</v>
      </c>
      <c r="B19" t="s">
        <v>184</v>
      </c>
      <c r="C19" s="99"/>
      <c r="D19" s="100"/>
      <c r="E19" s="101"/>
      <c r="F19" s="102"/>
      <c r="G19" s="99" t="s">
        <v>51</v>
      </c>
      <c r="H19" s="103"/>
      <c r="I19" s="104"/>
      <c r="J19" s="104"/>
      <c r="K19" s="105"/>
      <c r="L19" s="106">
        <v>19</v>
      </c>
      <c r="M19"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 s="107">
        <v>9</v>
      </c>
      <c r="O19" s="107">
        <v>8.1</v>
      </c>
      <c r="P19" s="107">
        <v>80000</v>
      </c>
      <c r="Q19" s="107"/>
    </row>
    <row r="20" spans="1:17" x14ac:dyDescent="0.3">
      <c r="A20" s="98" t="s">
        <v>1105</v>
      </c>
      <c r="B20" t="s">
        <v>178</v>
      </c>
      <c r="C20" s="51"/>
      <c r="D20" s="52"/>
      <c r="E20" s="63"/>
      <c r="F20" s="53"/>
      <c r="G20" s="51" t="s">
        <v>51</v>
      </c>
      <c r="H20" s="55"/>
      <c r="I20" s="54"/>
      <c r="J20" s="54"/>
      <c r="K20" s="65"/>
      <c r="L20" s="76">
        <v>20</v>
      </c>
      <c r="M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 s="107">
        <v>1</v>
      </c>
      <c r="O20" s="107">
        <v>8.3000000000000007</v>
      </c>
      <c r="P20">
        <v>90000</v>
      </c>
      <c r="Q20" s="107"/>
    </row>
    <row r="21" spans="1:17" x14ac:dyDescent="0.3">
      <c r="A21" t="s">
        <v>1106</v>
      </c>
      <c r="B21" s="47" t="s">
        <v>178</v>
      </c>
      <c r="C21" s="51"/>
      <c r="D21" s="52"/>
      <c r="E21" s="63"/>
      <c r="F21" s="53"/>
      <c r="G21" s="51" t="s">
        <v>51</v>
      </c>
      <c r="H21" s="55"/>
      <c r="I21" s="54"/>
      <c r="J21" s="54"/>
      <c r="K21" s="65"/>
      <c r="L21" s="76">
        <v>21</v>
      </c>
      <c r="M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 s="107">
        <v>12</v>
      </c>
      <c r="O21">
        <v>8.4</v>
      </c>
      <c r="P21" s="107">
        <v>100000</v>
      </c>
      <c r="Q21" s="107"/>
    </row>
    <row r="22" spans="1:17" x14ac:dyDescent="0.3">
      <c r="A22" t="s">
        <v>1107</v>
      </c>
      <c r="B22" t="s">
        <v>185</v>
      </c>
      <c r="C22" s="51"/>
      <c r="D22" s="52"/>
      <c r="E22" s="63"/>
      <c r="F22" s="53"/>
      <c r="G22" s="51" t="s">
        <v>51</v>
      </c>
      <c r="H22" s="55"/>
      <c r="I22" s="54"/>
      <c r="J22" s="54"/>
      <c r="K22" s="65"/>
      <c r="L22" s="76">
        <v>22</v>
      </c>
      <c r="M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 s="107">
        <v>7</v>
      </c>
      <c r="O22">
        <v>8.6199999999999992</v>
      </c>
      <c r="P22">
        <v>110000</v>
      </c>
      <c r="Q22" s="107"/>
    </row>
    <row r="23" spans="1:17" x14ac:dyDescent="0.3">
      <c r="A23" t="s">
        <v>1108</v>
      </c>
      <c r="B23" t="s">
        <v>186</v>
      </c>
      <c r="C23" s="51"/>
      <c r="D23" s="52"/>
      <c r="E23" s="63"/>
      <c r="F23" s="53"/>
      <c r="G23" s="51" t="s">
        <v>51</v>
      </c>
      <c r="H23" s="55"/>
      <c r="I23" s="54"/>
      <c r="J23" s="54"/>
      <c r="K23" s="65"/>
      <c r="L23" s="76">
        <v>23</v>
      </c>
      <c r="M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 s="107">
        <v>4</v>
      </c>
      <c r="O23" s="107">
        <v>8.4</v>
      </c>
      <c r="P23" s="107">
        <v>120000</v>
      </c>
      <c r="Q23" s="107"/>
    </row>
    <row r="24" spans="1:17" x14ac:dyDescent="0.3">
      <c r="A24" t="s">
        <v>1109</v>
      </c>
      <c r="B24" t="s">
        <v>174</v>
      </c>
      <c r="C24" s="51"/>
      <c r="D24" s="52"/>
      <c r="E24" s="63"/>
      <c r="F24" s="53"/>
      <c r="G24" s="51" t="s">
        <v>51</v>
      </c>
      <c r="H24" s="55"/>
      <c r="I24" s="54"/>
      <c r="J24" s="54"/>
      <c r="K24" s="65"/>
      <c r="L24" s="76">
        <v>24</v>
      </c>
      <c r="M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 s="107">
        <v>8</v>
      </c>
      <c r="O24" s="107">
        <v>9</v>
      </c>
      <c r="P24">
        <v>130000</v>
      </c>
      <c r="Q24" s="107"/>
    </row>
    <row r="25" spans="1:17" x14ac:dyDescent="0.3">
      <c r="A25" t="s">
        <v>1110</v>
      </c>
      <c r="B25" t="s">
        <v>187</v>
      </c>
      <c r="C25" s="51"/>
      <c r="D25" s="52"/>
      <c r="E25" s="63"/>
      <c r="F25" s="53"/>
      <c r="G25" s="51" t="s">
        <v>51</v>
      </c>
      <c r="H25" s="55"/>
      <c r="I25" s="54"/>
      <c r="J25" s="54"/>
      <c r="K25" s="65"/>
      <c r="L25" s="76">
        <v>25</v>
      </c>
      <c r="M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 s="107">
        <v>9</v>
      </c>
      <c r="O25">
        <v>9.1999999999999993</v>
      </c>
      <c r="P25" s="107">
        <v>140000</v>
      </c>
      <c r="Q25" s="107"/>
    </row>
    <row r="26" spans="1:17" x14ac:dyDescent="0.3">
      <c r="A26" t="s">
        <v>1111</v>
      </c>
      <c r="B26" t="s">
        <v>186</v>
      </c>
      <c r="C26" s="51"/>
      <c r="D26" s="52"/>
      <c r="E26" s="63"/>
      <c r="F26" s="53"/>
      <c r="G26" s="51" t="s">
        <v>51</v>
      </c>
      <c r="H26" s="55"/>
      <c r="I26" s="54"/>
      <c r="J26" s="54"/>
      <c r="K26" s="65"/>
      <c r="L26" s="76">
        <v>26</v>
      </c>
      <c r="M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 s="107">
        <v>9</v>
      </c>
      <c r="O26">
        <v>9.5</v>
      </c>
      <c r="P26">
        <v>150000</v>
      </c>
      <c r="Q26" s="107"/>
    </row>
    <row r="27" spans="1:17" x14ac:dyDescent="0.3">
      <c r="A27" t="s">
        <v>1112</v>
      </c>
      <c r="B27" t="s">
        <v>188</v>
      </c>
      <c r="C27" s="51"/>
      <c r="D27" s="52"/>
      <c r="E27" s="63"/>
      <c r="F27" s="53"/>
      <c r="G27" s="51" t="s">
        <v>51</v>
      </c>
      <c r="H27" s="55"/>
      <c r="I27" s="54"/>
      <c r="J27" s="54"/>
      <c r="K27" s="65"/>
      <c r="L27" s="76">
        <v>27</v>
      </c>
      <c r="M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 s="107">
        <v>9</v>
      </c>
      <c r="O27" s="107">
        <v>8.8000000000000007</v>
      </c>
      <c r="P27" s="107">
        <v>160000</v>
      </c>
      <c r="Q27" s="107"/>
    </row>
    <row r="28" spans="1:17" x14ac:dyDescent="0.3">
      <c r="A28" t="s">
        <v>1113</v>
      </c>
      <c r="B28" t="s">
        <v>189</v>
      </c>
      <c r="C28" s="51"/>
      <c r="D28" s="52"/>
      <c r="E28" s="63"/>
      <c r="F28" s="53"/>
      <c r="G28" s="51" t="s">
        <v>51</v>
      </c>
      <c r="H28" s="55"/>
      <c r="I28" s="54"/>
      <c r="J28" s="54"/>
      <c r="K28" s="65"/>
      <c r="L28" s="76">
        <v>28</v>
      </c>
      <c r="M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 s="107">
        <v>1</v>
      </c>
      <c r="O28" s="107">
        <v>8.9</v>
      </c>
      <c r="P28">
        <v>170000</v>
      </c>
      <c r="Q28" s="107"/>
    </row>
    <row r="29" spans="1:17" x14ac:dyDescent="0.3">
      <c r="A29" t="s">
        <v>1114</v>
      </c>
      <c r="B29" t="s">
        <v>190</v>
      </c>
      <c r="C29" s="51"/>
      <c r="D29" s="52"/>
      <c r="E29" s="63"/>
      <c r="F29" s="53"/>
      <c r="G29" s="51" t="s">
        <v>51</v>
      </c>
      <c r="H29" s="55"/>
      <c r="I29" s="54"/>
      <c r="J29" s="54"/>
      <c r="K29" s="65"/>
      <c r="L29" s="76">
        <v>29</v>
      </c>
      <c r="M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 s="107">
        <v>3</v>
      </c>
      <c r="O29" s="107">
        <v>9</v>
      </c>
      <c r="P29" s="107">
        <v>180000</v>
      </c>
      <c r="Q29" s="107"/>
    </row>
    <row r="30" spans="1:17" x14ac:dyDescent="0.3">
      <c r="A30" t="s">
        <v>1115</v>
      </c>
      <c r="B30" t="s">
        <v>178</v>
      </c>
      <c r="C30" s="51"/>
      <c r="D30" s="52"/>
      <c r="E30" s="63"/>
      <c r="F30" s="53"/>
      <c r="G30" s="51" t="s">
        <v>51</v>
      </c>
      <c r="H30" s="55"/>
      <c r="I30" s="54"/>
      <c r="J30" s="54"/>
      <c r="K30" s="65"/>
      <c r="L30" s="76">
        <v>30</v>
      </c>
      <c r="M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 s="107">
        <v>12</v>
      </c>
      <c r="O30" s="107">
        <v>7.5</v>
      </c>
      <c r="P30">
        <v>190000</v>
      </c>
      <c r="Q30" s="107"/>
    </row>
    <row r="31" spans="1:17" x14ac:dyDescent="0.3">
      <c r="A31" t="s">
        <v>1116</v>
      </c>
      <c r="B31" t="s">
        <v>191</v>
      </c>
      <c r="C31" s="51"/>
      <c r="D31" s="52"/>
      <c r="E31" s="63"/>
      <c r="F31" s="53"/>
      <c r="G31" s="51" t="s">
        <v>51</v>
      </c>
      <c r="H31" s="55"/>
      <c r="I31" s="54"/>
      <c r="J31" s="54"/>
      <c r="K31" s="65"/>
      <c r="L31" s="76">
        <v>31</v>
      </c>
      <c r="M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 s="107">
        <v>1</v>
      </c>
      <c r="O31" s="107">
        <v>7.4</v>
      </c>
      <c r="P31" s="107">
        <v>200000</v>
      </c>
      <c r="Q31" s="107"/>
    </row>
    <row r="32" spans="1:17" x14ac:dyDescent="0.3">
      <c r="A32" t="s">
        <v>1117</v>
      </c>
      <c r="B32" t="s">
        <v>191</v>
      </c>
      <c r="C32" s="51"/>
      <c r="D32" s="52"/>
      <c r="E32" s="63"/>
      <c r="F32" s="53"/>
      <c r="G32" s="51" t="s">
        <v>51</v>
      </c>
      <c r="H32" s="55"/>
      <c r="I32" s="54"/>
      <c r="J32" s="54"/>
      <c r="K32" s="65"/>
      <c r="L32" s="76">
        <v>32</v>
      </c>
      <c r="M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 s="107">
        <v>16</v>
      </c>
      <c r="O32" s="107">
        <v>7.3</v>
      </c>
      <c r="P32">
        <v>210000</v>
      </c>
      <c r="Q32" s="107"/>
    </row>
    <row r="33" spans="1:17" x14ac:dyDescent="0.3">
      <c r="A33" t="s">
        <v>1118</v>
      </c>
      <c r="B33" t="s">
        <v>175</v>
      </c>
      <c r="C33" s="51"/>
      <c r="D33" s="52"/>
      <c r="E33" s="63"/>
      <c r="F33" s="53"/>
      <c r="G33" s="51" t="s">
        <v>51</v>
      </c>
      <c r="H33" s="55"/>
      <c r="I33" s="54"/>
      <c r="J33" s="54"/>
      <c r="K33" s="65"/>
      <c r="L33" s="76">
        <v>33</v>
      </c>
      <c r="M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 s="107">
        <v>23</v>
      </c>
      <c r="O33" s="107">
        <v>7.2</v>
      </c>
      <c r="P33" s="107">
        <v>220000</v>
      </c>
      <c r="Q33" s="107"/>
    </row>
    <row r="34" spans="1:17" x14ac:dyDescent="0.3">
      <c r="A34" t="s">
        <v>1119</v>
      </c>
      <c r="B34" t="s">
        <v>192</v>
      </c>
      <c r="C34" s="51"/>
      <c r="D34" s="52"/>
      <c r="E34" s="63"/>
      <c r="F34" s="53"/>
      <c r="G34" s="51" t="s">
        <v>51</v>
      </c>
      <c r="H34" s="55"/>
      <c r="I34" s="54"/>
      <c r="J34" s="54"/>
      <c r="K34" s="65"/>
      <c r="L34" s="76">
        <v>34</v>
      </c>
      <c r="M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 s="107">
        <v>23</v>
      </c>
      <c r="O34" s="107">
        <v>7.1</v>
      </c>
      <c r="P34">
        <v>230000</v>
      </c>
      <c r="Q34" s="107"/>
    </row>
    <row r="35" spans="1:17" x14ac:dyDescent="0.3">
      <c r="A35" t="s">
        <v>1120</v>
      </c>
      <c r="B35" t="s">
        <v>178</v>
      </c>
      <c r="C35" s="51"/>
      <c r="D35" s="52"/>
      <c r="E35" s="63"/>
      <c r="F35" s="53"/>
      <c r="G35" s="51" t="s">
        <v>51</v>
      </c>
      <c r="H35" s="55"/>
      <c r="I35" s="54"/>
      <c r="J35" s="54"/>
      <c r="K35" s="65"/>
      <c r="L35" s="76">
        <v>35</v>
      </c>
      <c r="M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 s="107">
        <v>2</v>
      </c>
      <c r="O35" s="107">
        <v>7</v>
      </c>
      <c r="P35" s="107">
        <v>240000</v>
      </c>
      <c r="Q35" s="107"/>
    </row>
    <row r="36" spans="1:17" x14ac:dyDescent="0.3">
      <c r="A36" t="s">
        <v>1121</v>
      </c>
      <c r="B36" t="s">
        <v>188</v>
      </c>
      <c r="C36" s="51"/>
      <c r="D36" s="52"/>
      <c r="E36" s="63"/>
      <c r="F36" s="53"/>
      <c r="G36" s="51" t="s">
        <v>51</v>
      </c>
      <c r="H36" s="55"/>
      <c r="I36" s="54"/>
      <c r="J36" s="54"/>
      <c r="K36" s="65"/>
      <c r="L36" s="76">
        <v>36</v>
      </c>
      <c r="M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 s="107">
        <v>4</v>
      </c>
      <c r="O36" s="107">
        <v>6.9</v>
      </c>
      <c r="P36">
        <v>250000</v>
      </c>
      <c r="Q36" s="107"/>
    </row>
    <row r="37" spans="1:17" x14ac:dyDescent="0.3">
      <c r="A37" t="s">
        <v>1122</v>
      </c>
      <c r="B37" t="s">
        <v>193</v>
      </c>
      <c r="C37" s="51"/>
      <c r="D37" s="52"/>
      <c r="E37" s="63"/>
      <c r="F37" s="53"/>
      <c r="G37" s="51" t="s">
        <v>51</v>
      </c>
      <c r="H37" s="55"/>
      <c r="I37" s="54"/>
      <c r="J37" s="54"/>
      <c r="K37" s="65"/>
      <c r="L37" s="76">
        <v>37</v>
      </c>
      <c r="M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 s="107">
        <v>21</v>
      </c>
      <c r="O37" s="107">
        <v>6.8</v>
      </c>
      <c r="P37" s="107">
        <v>260000</v>
      </c>
      <c r="Q37" s="107"/>
    </row>
    <row r="38" spans="1:17" x14ac:dyDescent="0.3">
      <c r="A38" t="s">
        <v>1123</v>
      </c>
      <c r="B38" t="s">
        <v>194</v>
      </c>
      <c r="C38" s="51"/>
      <c r="D38" s="52"/>
      <c r="E38" s="63"/>
      <c r="F38" s="53"/>
      <c r="G38" s="51" t="s">
        <v>51</v>
      </c>
      <c r="H38" s="55"/>
      <c r="I38" s="54"/>
      <c r="J38" s="54"/>
      <c r="K38" s="65"/>
      <c r="L38" s="76">
        <v>38</v>
      </c>
      <c r="M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 s="107">
        <v>2</v>
      </c>
      <c r="O38" s="107">
        <v>6.7</v>
      </c>
      <c r="P38">
        <v>270000</v>
      </c>
      <c r="Q38" s="107"/>
    </row>
    <row r="39" spans="1:17" x14ac:dyDescent="0.3">
      <c r="A39" t="s">
        <v>1124</v>
      </c>
      <c r="B39" t="s">
        <v>178</v>
      </c>
      <c r="C39" s="51"/>
      <c r="D39" s="52"/>
      <c r="E39" s="63"/>
      <c r="F39" s="53"/>
      <c r="G39" s="51" t="s">
        <v>51</v>
      </c>
      <c r="H39" s="55"/>
      <c r="I39" s="54"/>
      <c r="J39" s="54"/>
      <c r="K39" s="65"/>
      <c r="L39" s="76">
        <v>39</v>
      </c>
      <c r="M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 s="107">
        <v>4</v>
      </c>
      <c r="O39" s="107">
        <v>6.6</v>
      </c>
      <c r="P39" s="107">
        <v>280000</v>
      </c>
      <c r="Q39" s="107"/>
    </row>
    <row r="40" spans="1:17" x14ac:dyDescent="0.3">
      <c r="A40" t="s">
        <v>1125</v>
      </c>
      <c r="B40" t="s">
        <v>178</v>
      </c>
      <c r="C40" s="51"/>
      <c r="D40" s="52"/>
      <c r="E40" s="63"/>
      <c r="F40" s="53"/>
      <c r="G40" s="51" t="s">
        <v>51</v>
      </c>
      <c r="H40" s="55"/>
      <c r="I40" s="54"/>
      <c r="J40" s="54"/>
      <c r="K40" s="65"/>
      <c r="L40" s="76">
        <v>40</v>
      </c>
      <c r="M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 s="107">
        <v>2</v>
      </c>
      <c r="O40" s="107">
        <v>6.5</v>
      </c>
      <c r="P40">
        <v>290000</v>
      </c>
      <c r="Q40" s="107"/>
    </row>
    <row r="41" spans="1:17" x14ac:dyDescent="0.3">
      <c r="A41" t="s">
        <v>1126</v>
      </c>
      <c r="B41" t="s">
        <v>188</v>
      </c>
      <c r="C41" s="51"/>
      <c r="D41" s="52"/>
      <c r="E41" s="63"/>
      <c r="F41" s="53"/>
      <c r="G41" s="51" t="s">
        <v>51</v>
      </c>
      <c r="H41" s="55"/>
      <c r="I41" s="54"/>
      <c r="J41" s="54"/>
      <c r="K41" s="65"/>
      <c r="L41" s="76">
        <v>41</v>
      </c>
      <c r="M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 s="107">
        <v>4</v>
      </c>
      <c r="O41" s="107">
        <v>6.4</v>
      </c>
      <c r="P41" s="107">
        <v>300000</v>
      </c>
      <c r="Q41" s="107"/>
    </row>
    <row r="42" spans="1:17" x14ac:dyDescent="0.3">
      <c r="A42" t="s">
        <v>1127</v>
      </c>
      <c r="B42" t="s">
        <v>173</v>
      </c>
      <c r="C42" s="51"/>
      <c r="D42" s="52"/>
      <c r="E42" s="63"/>
      <c r="F42" s="53"/>
      <c r="G42" s="51" t="s">
        <v>51</v>
      </c>
      <c r="H42" s="55"/>
      <c r="I42" s="54"/>
      <c r="J42" s="54"/>
      <c r="K42" s="65"/>
      <c r="L42" s="76">
        <v>42</v>
      </c>
      <c r="M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 s="107">
        <v>5</v>
      </c>
      <c r="O42" s="107">
        <v>6.3</v>
      </c>
      <c r="P42">
        <v>310000</v>
      </c>
      <c r="Q42" s="107"/>
    </row>
    <row r="43" spans="1:17" x14ac:dyDescent="0.3">
      <c r="A43" t="s">
        <v>1128</v>
      </c>
      <c r="B43" t="s">
        <v>178</v>
      </c>
      <c r="C43" s="51"/>
      <c r="D43" s="52"/>
      <c r="E43" s="63"/>
      <c r="F43" s="53"/>
      <c r="G43" s="51" t="s">
        <v>51</v>
      </c>
      <c r="H43" s="55"/>
      <c r="I43" s="54"/>
      <c r="J43" s="54"/>
      <c r="K43" s="65"/>
      <c r="L43" s="76">
        <v>43</v>
      </c>
      <c r="M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 s="107">
        <v>6</v>
      </c>
      <c r="O43" s="107">
        <v>6.2</v>
      </c>
      <c r="P43" s="107">
        <v>320000</v>
      </c>
      <c r="Q43" s="107"/>
    </row>
    <row r="44" spans="1:17" x14ac:dyDescent="0.3">
      <c r="A44" t="s">
        <v>1129</v>
      </c>
      <c r="B44" t="s">
        <v>195</v>
      </c>
      <c r="C44" s="51"/>
      <c r="D44" s="52"/>
      <c r="E44" s="63"/>
      <c r="F44" s="53"/>
      <c r="G44" s="51" t="s">
        <v>51</v>
      </c>
      <c r="H44" s="55"/>
      <c r="I44" s="54"/>
      <c r="J44" s="54"/>
      <c r="K44" s="65"/>
      <c r="L44" s="76">
        <v>44</v>
      </c>
      <c r="M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 s="107">
        <v>7</v>
      </c>
      <c r="O44" s="107">
        <v>6.1</v>
      </c>
      <c r="P44">
        <v>330000</v>
      </c>
      <c r="Q44" s="107"/>
    </row>
    <row r="45" spans="1:17" x14ac:dyDescent="0.3">
      <c r="A45" t="s">
        <v>1130</v>
      </c>
      <c r="B45" t="s">
        <v>178</v>
      </c>
      <c r="C45" s="51"/>
      <c r="D45" s="52"/>
      <c r="E45" s="63"/>
      <c r="F45" s="53"/>
      <c r="G45" s="51" t="s">
        <v>51</v>
      </c>
      <c r="H45" s="55"/>
      <c r="I45" s="54"/>
      <c r="J45" s="54"/>
      <c r="K45" s="65"/>
      <c r="L45" s="76">
        <v>45</v>
      </c>
      <c r="M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 s="107">
        <v>8</v>
      </c>
      <c r="O45" s="107">
        <v>6.0000000000000098</v>
      </c>
      <c r="P45" s="107">
        <v>340000</v>
      </c>
      <c r="Q45" s="107"/>
    </row>
    <row r="46" spans="1:17" x14ac:dyDescent="0.3">
      <c r="A46" t="s">
        <v>1131</v>
      </c>
      <c r="B46" t="s">
        <v>194</v>
      </c>
      <c r="C46" s="51"/>
      <c r="D46" s="52"/>
      <c r="E46" s="63"/>
      <c r="F46" s="53"/>
      <c r="G46" s="51" t="s">
        <v>51</v>
      </c>
      <c r="H46" s="55"/>
      <c r="I46" s="54"/>
      <c r="J46" s="54"/>
      <c r="K46" s="65"/>
      <c r="L46" s="76">
        <v>46</v>
      </c>
      <c r="M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 s="107">
        <v>9</v>
      </c>
      <c r="O46" s="107">
        <v>5.9000000000000101</v>
      </c>
      <c r="P46">
        <v>350000</v>
      </c>
      <c r="Q46" s="107"/>
    </row>
    <row r="47" spans="1:17" x14ac:dyDescent="0.3">
      <c r="A47" t="s">
        <v>1132</v>
      </c>
      <c r="B47" t="s">
        <v>178</v>
      </c>
      <c r="C47" s="99"/>
      <c r="D47" s="100"/>
      <c r="E47" s="101"/>
      <c r="F47" s="102"/>
      <c r="G47" s="99" t="s">
        <v>51</v>
      </c>
      <c r="H47" s="103"/>
      <c r="I47" s="104"/>
      <c r="J47" s="104"/>
      <c r="K47" s="105"/>
      <c r="L47" s="106">
        <v>47</v>
      </c>
      <c r="M47" s="10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 s="107">
        <v>2</v>
      </c>
      <c r="O47" s="107">
        <v>5.8000000000000096</v>
      </c>
      <c r="P47" s="107">
        <v>360000</v>
      </c>
      <c r="Q47" s="107"/>
    </row>
    <row r="48" spans="1:17" x14ac:dyDescent="0.3">
      <c r="A48" t="s">
        <v>1133</v>
      </c>
      <c r="B48" t="s">
        <v>197</v>
      </c>
      <c r="C48" s="51"/>
      <c r="D48" s="52"/>
      <c r="E48" s="63"/>
      <c r="F48" s="53"/>
      <c r="G48" s="51" t="s">
        <v>51</v>
      </c>
      <c r="H48" s="55"/>
      <c r="I48" s="54"/>
      <c r="J48" s="54"/>
      <c r="K48" s="65"/>
      <c r="L48" s="76">
        <v>48</v>
      </c>
      <c r="M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 s="107">
        <v>24</v>
      </c>
      <c r="O48" s="107">
        <v>5.7000000000000099</v>
      </c>
      <c r="P48">
        <v>370000</v>
      </c>
      <c r="Q48" s="107"/>
    </row>
    <row r="49" spans="1:17" x14ac:dyDescent="0.3">
      <c r="A49" t="s">
        <v>1134</v>
      </c>
      <c r="B49" s="47" t="s">
        <v>197</v>
      </c>
      <c r="C49" s="51"/>
      <c r="D49" s="52"/>
      <c r="E49" s="63"/>
      <c r="F49" s="53"/>
      <c r="G49" s="51" t="s">
        <v>51</v>
      </c>
      <c r="H49" s="55"/>
      <c r="I49" s="54"/>
      <c r="J49" s="54"/>
      <c r="K49" s="65"/>
      <c r="L49" s="76">
        <v>49</v>
      </c>
      <c r="M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 s="107">
        <v>23</v>
      </c>
      <c r="O49" s="107">
        <v>5.6000000000000103</v>
      </c>
      <c r="P49" s="107">
        <v>380000</v>
      </c>
      <c r="Q49" s="107"/>
    </row>
    <row r="50" spans="1:17" x14ac:dyDescent="0.3">
      <c r="A50" t="s">
        <v>1135</v>
      </c>
      <c r="B50" t="s">
        <v>193</v>
      </c>
      <c r="C50" s="51"/>
      <c r="D50" s="52"/>
      <c r="E50" s="63"/>
      <c r="F50" s="53"/>
      <c r="G50" s="51" t="s">
        <v>51</v>
      </c>
      <c r="H50" s="55"/>
      <c r="I50" s="54"/>
      <c r="J50" s="54"/>
      <c r="K50" s="65"/>
      <c r="L50" s="76">
        <v>50</v>
      </c>
      <c r="M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 s="107">
        <v>24</v>
      </c>
      <c r="O50" s="107">
        <v>5.5000000000000098</v>
      </c>
      <c r="P50">
        <v>390000</v>
      </c>
      <c r="Q50" s="107"/>
    </row>
    <row r="51" spans="1:17" x14ac:dyDescent="0.3">
      <c r="A51" t="s">
        <v>1136</v>
      </c>
      <c r="B51" t="s">
        <v>178</v>
      </c>
      <c r="C51" s="51"/>
      <c r="D51" s="52"/>
      <c r="E51" s="63"/>
      <c r="F51" s="53"/>
      <c r="G51" s="51" t="s">
        <v>51</v>
      </c>
      <c r="H51" s="55"/>
      <c r="I51" s="54"/>
      <c r="J51" s="54"/>
      <c r="K51" s="65"/>
      <c r="L51" s="76">
        <v>51</v>
      </c>
      <c r="M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 s="107">
        <v>21</v>
      </c>
      <c r="O51" s="107">
        <v>5.4000000000000101</v>
      </c>
      <c r="P51" s="107">
        <v>400000</v>
      </c>
      <c r="Q51" s="107"/>
    </row>
    <row r="52" spans="1:17" x14ac:dyDescent="0.3">
      <c r="A52" t="s">
        <v>1137</v>
      </c>
      <c r="B52" t="s">
        <v>186</v>
      </c>
      <c r="C52" s="51"/>
      <c r="D52" s="52"/>
      <c r="E52" s="63"/>
      <c r="F52" s="53"/>
      <c r="G52" s="51" t="s">
        <v>51</v>
      </c>
      <c r="H52" s="55"/>
      <c r="I52" s="54"/>
      <c r="J52" s="54"/>
      <c r="K52" s="65"/>
      <c r="L52" s="76">
        <v>52</v>
      </c>
      <c r="M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 s="107">
        <v>20</v>
      </c>
      <c r="O52" s="107">
        <v>5.3000000000000096</v>
      </c>
      <c r="P52">
        <v>410000</v>
      </c>
      <c r="Q52" s="107"/>
    </row>
    <row r="53" spans="1:17" x14ac:dyDescent="0.3">
      <c r="A53" t="s">
        <v>1138</v>
      </c>
      <c r="B53" t="s">
        <v>190</v>
      </c>
      <c r="C53" s="51"/>
      <c r="D53" s="52"/>
      <c r="E53" s="63"/>
      <c r="F53" s="53"/>
      <c r="G53" s="51" t="s">
        <v>51</v>
      </c>
      <c r="H53" s="55"/>
      <c r="I53" s="54"/>
      <c r="J53" s="54"/>
      <c r="K53" s="65"/>
      <c r="L53" s="76">
        <v>53</v>
      </c>
      <c r="M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 s="107">
        <v>9</v>
      </c>
      <c r="O53" s="107">
        <v>5.2000000000000099</v>
      </c>
      <c r="P53" s="107">
        <v>420000</v>
      </c>
      <c r="Q53" s="107"/>
    </row>
    <row r="54" spans="1:17" x14ac:dyDescent="0.3">
      <c r="A54" t="s">
        <v>1139</v>
      </c>
      <c r="B54" t="s">
        <v>192</v>
      </c>
      <c r="C54" s="51"/>
      <c r="D54" s="52"/>
      <c r="E54" s="63"/>
      <c r="F54" s="53"/>
      <c r="G54" s="51" t="s">
        <v>51</v>
      </c>
      <c r="H54" s="55"/>
      <c r="I54" s="54"/>
      <c r="J54" s="54"/>
      <c r="K54" s="65"/>
      <c r="L54" s="76">
        <v>54</v>
      </c>
      <c r="M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 s="107">
        <v>7</v>
      </c>
      <c r="O54" s="107">
        <v>5.1000000000000103</v>
      </c>
      <c r="P54">
        <v>430000</v>
      </c>
      <c r="Q54" s="107"/>
    </row>
    <row r="55" spans="1:17" x14ac:dyDescent="0.3">
      <c r="A55" t="s">
        <v>1140</v>
      </c>
      <c r="B55" t="s">
        <v>178</v>
      </c>
      <c r="C55" s="51"/>
      <c r="D55" s="52"/>
      <c r="E55" s="63"/>
      <c r="F55" s="53"/>
      <c r="G55" s="51" t="s">
        <v>51</v>
      </c>
      <c r="H55" s="55"/>
      <c r="I55" s="54"/>
      <c r="J55" s="54"/>
      <c r="K55" s="65"/>
      <c r="L55" s="76">
        <v>55</v>
      </c>
      <c r="M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 s="107">
        <v>4</v>
      </c>
      <c r="O55" s="107">
        <v>5.0000000000000098</v>
      </c>
      <c r="P55" s="107">
        <v>440000</v>
      </c>
      <c r="Q55" s="107"/>
    </row>
    <row r="56" spans="1:17" x14ac:dyDescent="0.3">
      <c r="A56" t="s">
        <v>1141</v>
      </c>
      <c r="B56" t="s">
        <v>178</v>
      </c>
      <c r="C56" s="51"/>
      <c r="D56" s="52"/>
      <c r="E56" s="63"/>
      <c r="F56" s="53"/>
      <c r="G56" s="51" t="s">
        <v>51</v>
      </c>
      <c r="H56" s="55"/>
      <c r="I56" s="54"/>
      <c r="J56" s="54"/>
      <c r="K56" s="65"/>
      <c r="L56" s="76">
        <v>56</v>
      </c>
      <c r="M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 s="107">
        <v>5</v>
      </c>
      <c r="O56" s="107">
        <v>4.9000000000000101</v>
      </c>
      <c r="P56">
        <v>450000</v>
      </c>
      <c r="Q56" s="107"/>
    </row>
    <row r="57" spans="1:17" x14ac:dyDescent="0.3">
      <c r="A57" t="s">
        <v>1142</v>
      </c>
      <c r="B57" t="s">
        <v>174</v>
      </c>
      <c r="C57" s="51"/>
      <c r="D57" s="52"/>
      <c r="E57" s="63"/>
      <c r="F57" s="53"/>
      <c r="G57" s="51" t="s">
        <v>51</v>
      </c>
      <c r="H57" s="55"/>
      <c r="I57" s="54"/>
      <c r="J57" s="54"/>
      <c r="K57" s="65"/>
      <c r="L57" s="76">
        <v>57</v>
      </c>
      <c r="M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 s="107">
        <v>6</v>
      </c>
      <c r="O57" s="107">
        <v>7.1</v>
      </c>
      <c r="P57" s="107">
        <v>460000</v>
      </c>
      <c r="Q57" s="107"/>
    </row>
    <row r="58" spans="1:17" x14ac:dyDescent="0.3">
      <c r="A58" t="s">
        <v>1143</v>
      </c>
      <c r="B58" t="s">
        <v>194</v>
      </c>
      <c r="C58" s="51"/>
      <c r="D58" s="52"/>
      <c r="E58" s="63"/>
      <c r="F58" s="53"/>
      <c r="G58" s="51" t="s">
        <v>51</v>
      </c>
      <c r="H58" s="55"/>
      <c r="I58" s="54"/>
      <c r="J58" s="54"/>
      <c r="K58" s="65"/>
      <c r="L58" s="76">
        <v>58</v>
      </c>
      <c r="M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 s="107">
        <v>7</v>
      </c>
      <c r="O58" s="107">
        <v>7.2</v>
      </c>
      <c r="P58">
        <v>470000</v>
      </c>
      <c r="Q58" s="107"/>
    </row>
    <row r="59" spans="1:17" x14ac:dyDescent="0.3">
      <c r="A59" t="s">
        <v>1144</v>
      </c>
      <c r="B59" t="s">
        <v>194</v>
      </c>
      <c r="C59" s="51"/>
      <c r="D59" s="52"/>
      <c r="E59" s="63"/>
      <c r="F59" s="53"/>
      <c r="G59" s="51" t="s">
        <v>51</v>
      </c>
      <c r="H59" s="55"/>
      <c r="I59" s="54"/>
      <c r="J59" s="54"/>
      <c r="K59" s="65"/>
      <c r="L59" s="76">
        <v>59</v>
      </c>
      <c r="M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 s="107">
        <v>8</v>
      </c>
      <c r="O59" s="107">
        <v>7.3</v>
      </c>
      <c r="P59" s="107">
        <v>480000</v>
      </c>
      <c r="Q59" s="107"/>
    </row>
    <row r="60" spans="1:17" x14ac:dyDescent="0.3">
      <c r="A60" t="s">
        <v>1145</v>
      </c>
      <c r="B60" t="s">
        <v>191</v>
      </c>
      <c r="C60" s="51"/>
      <c r="D60" s="52"/>
      <c r="E60" s="63"/>
      <c r="F60" s="53"/>
      <c r="G60" s="51" t="s">
        <v>51</v>
      </c>
      <c r="H60" s="55"/>
      <c r="I60" s="54"/>
      <c r="J60" s="54"/>
      <c r="K60" s="65"/>
      <c r="L60" s="76">
        <v>60</v>
      </c>
      <c r="M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 s="107">
        <v>9</v>
      </c>
      <c r="O60" s="107">
        <v>7.4</v>
      </c>
      <c r="P60">
        <v>490000</v>
      </c>
      <c r="Q60" s="107"/>
    </row>
    <row r="61" spans="1:17" ht="13.8" customHeight="1" x14ac:dyDescent="0.3">
      <c r="A61" t="s">
        <v>1146</v>
      </c>
      <c r="B61" t="s">
        <v>198</v>
      </c>
      <c r="C61" s="51"/>
      <c r="D61" s="52"/>
      <c r="E61" s="63"/>
      <c r="F61" s="53"/>
      <c r="G61" s="51" t="s">
        <v>51</v>
      </c>
      <c r="H61" s="55"/>
      <c r="I61" s="54"/>
      <c r="J61" s="54"/>
      <c r="K61" s="65"/>
      <c r="L61" s="76">
        <v>61</v>
      </c>
      <c r="M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 s="107">
        <v>23</v>
      </c>
      <c r="O61" s="107">
        <v>7.5</v>
      </c>
      <c r="P61" s="107">
        <v>500000</v>
      </c>
      <c r="Q61" s="107"/>
    </row>
    <row r="62" spans="1:17" x14ac:dyDescent="0.3">
      <c r="A62" t="s">
        <v>1147</v>
      </c>
      <c r="B62" t="s">
        <v>199</v>
      </c>
      <c r="C62" s="51"/>
      <c r="D62" s="52"/>
      <c r="E62" s="63"/>
      <c r="F62" s="53"/>
      <c r="G62" s="51" t="s">
        <v>51</v>
      </c>
      <c r="H62" s="55"/>
      <c r="I62" s="54"/>
      <c r="J62" s="54"/>
      <c r="K62" s="65"/>
      <c r="L62" s="76">
        <v>62</v>
      </c>
      <c r="M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 s="107">
        <v>21</v>
      </c>
      <c r="O62" s="107">
        <v>7.6</v>
      </c>
      <c r="P62">
        <v>510000</v>
      </c>
      <c r="Q62" s="107"/>
    </row>
    <row r="63" spans="1:17" x14ac:dyDescent="0.3">
      <c r="A63" t="s">
        <v>1148</v>
      </c>
      <c r="B63" t="s">
        <v>178</v>
      </c>
      <c r="C63" s="51"/>
      <c r="D63" s="52"/>
      <c r="E63" s="63"/>
      <c r="F63" s="53"/>
      <c r="G63" s="51" t="s">
        <v>51</v>
      </c>
      <c r="H63" s="55"/>
      <c r="I63" s="54"/>
      <c r="J63" s="54"/>
      <c r="K63" s="65"/>
      <c r="L63" s="76">
        <v>63</v>
      </c>
      <c r="M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 s="107">
        <v>12</v>
      </c>
      <c r="O63" s="107">
        <v>7.7</v>
      </c>
      <c r="P63" s="107">
        <v>520000</v>
      </c>
      <c r="Q63" s="107"/>
    </row>
    <row r="64" spans="1:17" x14ac:dyDescent="0.3">
      <c r="A64" t="s">
        <v>1149</v>
      </c>
      <c r="B64" t="s">
        <v>200</v>
      </c>
      <c r="C64" s="51"/>
      <c r="D64" s="52"/>
      <c r="E64" s="63"/>
      <c r="F64" s="53"/>
      <c r="G64" s="51" t="s">
        <v>51</v>
      </c>
      <c r="H64" s="55"/>
      <c r="I64" s="54"/>
      <c r="J64" s="54"/>
      <c r="K64" s="65"/>
      <c r="L64" s="76">
        <v>64</v>
      </c>
      <c r="M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 s="107">
        <v>12</v>
      </c>
      <c r="O64" s="107">
        <v>7.8</v>
      </c>
      <c r="P64">
        <v>530000</v>
      </c>
      <c r="Q64" s="107"/>
    </row>
    <row r="65" spans="1:17" x14ac:dyDescent="0.3">
      <c r="A65" t="s">
        <v>1150</v>
      </c>
      <c r="B65" t="s">
        <v>178</v>
      </c>
      <c r="C65" s="51"/>
      <c r="D65" s="52"/>
      <c r="E65" s="63"/>
      <c r="F65" s="53"/>
      <c r="G65" s="51" t="s">
        <v>51</v>
      </c>
      <c r="H65" s="55"/>
      <c r="I65" s="54"/>
      <c r="J65" s="54"/>
      <c r="K65" s="65"/>
      <c r="L65" s="76">
        <v>65</v>
      </c>
      <c r="M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 s="107">
        <v>12</v>
      </c>
      <c r="O65" s="107">
        <v>7.9</v>
      </c>
      <c r="P65" s="107">
        <v>540000</v>
      </c>
      <c r="Q65" s="107"/>
    </row>
    <row r="66" spans="1:17" x14ac:dyDescent="0.3">
      <c r="A66" t="s">
        <v>1151</v>
      </c>
      <c r="B66" t="s">
        <v>189</v>
      </c>
      <c r="C66" s="51"/>
      <c r="D66" s="52"/>
      <c r="E66" s="63"/>
      <c r="F66" s="53"/>
      <c r="G66" s="51" t="s">
        <v>51</v>
      </c>
      <c r="H66" s="55"/>
      <c r="I66" s="54"/>
      <c r="J66" s="54"/>
      <c r="K66" s="65"/>
      <c r="L66" s="76">
        <v>66</v>
      </c>
      <c r="M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 s="107">
        <v>13</v>
      </c>
      <c r="O66" s="107">
        <v>8.0000000000000107</v>
      </c>
      <c r="P66">
        <v>550000</v>
      </c>
      <c r="Q66" s="107"/>
    </row>
    <row r="67" spans="1:17" x14ac:dyDescent="0.3">
      <c r="A67" t="s">
        <v>1152</v>
      </c>
      <c r="B67" t="s">
        <v>188</v>
      </c>
      <c r="C67" s="51"/>
      <c r="D67" s="52"/>
      <c r="E67" s="63"/>
      <c r="F67" s="53"/>
      <c r="G67" s="51" t="s">
        <v>51</v>
      </c>
      <c r="H67" s="55"/>
      <c r="I67" s="54"/>
      <c r="J67" s="54"/>
      <c r="K67" s="65"/>
      <c r="L67" s="76">
        <v>67</v>
      </c>
      <c r="M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 s="107">
        <v>15</v>
      </c>
      <c r="O67" s="107">
        <v>8.1000000000000103</v>
      </c>
      <c r="P67" s="107">
        <v>560000</v>
      </c>
      <c r="Q67" s="107"/>
    </row>
    <row r="68" spans="1:17" x14ac:dyDescent="0.3">
      <c r="A68" t="s">
        <v>1153</v>
      </c>
      <c r="B68" t="s">
        <v>178</v>
      </c>
      <c r="C68" s="51"/>
      <c r="D68" s="52"/>
      <c r="E68" s="63"/>
      <c r="F68" s="53"/>
      <c r="G68" s="51" t="s">
        <v>51</v>
      </c>
      <c r="H68" s="55"/>
      <c r="I68" s="54"/>
      <c r="J68" s="54"/>
      <c r="K68" s="65"/>
      <c r="L68" s="76">
        <v>68</v>
      </c>
      <c r="M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 s="107">
        <v>21</v>
      </c>
      <c r="O68" s="107">
        <v>8.2000000000000099</v>
      </c>
      <c r="P68">
        <v>570000</v>
      </c>
      <c r="Q68" s="107"/>
    </row>
    <row r="69" spans="1:17" x14ac:dyDescent="0.3">
      <c r="A69" t="s">
        <v>1154</v>
      </c>
      <c r="B69" t="s">
        <v>201</v>
      </c>
      <c r="C69" s="51"/>
      <c r="D69" s="52"/>
      <c r="E69" s="63"/>
      <c r="F69" s="53"/>
      <c r="G69" s="51" t="s">
        <v>51</v>
      </c>
      <c r="H69" s="55"/>
      <c r="I69" s="54"/>
      <c r="J69" s="54"/>
      <c r="K69" s="65"/>
      <c r="L69" s="76">
        <v>69</v>
      </c>
      <c r="M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 s="107">
        <v>2</v>
      </c>
      <c r="O69" s="107">
        <v>8.3000000000000096</v>
      </c>
      <c r="P69" s="107">
        <v>580000</v>
      </c>
      <c r="Q69" s="107"/>
    </row>
    <row r="70" spans="1:17" x14ac:dyDescent="0.3">
      <c r="A70" t="s">
        <v>1155</v>
      </c>
      <c r="B70" t="s">
        <v>202</v>
      </c>
      <c r="C70" s="51"/>
      <c r="D70" s="52"/>
      <c r="E70" s="63"/>
      <c r="F70" s="53"/>
      <c r="G70" s="51" t="s">
        <v>51</v>
      </c>
      <c r="H70" s="55"/>
      <c r="I70" s="54"/>
      <c r="J70" s="54"/>
      <c r="K70" s="65"/>
      <c r="L70" s="76">
        <v>70</v>
      </c>
      <c r="M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 s="107">
        <v>23</v>
      </c>
      <c r="O70" s="107">
        <v>8.4000000000000092</v>
      </c>
      <c r="P70">
        <v>590000</v>
      </c>
      <c r="Q70" s="107"/>
    </row>
    <row r="71" spans="1:17" x14ac:dyDescent="0.3">
      <c r="A71" t="s">
        <v>1156</v>
      </c>
      <c r="B71" t="s">
        <v>203</v>
      </c>
      <c r="C71" s="51"/>
      <c r="D71" s="52"/>
      <c r="E71" s="63"/>
      <c r="F71" s="53"/>
      <c r="G71" s="51" t="s">
        <v>51</v>
      </c>
      <c r="H71" s="55"/>
      <c r="I71" s="54"/>
      <c r="J71" s="54"/>
      <c r="K71" s="65"/>
      <c r="L71" s="76">
        <v>71</v>
      </c>
      <c r="M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 s="107">
        <v>1</v>
      </c>
      <c r="O71" s="107">
        <v>8.5000000000000107</v>
      </c>
      <c r="P71" s="107">
        <v>600000</v>
      </c>
      <c r="Q71" s="107"/>
    </row>
    <row r="72" spans="1:17" x14ac:dyDescent="0.3">
      <c r="A72" t="s">
        <v>1157</v>
      </c>
      <c r="B72" t="s">
        <v>178</v>
      </c>
      <c r="C72" s="51"/>
      <c r="D72" s="52"/>
      <c r="E72" s="63"/>
      <c r="F72" s="53"/>
      <c r="G72" s="51" t="s">
        <v>51</v>
      </c>
      <c r="H72" s="55"/>
      <c r="I72" s="54"/>
      <c r="J72" s="54"/>
      <c r="K72" s="65"/>
      <c r="L72" s="76">
        <v>72</v>
      </c>
      <c r="M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 s="107">
        <v>1</v>
      </c>
      <c r="O72" s="107">
        <v>8.6000000000000103</v>
      </c>
      <c r="P72">
        <v>610000</v>
      </c>
      <c r="Q72" s="107"/>
    </row>
    <row r="73" spans="1:17" x14ac:dyDescent="0.3">
      <c r="A73" t="s">
        <v>1158</v>
      </c>
      <c r="B73" t="s">
        <v>204</v>
      </c>
      <c r="C73" s="51"/>
      <c r="D73" s="52"/>
      <c r="E73" s="63"/>
      <c r="F73" s="53"/>
      <c r="G73" s="51" t="s">
        <v>51</v>
      </c>
      <c r="H73" s="55"/>
      <c r="I73" s="54"/>
      <c r="J73" s="54"/>
      <c r="K73" s="65"/>
      <c r="L73" s="76">
        <v>73</v>
      </c>
      <c r="M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 s="107">
        <v>1</v>
      </c>
      <c r="O73" s="107">
        <v>8.7000000000000099</v>
      </c>
      <c r="P73" s="107">
        <v>620000</v>
      </c>
      <c r="Q73" s="107"/>
    </row>
    <row r="74" spans="1:17" x14ac:dyDescent="0.3">
      <c r="A74" t="s">
        <v>1159</v>
      </c>
      <c r="B74" t="s">
        <v>205</v>
      </c>
      <c r="C74" s="51"/>
      <c r="D74" s="52"/>
      <c r="E74" s="63"/>
      <c r="F74" s="53"/>
      <c r="G74" s="51" t="s">
        <v>51</v>
      </c>
      <c r="H74" s="55"/>
      <c r="I74" s="54"/>
      <c r="J74" s="54"/>
      <c r="K74" s="65"/>
      <c r="L74" s="76">
        <v>74</v>
      </c>
      <c r="M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 s="107">
        <v>1</v>
      </c>
      <c r="O74" s="107">
        <v>8.8000000000000096</v>
      </c>
      <c r="P74">
        <v>630000</v>
      </c>
      <c r="Q74" s="107"/>
    </row>
    <row r="75" spans="1:17" x14ac:dyDescent="0.3">
      <c r="A75" t="s">
        <v>1160</v>
      </c>
      <c r="B75" t="s">
        <v>206</v>
      </c>
      <c r="C75" s="51"/>
      <c r="D75" s="52"/>
      <c r="E75" s="63"/>
      <c r="F75" s="53"/>
      <c r="G75" s="51" t="s">
        <v>51</v>
      </c>
      <c r="H75" s="55"/>
      <c r="I75" s="54"/>
      <c r="J75" s="54"/>
      <c r="K75" s="65"/>
      <c r="L75" s="76">
        <v>75</v>
      </c>
      <c r="M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 s="107">
        <v>1</v>
      </c>
      <c r="O75" s="107">
        <v>8.9000000000000092</v>
      </c>
      <c r="P75" s="107">
        <v>640000</v>
      </c>
      <c r="Q75" s="107"/>
    </row>
    <row r="76" spans="1:17" x14ac:dyDescent="0.3">
      <c r="A76" t="s">
        <v>1161</v>
      </c>
      <c r="B76" t="s">
        <v>207</v>
      </c>
      <c r="C76" s="51"/>
      <c r="D76" s="52"/>
      <c r="E76" s="63"/>
      <c r="F76" s="53"/>
      <c r="G76" s="51" t="s">
        <v>51</v>
      </c>
      <c r="H76" s="55"/>
      <c r="I76" s="54"/>
      <c r="J76" s="54"/>
      <c r="K76" s="65"/>
      <c r="L76" s="76">
        <v>76</v>
      </c>
      <c r="M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 s="107">
        <v>1</v>
      </c>
      <c r="O76" s="107">
        <v>9.0000000000000107</v>
      </c>
      <c r="P76">
        <v>650000</v>
      </c>
      <c r="Q76" s="107"/>
    </row>
    <row r="77" spans="1:17" x14ac:dyDescent="0.3">
      <c r="A77" t="s">
        <v>1162</v>
      </c>
      <c r="B77" t="s">
        <v>208</v>
      </c>
      <c r="C77" s="51"/>
      <c r="D77" s="52"/>
      <c r="E77" s="63"/>
      <c r="F77" s="53"/>
      <c r="G77" s="51" t="s">
        <v>51</v>
      </c>
      <c r="H77" s="55"/>
      <c r="I77" s="54"/>
      <c r="J77" s="54"/>
      <c r="K77" s="65"/>
      <c r="L77" s="76">
        <v>77</v>
      </c>
      <c r="M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 s="107">
        <v>1</v>
      </c>
      <c r="O77" s="107">
        <v>9.1000000000000103</v>
      </c>
      <c r="P77" s="107">
        <v>660000</v>
      </c>
      <c r="Q77" s="107"/>
    </row>
    <row r="78" spans="1:17" x14ac:dyDescent="0.3">
      <c r="A78" t="s">
        <v>1163</v>
      </c>
      <c r="B78" t="s">
        <v>178</v>
      </c>
      <c r="C78" s="51"/>
      <c r="D78" s="52"/>
      <c r="E78" s="63"/>
      <c r="F78" s="53"/>
      <c r="G78" s="51" t="s">
        <v>51</v>
      </c>
      <c r="H78" s="55"/>
      <c r="I78" s="54"/>
      <c r="J78" s="54"/>
      <c r="K78" s="65"/>
      <c r="L78" s="76">
        <v>78</v>
      </c>
      <c r="M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 s="107">
        <v>1</v>
      </c>
      <c r="O78" s="107">
        <v>9.2000000000000099</v>
      </c>
      <c r="P78">
        <v>670000</v>
      </c>
      <c r="Q78" s="107"/>
    </row>
    <row r="79" spans="1:17" x14ac:dyDescent="0.3">
      <c r="A79" t="s">
        <v>1164</v>
      </c>
      <c r="B79" t="s">
        <v>191</v>
      </c>
      <c r="C79" s="51"/>
      <c r="D79" s="52"/>
      <c r="E79" s="63"/>
      <c r="F79" s="53"/>
      <c r="G79" s="51" t="s">
        <v>51</v>
      </c>
      <c r="H79" s="55"/>
      <c r="I79" s="54"/>
      <c r="J79" s="54"/>
      <c r="K79" s="65"/>
      <c r="L79" s="76">
        <v>79</v>
      </c>
      <c r="M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 s="107">
        <v>1</v>
      </c>
      <c r="O79" s="107">
        <v>9.3000000000000096</v>
      </c>
      <c r="P79" s="107">
        <v>680000</v>
      </c>
      <c r="Q79" s="107"/>
    </row>
    <row r="80" spans="1:17" x14ac:dyDescent="0.3">
      <c r="A80" t="s">
        <v>1165</v>
      </c>
      <c r="B80" t="s">
        <v>191</v>
      </c>
      <c r="C80" s="51"/>
      <c r="D80" s="52"/>
      <c r="E80" s="63"/>
      <c r="F80" s="53"/>
      <c r="G80" s="51" t="s">
        <v>51</v>
      </c>
      <c r="H80" s="55"/>
      <c r="I80" s="54"/>
      <c r="J80" s="54"/>
      <c r="K80" s="65"/>
      <c r="L80" s="76">
        <v>80</v>
      </c>
      <c r="M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 s="107">
        <v>11</v>
      </c>
      <c r="O80" s="107">
        <v>9.4000000000000092</v>
      </c>
      <c r="P80">
        <v>690000</v>
      </c>
      <c r="Q80" s="107"/>
    </row>
    <row r="81" spans="1:17" x14ac:dyDescent="0.3">
      <c r="A81" t="s">
        <v>1166</v>
      </c>
      <c r="B81" t="s">
        <v>209</v>
      </c>
      <c r="C81" s="51"/>
      <c r="D81" s="52"/>
      <c r="E81" s="63"/>
      <c r="F81" s="53"/>
      <c r="G81" s="51" t="s">
        <v>50</v>
      </c>
      <c r="H81" s="55"/>
      <c r="I81" s="54"/>
      <c r="J81" s="54"/>
      <c r="K81" s="65"/>
      <c r="L81" s="76">
        <v>81</v>
      </c>
      <c r="M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 s="107">
        <v>1</v>
      </c>
      <c r="O81" s="107">
        <v>9.5000000000000107</v>
      </c>
      <c r="P81" s="107">
        <v>700000</v>
      </c>
      <c r="Q81" s="107"/>
    </row>
    <row r="82" spans="1:17" x14ac:dyDescent="0.3">
      <c r="A82" t="s">
        <v>1167</v>
      </c>
      <c r="B82" t="s">
        <v>210</v>
      </c>
      <c r="C82" s="51"/>
      <c r="D82" s="52"/>
      <c r="E82" s="63"/>
      <c r="F82" s="53"/>
      <c r="G82" s="51" t="s">
        <v>50</v>
      </c>
      <c r="H82" s="55"/>
      <c r="I82" s="54"/>
      <c r="J82" s="54"/>
      <c r="K82" s="65"/>
      <c r="L82" s="76">
        <v>82</v>
      </c>
      <c r="M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 s="107">
        <v>1</v>
      </c>
      <c r="O82" s="107">
        <v>9.6000000000000103</v>
      </c>
      <c r="P82">
        <v>710000</v>
      </c>
      <c r="Q82" s="107"/>
    </row>
    <row r="83" spans="1:17" x14ac:dyDescent="0.3">
      <c r="A83" t="s">
        <v>1168</v>
      </c>
      <c r="B83" t="s">
        <v>178</v>
      </c>
      <c r="C83" s="51"/>
      <c r="D83" s="52"/>
      <c r="E83" s="63"/>
      <c r="F83" s="53"/>
      <c r="G83" s="51" t="s">
        <v>50</v>
      </c>
      <c r="H83" s="55"/>
      <c r="I83" s="54"/>
      <c r="J83" s="54"/>
      <c r="K83" s="65"/>
      <c r="L83" s="76">
        <v>83</v>
      </c>
      <c r="M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 s="107">
        <v>1</v>
      </c>
      <c r="O83" s="107">
        <v>9.7000000000000099</v>
      </c>
      <c r="P83" s="107">
        <v>720000</v>
      </c>
      <c r="Q83" s="107"/>
    </row>
    <row r="84" spans="1:17" x14ac:dyDescent="0.3">
      <c r="A84" t="s">
        <v>1169</v>
      </c>
      <c r="B84" t="s">
        <v>211</v>
      </c>
      <c r="C84" s="51"/>
      <c r="D84" s="52"/>
      <c r="E84" s="63"/>
      <c r="F84" s="53"/>
      <c r="G84" s="51" t="s">
        <v>51</v>
      </c>
      <c r="H84" s="55"/>
      <c r="I84" s="54"/>
      <c r="J84" s="54"/>
      <c r="K84" s="65"/>
      <c r="L84" s="76">
        <v>84</v>
      </c>
      <c r="M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 s="107">
        <v>1</v>
      </c>
      <c r="O84" s="107">
        <v>6.1</v>
      </c>
      <c r="P84">
        <v>730000</v>
      </c>
      <c r="Q84" s="107"/>
    </row>
    <row r="85" spans="1:17" x14ac:dyDescent="0.3">
      <c r="A85" t="s">
        <v>1170</v>
      </c>
      <c r="B85" t="s">
        <v>212</v>
      </c>
      <c r="C85" s="51"/>
      <c r="D85" s="52"/>
      <c r="E85" s="63"/>
      <c r="F85" s="53"/>
      <c r="G85" s="51" t="s">
        <v>51</v>
      </c>
      <c r="H85" s="55"/>
      <c r="I85" s="54"/>
      <c r="J85" s="54"/>
      <c r="K85" s="65"/>
      <c r="L85" s="76">
        <v>85</v>
      </c>
      <c r="M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 s="107">
        <v>1</v>
      </c>
      <c r="O85" s="107">
        <v>6.2</v>
      </c>
      <c r="P85" s="107">
        <v>740000</v>
      </c>
      <c r="Q85" s="107"/>
    </row>
    <row r="86" spans="1:17" x14ac:dyDescent="0.3">
      <c r="A86" t="s">
        <v>1171</v>
      </c>
      <c r="B86" t="s">
        <v>213</v>
      </c>
      <c r="C86" s="51"/>
      <c r="D86" s="52"/>
      <c r="E86" s="63"/>
      <c r="F86" s="53"/>
      <c r="G86" s="51" t="s">
        <v>51</v>
      </c>
      <c r="H86" s="55"/>
      <c r="I86" s="54"/>
      <c r="J86" s="54"/>
      <c r="K86" s="65"/>
      <c r="L86" s="76">
        <v>86</v>
      </c>
      <c r="M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 s="107">
        <v>1</v>
      </c>
      <c r="O86" s="107">
        <v>6.3</v>
      </c>
      <c r="P86">
        <v>750000</v>
      </c>
      <c r="Q86" s="107"/>
    </row>
    <row r="87" spans="1:17" x14ac:dyDescent="0.3">
      <c r="A87" t="s">
        <v>1172</v>
      </c>
      <c r="B87" t="s">
        <v>214</v>
      </c>
      <c r="C87" s="51"/>
      <c r="D87" s="52"/>
      <c r="E87" s="63"/>
      <c r="F87" s="53"/>
      <c r="G87" s="51" t="s">
        <v>51</v>
      </c>
      <c r="H87" s="55"/>
      <c r="I87" s="54"/>
      <c r="J87" s="54"/>
      <c r="K87" s="65"/>
      <c r="L87" s="76">
        <v>87</v>
      </c>
      <c r="M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 s="107">
        <v>2</v>
      </c>
      <c r="O87" s="107">
        <v>6.4</v>
      </c>
      <c r="P87" s="107">
        <v>760000</v>
      </c>
      <c r="Q87" s="107"/>
    </row>
    <row r="88" spans="1:17" x14ac:dyDescent="0.3">
      <c r="A88" t="s">
        <v>1173</v>
      </c>
      <c r="B88" t="s">
        <v>211</v>
      </c>
      <c r="C88" s="51"/>
      <c r="D88" s="52"/>
      <c r="E88" s="63"/>
      <c r="F88" s="53"/>
      <c r="G88" s="51" t="s">
        <v>51</v>
      </c>
      <c r="H88" s="55"/>
      <c r="I88" s="54"/>
      <c r="J88" s="54"/>
      <c r="K88" s="65"/>
      <c r="L88" s="76">
        <v>88</v>
      </c>
      <c r="M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 s="107">
        <v>3</v>
      </c>
      <c r="O88" s="107">
        <v>6.5</v>
      </c>
      <c r="P88">
        <v>770000</v>
      </c>
      <c r="Q88" s="107"/>
    </row>
    <row r="89" spans="1:17" x14ac:dyDescent="0.3">
      <c r="A89" t="s">
        <v>1174</v>
      </c>
      <c r="B89" t="s">
        <v>178</v>
      </c>
      <c r="C89" s="51"/>
      <c r="D89" s="52"/>
      <c r="E89" s="63"/>
      <c r="F89" s="53"/>
      <c r="G89" s="51" t="s">
        <v>51</v>
      </c>
      <c r="H89" s="55"/>
      <c r="I89" s="54"/>
      <c r="J89" s="54"/>
      <c r="K89" s="65"/>
      <c r="L89" s="76">
        <v>89</v>
      </c>
      <c r="M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 s="107">
        <v>4</v>
      </c>
      <c r="O89" s="107">
        <v>6.6</v>
      </c>
      <c r="P89" s="107">
        <v>780000</v>
      </c>
      <c r="Q89" s="107"/>
    </row>
    <row r="90" spans="1:17" x14ac:dyDescent="0.3">
      <c r="A90" t="s">
        <v>1175</v>
      </c>
      <c r="B90" t="s">
        <v>194</v>
      </c>
      <c r="C90" s="51"/>
      <c r="D90" s="52"/>
      <c r="E90" s="63"/>
      <c r="F90" s="53"/>
      <c r="G90" s="51" t="s">
        <v>51</v>
      </c>
      <c r="H90" s="55"/>
      <c r="I90" s="54"/>
      <c r="J90" s="54"/>
      <c r="K90" s="65"/>
      <c r="L90" s="76">
        <v>90</v>
      </c>
      <c r="M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 s="107">
        <v>5</v>
      </c>
      <c r="O90" s="107">
        <v>6.7</v>
      </c>
      <c r="P90">
        <v>790000</v>
      </c>
      <c r="Q90" s="107"/>
    </row>
    <row r="91" spans="1:17" x14ac:dyDescent="0.3">
      <c r="A91" t="s">
        <v>1176</v>
      </c>
      <c r="B91" t="s">
        <v>215</v>
      </c>
      <c r="C91" s="51"/>
      <c r="D91" s="52"/>
      <c r="E91" s="63"/>
      <c r="F91" s="53"/>
      <c r="G91" s="51" t="s">
        <v>51</v>
      </c>
      <c r="H91" s="55"/>
      <c r="I91" s="54"/>
      <c r="J91" s="54"/>
      <c r="K91" s="65"/>
      <c r="L91" s="76">
        <v>91</v>
      </c>
      <c r="M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 s="107">
        <v>6</v>
      </c>
      <c r="O91" s="107">
        <v>6.8</v>
      </c>
      <c r="P91" s="107">
        <v>800000</v>
      </c>
      <c r="Q91" s="107"/>
    </row>
    <row r="92" spans="1:17" x14ac:dyDescent="0.3">
      <c r="A92" t="s">
        <v>1177</v>
      </c>
      <c r="B92" t="s">
        <v>216</v>
      </c>
      <c r="C92" s="51"/>
      <c r="D92" s="52"/>
      <c r="E92" s="63"/>
      <c r="F92" s="53"/>
      <c r="G92" s="51" t="s">
        <v>51</v>
      </c>
      <c r="H92" s="55"/>
      <c r="I92" s="54"/>
      <c r="J92" s="54"/>
      <c r="K92" s="65"/>
      <c r="L92" s="76">
        <v>92</v>
      </c>
      <c r="M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 s="107">
        <v>7</v>
      </c>
      <c r="O92" s="107">
        <v>6.9</v>
      </c>
      <c r="P92">
        <v>810000</v>
      </c>
      <c r="Q92" s="107"/>
    </row>
    <row r="93" spans="1:17" x14ac:dyDescent="0.3">
      <c r="A93" t="s">
        <v>1178</v>
      </c>
      <c r="B93" t="s">
        <v>217</v>
      </c>
      <c r="C93" s="51"/>
      <c r="D93" s="52"/>
      <c r="E93" s="63"/>
      <c r="F93" s="53"/>
      <c r="G93" s="51" t="s">
        <v>51</v>
      </c>
      <c r="H93" s="55"/>
      <c r="I93" s="54"/>
      <c r="J93" s="54"/>
      <c r="K93" s="65"/>
      <c r="L93" s="76">
        <v>93</v>
      </c>
      <c r="M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 s="107">
        <v>8</v>
      </c>
      <c r="O93" s="107">
        <v>7</v>
      </c>
      <c r="P93" s="107">
        <v>820000</v>
      </c>
      <c r="Q93" s="107"/>
    </row>
    <row r="94" spans="1:17" x14ac:dyDescent="0.3">
      <c r="A94" t="s">
        <v>1179</v>
      </c>
      <c r="B94" t="s">
        <v>218</v>
      </c>
      <c r="C94" s="51"/>
      <c r="D94" s="52"/>
      <c r="E94" s="63"/>
      <c r="F94" s="53"/>
      <c r="G94" s="51" t="s">
        <v>51</v>
      </c>
      <c r="H94" s="55"/>
      <c r="I94" s="54"/>
      <c r="J94" s="54"/>
      <c r="K94" s="65"/>
      <c r="L94" s="76">
        <v>94</v>
      </c>
      <c r="M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 s="107">
        <v>24</v>
      </c>
      <c r="O94" s="107">
        <v>7.1000000000000103</v>
      </c>
      <c r="P94">
        <v>830000</v>
      </c>
      <c r="Q94" s="107"/>
    </row>
    <row r="95" spans="1:17" x14ac:dyDescent="0.3">
      <c r="A95" t="s">
        <v>1180</v>
      </c>
      <c r="B95" t="s">
        <v>178</v>
      </c>
      <c r="C95" s="51"/>
      <c r="D95" s="52"/>
      <c r="E95" s="63"/>
      <c r="F95" s="53"/>
      <c r="G95" s="51" t="s">
        <v>51</v>
      </c>
      <c r="H95" s="55"/>
      <c r="I95" s="54"/>
      <c r="J95" s="54"/>
      <c r="K95" s="65"/>
      <c r="L95" s="76">
        <v>95</v>
      </c>
      <c r="M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 s="107">
        <v>23</v>
      </c>
      <c r="O95" s="107">
        <v>7.2000000000000099</v>
      </c>
      <c r="P95" s="107">
        <v>840000</v>
      </c>
      <c r="Q95" s="107"/>
    </row>
    <row r="96" spans="1:17" x14ac:dyDescent="0.3">
      <c r="A96" t="s">
        <v>1181</v>
      </c>
      <c r="B96" t="s">
        <v>218</v>
      </c>
      <c r="C96" s="51"/>
      <c r="D96" s="52"/>
      <c r="E96" s="63"/>
      <c r="F96" s="53"/>
      <c r="G96" s="51" t="s">
        <v>51</v>
      </c>
      <c r="H96" s="55"/>
      <c r="I96" s="54"/>
      <c r="J96" s="54"/>
      <c r="K96" s="65"/>
      <c r="L96" s="76">
        <v>96</v>
      </c>
      <c r="M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 s="107">
        <v>21</v>
      </c>
      <c r="O96" s="107">
        <v>7.3000000000000096</v>
      </c>
      <c r="P96">
        <v>850000</v>
      </c>
      <c r="Q96" s="107"/>
    </row>
    <row r="97" spans="1:17" x14ac:dyDescent="0.3">
      <c r="A97" t="s">
        <v>1182</v>
      </c>
      <c r="B97" t="s">
        <v>219</v>
      </c>
      <c r="C97" s="51"/>
      <c r="D97" s="52"/>
      <c r="E97" s="63"/>
      <c r="F97" s="53"/>
      <c r="G97" s="51" t="s">
        <v>51</v>
      </c>
      <c r="H97" s="55"/>
      <c r="I97" s="54"/>
      <c r="J97" s="54"/>
      <c r="K97" s="65"/>
      <c r="L97" s="76">
        <v>97</v>
      </c>
      <c r="M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 s="107">
        <v>2</v>
      </c>
      <c r="O97" s="107">
        <v>7.4000000000000101</v>
      </c>
      <c r="P97" s="107">
        <v>860000</v>
      </c>
      <c r="Q97" s="107"/>
    </row>
    <row r="98" spans="1:17" x14ac:dyDescent="0.3">
      <c r="A98" t="s">
        <v>1183</v>
      </c>
      <c r="B98" t="s">
        <v>178</v>
      </c>
      <c r="C98" s="51"/>
      <c r="D98" s="52"/>
      <c r="E98" s="63"/>
      <c r="F98" s="53"/>
      <c r="G98" s="51" t="s">
        <v>51</v>
      </c>
      <c r="H98" s="55"/>
      <c r="I98" s="54"/>
      <c r="J98" s="54"/>
      <c r="K98" s="65"/>
      <c r="L98" s="76">
        <v>98</v>
      </c>
      <c r="M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 s="107">
        <v>14</v>
      </c>
      <c r="O98" s="107">
        <v>7.5000000000000098</v>
      </c>
      <c r="P98">
        <v>870000</v>
      </c>
      <c r="Q98" s="107"/>
    </row>
    <row r="99" spans="1:17" x14ac:dyDescent="0.3">
      <c r="A99" t="s">
        <v>1184</v>
      </c>
      <c r="B99" t="s">
        <v>220</v>
      </c>
      <c r="C99" s="51"/>
      <c r="D99" s="52"/>
      <c r="E99" s="63"/>
      <c r="F99" s="53"/>
      <c r="G99" s="51" t="s">
        <v>51</v>
      </c>
      <c r="H99" s="55"/>
      <c r="I99" s="54"/>
      <c r="J99" s="54"/>
      <c r="K99" s="65"/>
      <c r="L99" s="76">
        <v>99</v>
      </c>
      <c r="M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 s="107">
        <v>15</v>
      </c>
      <c r="O99" s="107">
        <v>7.6000000000000103</v>
      </c>
      <c r="P99" s="107">
        <v>880000</v>
      </c>
      <c r="Q99" s="107"/>
    </row>
    <row r="100" spans="1:17" x14ac:dyDescent="0.3">
      <c r="A100" t="s">
        <v>1185</v>
      </c>
      <c r="B100" t="s">
        <v>191</v>
      </c>
      <c r="C100" s="51"/>
      <c r="D100" s="52"/>
      <c r="E100" s="63"/>
      <c r="F100" s="53"/>
      <c r="G100" s="51" t="s">
        <v>51</v>
      </c>
      <c r="H100" s="55"/>
      <c r="I100" s="54"/>
      <c r="J100" s="54"/>
      <c r="K100" s="65"/>
      <c r="L100" s="76">
        <v>100</v>
      </c>
      <c r="M1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 s="107">
        <v>16</v>
      </c>
      <c r="O100" s="107">
        <v>7.7000000000000099</v>
      </c>
      <c r="P100">
        <v>890000</v>
      </c>
      <c r="Q100" s="107"/>
    </row>
    <row r="101" spans="1:17" x14ac:dyDescent="0.3">
      <c r="A101" t="s">
        <v>1186</v>
      </c>
      <c r="B101" t="s">
        <v>221</v>
      </c>
      <c r="C101" s="51"/>
      <c r="D101" s="52"/>
      <c r="E101" s="63"/>
      <c r="F101" s="53"/>
      <c r="G101" s="51" t="s">
        <v>51</v>
      </c>
      <c r="H101" s="55"/>
      <c r="I101" s="54"/>
      <c r="J101" s="54"/>
      <c r="K101" s="65"/>
      <c r="L101" s="76">
        <v>101</v>
      </c>
      <c r="M1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 s="107">
        <v>17</v>
      </c>
      <c r="O101" s="107">
        <v>7.8000000000000096</v>
      </c>
      <c r="P101" s="107">
        <v>900000</v>
      </c>
      <c r="Q101" s="107"/>
    </row>
    <row r="102" spans="1:17" x14ac:dyDescent="0.3">
      <c r="A102" t="s">
        <v>1187</v>
      </c>
      <c r="B102" t="s">
        <v>186</v>
      </c>
      <c r="C102" s="51"/>
      <c r="D102" s="52"/>
      <c r="E102" s="63"/>
      <c r="F102" s="53"/>
      <c r="G102" s="51" t="s">
        <v>51</v>
      </c>
      <c r="H102" s="55"/>
      <c r="I102" s="54"/>
      <c r="J102" s="54"/>
      <c r="K102" s="65"/>
      <c r="L102" s="76">
        <v>102</v>
      </c>
      <c r="M1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 s="107">
        <v>18</v>
      </c>
      <c r="O102" s="107">
        <v>7.9000000000000101</v>
      </c>
      <c r="P102">
        <v>910000</v>
      </c>
      <c r="Q102" s="107"/>
    </row>
    <row r="103" spans="1:17" x14ac:dyDescent="0.3">
      <c r="A103" t="s">
        <v>1188</v>
      </c>
      <c r="B103" t="s">
        <v>196</v>
      </c>
      <c r="C103" s="51"/>
      <c r="D103" s="52"/>
      <c r="E103" s="63"/>
      <c r="F103" s="53"/>
      <c r="G103" s="51" t="s">
        <v>51</v>
      </c>
      <c r="H103" s="55"/>
      <c r="I103" s="54"/>
      <c r="J103" s="54"/>
      <c r="K103" s="65"/>
      <c r="L103" s="76">
        <v>103</v>
      </c>
      <c r="M1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 s="107">
        <v>19</v>
      </c>
      <c r="O103" s="107">
        <v>8.0000000000000107</v>
      </c>
      <c r="P103" s="107">
        <v>920000</v>
      </c>
      <c r="Q103" s="107"/>
    </row>
    <row r="104" spans="1:17" x14ac:dyDescent="0.3">
      <c r="A104" t="s">
        <v>1189</v>
      </c>
      <c r="B104" t="s">
        <v>222</v>
      </c>
      <c r="C104" s="51"/>
      <c r="D104" s="52"/>
      <c r="E104" s="63"/>
      <c r="F104" s="53"/>
      <c r="G104" s="51" t="s">
        <v>51</v>
      </c>
      <c r="H104" s="55"/>
      <c r="I104" s="54"/>
      <c r="J104" s="54"/>
      <c r="K104" s="65"/>
      <c r="L104" s="76">
        <v>104</v>
      </c>
      <c r="M1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 s="107">
        <v>20</v>
      </c>
      <c r="O104" s="107">
        <v>8.1000000000000103</v>
      </c>
      <c r="P104">
        <v>930000</v>
      </c>
      <c r="Q104" s="107"/>
    </row>
    <row r="105" spans="1:17" x14ac:dyDescent="0.3">
      <c r="A105" t="s">
        <v>1190</v>
      </c>
      <c r="B105" t="s">
        <v>178</v>
      </c>
      <c r="C105" s="51"/>
      <c r="D105" s="52"/>
      <c r="E105" s="63"/>
      <c r="F105" s="53"/>
      <c r="G105" s="51" t="s">
        <v>51</v>
      </c>
      <c r="H105" s="55"/>
      <c r="I105" s="54"/>
      <c r="J105" s="54"/>
      <c r="K105" s="65"/>
      <c r="L105" s="76">
        <v>105</v>
      </c>
      <c r="M1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 s="107">
        <v>21</v>
      </c>
      <c r="O105" s="107">
        <v>8.2000000000000099</v>
      </c>
      <c r="P105" s="107">
        <v>940000</v>
      </c>
      <c r="Q105" s="107"/>
    </row>
    <row r="106" spans="1:17" x14ac:dyDescent="0.3">
      <c r="A106" t="s">
        <v>1191</v>
      </c>
      <c r="B106" t="s">
        <v>223</v>
      </c>
      <c r="C106" s="51"/>
      <c r="D106" s="52"/>
      <c r="E106" s="63"/>
      <c r="F106" s="53"/>
      <c r="G106" s="51" t="s">
        <v>51</v>
      </c>
      <c r="H106" s="55"/>
      <c r="I106" s="54"/>
      <c r="J106" s="54"/>
      <c r="K106" s="65"/>
      <c r="L106" s="76">
        <v>106</v>
      </c>
      <c r="M1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 s="107">
        <v>12</v>
      </c>
      <c r="O106" s="107">
        <v>8.3000000000000096</v>
      </c>
      <c r="P106">
        <v>950000</v>
      </c>
      <c r="Q106" s="107"/>
    </row>
    <row r="107" spans="1:17" x14ac:dyDescent="0.3">
      <c r="A107" t="s">
        <v>1192</v>
      </c>
      <c r="B107" t="s">
        <v>184</v>
      </c>
      <c r="C107" s="51"/>
      <c r="D107" s="52"/>
      <c r="E107" s="63"/>
      <c r="F107" s="53"/>
      <c r="G107" s="51" t="s">
        <v>51</v>
      </c>
      <c r="H107" s="55"/>
      <c r="I107" s="54"/>
      <c r="J107" s="54"/>
      <c r="K107" s="65"/>
      <c r="L107" s="76">
        <v>107</v>
      </c>
      <c r="M1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 s="107">
        <v>3</v>
      </c>
      <c r="O107" s="107">
        <v>8.4000000000000092</v>
      </c>
      <c r="P107" s="107">
        <v>960000</v>
      </c>
      <c r="Q107" s="107"/>
    </row>
    <row r="108" spans="1:17" x14ac:dyDescent="0.3">
      <c r="A108" t="s">
        <v>1193</v>
      </c>
      <c r="B108" t="s">
        <v>224</v>
      </c>
      <c r="C108" s="51"/>
      <c r="D108" s="52"/>
      <c r="E108" s="63"/>
      <c r="F108" s="53"/>
      <c r="G108" s="51" t="s">
        <v>51</v>
      </c>
      <c r="H108" s="55"/>
      <c r="I108" s="54"/>
      <c r="J108" s="54"/>
      <c r="K108" s="65"/>
      <c r="L108" s="76">
        <v>108</v>
      </c>
      <c r="M1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 s="107">
        <v>16</v>
      </c>
      <c r="O108" s="107">
        <v>8.5000000000000107</v>
      </c>
      <c r="P108">
        <v>970000</v>
      </c>
      <c r="Q108" s="107"/>
    </row>
    <row r="109" spans="1:17" x14ac:dyDescent="0.3">
      <c r="A109" t="s">
        <v>1194</v>
      </c>
      <c r="B109" t="s">
        <v>188</v>
      </c>
      <c r="C109" s="51"/>
      <c r="D109" s="52"/>
      <c r="E109" s="63"/>
      <c r="F109" s="53"/>
      <c r="G109" s="51" t="s">
        <v>51</v>
      </c>
      <c r="H109" s="55"/>
      <c r="I109" s="54"/>
      <c r="J109" s="54"/>
      <c r="K109" s="65"/>
      <c r="L109" s="76">
        <v>109</v>
      </c>
      <c r="M1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 s="107">
        <v>16</v>
      </c>
      <c r="O109" s="107">
        <v>8.6000000000000103</v>
      </c>
      <c r="P109" s="107">
        <v>980000</v>
      </c>
      <c r="Q109" s="107"/>
    </row>
    <row r="110" spans="1:17" x14ac:dyDescent="0.3">
      <c r="A110" t="s">
        <v>1195</v>
      </c>
      <c r="B110" t="s">
        <v>194</v>
      </c>
      <c r="C110" s="51"/>
      <c r="D110" s="52"/>
      <c r="E110" s="63"/>
      <c r="F110" s="53"/>
      <c r="G110" s="51" t="s">
        <v>51</v>
      </c>
      <c r="H110" s="55"/>
      <c r="I110" s="54"/>
      <c r="J110" s="54"/>
      <c r="K110" s="65"/>
      <c r="L110" s="76">
        <v>110</v>
      </c>
      <c r="M1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 s="107">
        <v>17</v>
      </c>
      <c r="O110" s="107">
        <v>8.7000000000000099</v>
      </c>
      <c r="P110">
        <v>990000</v>
      </c>
      <c r="Q110" s="107"/>
    </row>
    <row r="111" spans="1:17" x14ac:dyDescent="0.3">
      <c r="A111" t="s">
        <v>1196</v>
      </c>
      <c r="B111" t="s">
        <v>174</v>
      </c>
      <c r="C111" s="51"/>
      <c r="D111" s="52"/>
      <c r="E111" s="63"/>
      <c r="F111" s="53"/>
      <c r="G111" s="51" t="s">
        <v>51</v>
      </c>
      <c r="H111" s="55"/>
      <c r="I111" s="54"/>
      <c r="J111" s="54"/>
      <c r="K111" s="65"/>
      <c r="L111" s="76">
        <v>111</v>
      </c>
      <c r="M1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 s="107">
        <v>19</v>
      </c>
      <c r="O111" s="107">
        <v>8.8000000000000096</v>
      </c>
      <c r="P111" s="107">
        <v>1000000</v>
      </c>
      <c r="Q111" s="107"/>
    </row>
    <row r="112" spans="1:17" x14ac:dyDescent="0.3">
      <c r="A112" t="s">
        <v>1197</v>
      </c>
      <c r="B112" t="s">
        <v>178</v>
      </c>
      <c r="C112" s="51"/>
      <c r="D112" s="52"/>
      <c r="E112" s="63"/>
      <c r="F112" s="53"/>
      <c r="G112" s="51" t="s">
        <v>51</v>
      </c>
      <c r="H112" s="55"/>
      <c r="I112" s="54"/>
      <c r="J112" s="54"/>
      <c r="K112" s="65"/>
      <c r="L112" s="76">
        <v>112</v>
      </c>
      <c r="M1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 s="107">
        <v>20</v>
      </c>
      <c r="O112" s="107">
        <v>8.9000000000000092</v>
      </c>
      <c r="P112">
        <v>1010000</v>
      </c>
      <c r="Q112" s="107"/>
    </row>
    <row r="113" spans="1:17" x14ac:dyDescent="0.3">
      <c r="A113" t="s">
        <v>1198</v>
      </c>
      <c r="B113" t="s">
        <v>188</v>
      </c>
      <c r="C113" s="51"/>
      <c r="D113" s="52"/>
      <c r="E113" s="63"/>
      <c r="F113" s="53"/>
      <c r="G113" s="51" t="s">
        <v>51</v>
      </c>
      <c r="H113" s="55"/>
      <c r="I113" s="54"/>
      <c r="J113" s="54"/>
      <c r="K113" s="65"/>
      <c r="L113" s="76">
        <v>113</v>
      </c>
      <c r="M1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 s="107">
        <v>19</v>
      </c>
      <c r="O113" s="107">
        <v>9.0000000000000195</v>
      </c>
      <c r="P113" s="107">
        <v>1020000</v>
      </c>
      <c r="Q113" s="107"/>
    </row>
    <row r="114" spans="1:17" x14ac:dyDescent="0.3">
      <c r="A114" t="s">
        <v>1199</v>
      </c>
      <c r="B114" t="s">
        <v>225</v>
      </c>
      <c r="C114" s="51"/>
      <c r="D114" s="52"/>
      <c r="E114" s="63"/>
      <c r="F114" s="53"/>
      <c r="G114" s="51" t="s">
        <v>51</v>
      </c>
      <c r="H114" s="55"/>
      <c r="I114" s="54"/>
      <c r="J114" s="54"/>
      <c r="K114" s="65"/>
      <c r="L114" s="76">
        <v>114</v>
      </c>
      <c r="M1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 s="107">
        <v>19</v>
      </c>
      <c r="O114" s="107">
        <v>9.1000000000000192</v>
      </c>
      <c r="P114">
        <v>1030000</v>
      </c>
      <c r="Q114" s="107"/>
    </row>
    <row r="115" spans="1:17" x14ac:dyDescent="0.3">
      <c r="A115" t="s">
        <v>1200</v>
      </c>
      <c r="B115" t="s">
        <v>178</v>
      </c>
      <c r="C115" s="51"/>
      <c r="D115" s="52"/>
      <c r="E115" s="63"/>
      <c r="F115" s="53"/>
      <c r="G115" s="51" t="s">
        <v>51</v>
      </c>
      <c r="H115" s="55"/>
      <c r="I115" s="54"/>
      <c r="J115" s="54"/>
      <c r="K115" s="65"/>
      <c r="L115" s="76">
        <v>115</v>
      </c>
      <c r="M1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 s="107">
        <v>18</v>
      </c>
      <c r="O115" s="107">
        <v>9.2000000000000206</v>
      </c>
      <c r="P115" s="107">
        <v>1040000</v>
      </c>
      <c r="Q115" s="107"/>
    </row>
    <row r="116" spans="1:17" x14ac:dyDescent="0.3">
      <c r="A116" t="s">
        <v>1201</v>
      </c>
      <c r="B116" t="s">
        <v>226</v>
      </c>
      <c r="C116" s="51"/>
      <c r="D116" s="52"/>
      <c r="E116" s="63"/>
      <c r="F116" s="53"/>
      <c r="G116" s="51" t="s">
        <v>51</v>
      </c>
      <c r="H116" s="55"/>
      <c r="I116" s="54"/>
      <c r="J116" s="54"/>
      <c r="K116" s="65"/>
      <c r="L116" s="76">
        <v>116</v>
      </c>
      <c r="M1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 s="107">
        <v>17</v>
      </c>
      <c r="O116" s="107">
        <v>9.3000000000000203</v>
      </c>
      <c r="P116">
        <v>1050000</v>
      </c>
      <c r="Q116" s="107"/>
    </row>
    <row r="117" spans="1:17" x14ac:dyDescent="0.3">
      <c r="A117" t="s">
        <v>1202</v>
      </c>
      <c r="B117" t="s">
        <v>181</v>
      </c>
      <c r="C117" s="51"/>
      <c r="D117" s="52"/>
      <c r="E117" s="63"/>
      <c r="F117" s="53"/>
      <c r="G117" s="51" t="s">
        <v>51</v>
      </c>
      <c r="H117" s="55"/>
      <c r="I117" s="54"/>
      <c r="J117" s="54"/>
      <c r="K117" s="65"/>
      <c r="L117" s="76">
        <v>117</v>
      </c>
      <c r="M1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 s="107">
        <v>16</v>
      </c>
      <c r="O117" s="107">
        <v>9.4000000000000199</v>
      </c>
      <c r="P117" s="107">
        <v>1060000</v>
      </c>
      <c r="Q117" s="107"/>
    </row>
    <row r="118" spans="1:17" x14ac:dyDescent="0.3">
      <c r="A118" t="s">
        <v>1203</v>
      </c>
      <c r="B118" t="s">
        <v>181</v>
      </c>
      <c r="C118" s="51"/>
      <c r="D118" s="52"/>
      <c r="E118" s="63"/>
      <c r="F118" s="53"/>
      <c r="G118" s="51" t="s">
        <v>50</v>
      </c>
      <c r="H118" s="55"/>
      <c r="I118" s="54"/>
      <c r="J118" s="54"/>
      <c r="K118" s="65"/>
      <c r="L118" s="76">
        <v>118</v>
      </c>
      <c r="M1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 s="107">
        <v>24</v>
      </c>
      <c r="O118" s="107">
        <v>9.5000000000000195</v>
      </c>
      <c r="P118">
        <v>1070000</v>
      </c>
      <c r="Q118" s="107"/>
    </row>
    <row r="119" spans="1:17" x14ac:dyDescent="0.3">
      <c r="A119" t="s">
        <v>1204</v>
      </c>
      <c r="B119" t="s">
        <v>227</v>
      </c>
      <c r="C119" s="51"/>
      <c r="D119" s="52"/>
      <c r="E119" s="63"/>
      <c r="F119" s="53"/>
      <c r="G119" s="51" t="s">
        <v>50</v>
      </c>
      <c r="H119" s="55"/>
      <c r="I119" s="54"/>
      <c r="J119" s="54"/>
      <c r="K119" s="65"/>
      <c r="L119" s="76">
        <v>119</v>
      </c>
      <c r="M1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 s="107">
        <v>23</v>
      </c>
      <c r="O119" s="107">
        <v>9.6000000000000192</v>
      </c>
      <c r="P119" s="107">
        <v>1080000</v>
      </c>
      <c r="Q119" s="107"/>
    </row>
    <row r="120" spans="1:17" x14ac:dyDescent="0.3">
      <c r="A120" t="s">
        <v>1205</v>
      </c>
      <c r="B120" t="s">
        <v>228</v>
      </c>
      <c r="C120" s="51"/>
      <c r="D120" s="52"/>
      <c r="E120" s="63"/>
      <c r="F120" s="53"/>
      <c r="G120" s="51" t="s">
        <v>50</v>
      </c>
      <c r="H120" s="55"/>
      <c r="I120" s="54"/>
      <c r="J120" s="54"/>
      <c r="K120" s="65"/>
      <c r="L120" s="76">
        <v>120</v>
      </c>
      <c r="M1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 s="107">
        <v>21</v>
      </c>
      <c r="O120" s="107">
        <v>9.7000000000000206</v>
      </c>
      <c r="P120">
        <v>1090000</v>
      </c>
      <c r="Q120" s="107"/>
    </row>
    <row r="121" spans="1:17" x14ac:dyDescent="0.3">
      <c r="A121" t="s">
        <v>1206</v>
      </c>
      <c r="B121" t="s">
        <v>229</v>
      </c>
      <c r="C121" s="51"/>
      <c r="D121" s="52"/>
      <c r="E121" s="63"/>
      <c r="F121" s="53"/>
      <c r="G121" s="51" t="s">
        <v>50</v>
      </c>
      <c r="H121" s="55"/>
      <c r="I121" s="54"/>
      <c r="J121" s="54"/>
      <c r="K121" s="65"/>
      <c r="L121" s="76">
        <v>121</v>
      </c>
      <c r="M1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 s="107">
        <v>20</v>
      </c>
      <c r="O121" s="107">
        <v>9.8000000000000203</v>
      </c>
      <c r="P121" s="107">
        <v>1100000</v>
      </c>
      <c r="Q121" s="107"/>
    </row>
    <row r="122" spans="1:17" x14ac:dyDescent="0.3">
      <c r="A122" t="s">
        <v>1207</v>
      </c>
      <c r="B122" t="s">
        <v>230</v>
      </c>
      <c r="C122" s="51"/>
      <c r="D122" s="52"/>
      <c r="E122" s="63"/>
      <c r="F122" s="53"/>
      <c r="G122" s="51" t="s">
        <v>51</v>
      </c>
      <c r="H122" s="55"/>
      <c r="I122" s="54"/>
      <c r="J122" s="54"/>
      <c r="K122" s="65"/>
      <c r="L122" s="76">
        <v>122</v>
      </c>
      <c r="M1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 s="107">
        <v>2</v>
      </c>
      <c r="O122" s="107">
        <v>7.1</v>
      </c>
      <c r="P122">
        <v>1110000</v>
      </c>
      <c r="Q122" s="107"/>
    </row>
    <row r="123" spans="1:17" x14ac:dyDescent="0.3">
      <c r="A123" t="s">
        <v>1208</v>
      </c>
      <c r="B123" t="s">
        <v>182</v>
      </c>
      <c r="C123" s="51"/>
      <c r="D123" s="52"/>
      <c r="E123" s="63"/>
      <c r="F123" s="53"/>
      <c r="G123" s="51" t="s">
        <v>51</v>
      </c>
      <c r="H123" s="55"/>
      <c r="I123" s="54"/>
      <c r="J123" s="54"/>
      <c r="K123" s="65"/>
      <c r="L123" s="76">
        <v>123</v>
      </c>
      <c r="M1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 s="107">
        <v>3</v>
      </c>
      <c r="O123" s="107">
        <v>7.2</v>
      </c>
      <c r="P123" s="107">
        <v>1120000</v>
      </c>
      <c r="Q123" s="107"/>
    </row>
    <row r="124" spans="1:17" x14ac:dyDescent="0.3">
      <c r="A124" t="s">
        <v>1209</v>
      </c>
      <c r="B124" t="s">
        <v>231</v>
      </c>
      <c r="C124" s="51"/>
      <c r="D124" s="52"/>
      <c r="E124" s="63"/>
      <c r="F124" s="53"/>
      <c r="G124" s="51" t="s">
        <v>51</v>
      </c>
      <c r="H124" s="55"/>
      <c r="I124" s="54"/>
      <c r="J124" s="54"/>
      <c r="K124" s="65"/>
      <c r="L124" s="76">
        <v>124</v>
      </c>
      <c r="M1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 s="107">
        <v>4</v>
      </c>
      <c r="O124" s="107">
        <v>7.3</v>
      </c>
      <c r="P124">
        <v>1130000</v>
      </c>
      <c r="Q124" s="107"/>
    </row>
    <row r="125" spans="1:17" x14ac:dyDescent="0.3">
      <c r="A125" t="s">
        <v>1210</v>
      </c>
      <c r="B125" t="s">
        <v>229</v>
      </c>
      <c r="C125" s="51"/>
      <c r="D125" s="52"/>
      <c r="E125" s="63"/>
      <c r="F125" s="53"/>
      <c r="G125" s="51" t="s">
        <v>51</v>
      </c>
      <c r="H125" s="55"/>
      <c r="I125" s="54"/>
      <c r="J125" s="54"/>
      <c r="K125" s="65"/>
      <c r="L125" s="76">
        <v>125</v>
      </c>
      <c r="M1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 s="107">
        <v>5</v>
      </c>
      <c r="O125" s="107">
        <v>7.4</v>
      </c>
      <c r="P125" s="107">
        <v>1140000</v>
      </c>
      <c r="Q125" s="107"/>
    </row>
    <row r="126" spans="1:17" x14ac:dyDescent="0.3">
      <c r="A126" t="s">
        <v>1211</v>
      </c>
      <c r="B126" t="s">
        <v>193</v>
      </c>
      <c r="C126" s="51"/>
      <c r="D126" s="52"/>
      <c r="E126" s="63"/>
      <c r="F126" s="53"/>
      <c r="G126" s="51" t="s">
        <v>51</v>
      </c>
      <c r="H126" s="55"/>
      <c r="I126" s="54"/>
      <c r="J126" s="54"/>
      <c r="K126" s="65"/>
      <c r="L126" s="76">
        <v>126</v>
      </c>
      <c r="M1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 s="107">
        <v>6</v>
      </c>
      <c r="O126" s="107">
        <v>7.5</v>
      </c>
      <c r="P126">
        <v>1150000</v>
      </c>
      <c r="Q126" s="107"/>
    </row>
    <row r="127" spans="1:17" x14ac:dyDescent="0.3">
      <c r="A127" t="s">
        <v>1212</v>
      </c>
      <c r="B127" t="s">
        <v>219</v>
      </c>
      <c r="C127" s="51"/>
      <c r="D127" s="52"/>
      <c r="E127" s="63"/>
      <c r="F127" s="53"/>
      <c r="G127" s="51" t="s">
        <v>51</v>
      </c>
      <c r="H127" s="55"/>
      <c r="I127" s="54"/>
      <c r="J127" s="54"/>
      <c r="K127" s="65"/>
      <c r="L127" s="76">
        <v>127</v>
      </c>
      <c r="M1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 s="107">
        <v>7</v>
      </c>
      <c r="O127" s="107">
        <v>7.6</v>
      </c>
      <c r="P127" s="107">
        <v>1160000</v>
      </c>
      <c r="Q127" s="107"/>
    </row>
    <row r="128" spans="1:17" x14ac:dyDescent="0.3">
      <c r="A128" t="s">
        <v>1213</v>
      </c>
      <c r="B128" t="s">
        <v>232</v>
      </c>
      <c r="C128" s="51"/>
      <c r="D128" s="52"/>
      <c r="E128" s="63"/>
      <c r="F128" s="53"/>
      <c r="G128" s="51" t="s">
        <v>51</v>
      </c>
      <c r="H128" s="55"/>
      <c r="I128" s="54"/>
      <c r="J128" s="54"/>
      <c r="K128" s="65"/>
      <c r="L128" s="76">
        <v>128</v>
      </c>
      <c r="M1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 s="107">
        <v>8</v>
      </c>
      <c r="O128" s="107">
        <v>7.7</v>
      </c>
      <c r="P128">
        <v>1170000</v>
      </c>
      <c r="Q128" s="107"/>
    </row>
    <row r="129" spans="1:17" x14ac:dyDescent="0.3">
      <c r="A129" t="s">
        <v>1214</v>
      </c>
      <c r="B129" t="s">
        <v>219</v>
      </c>
      <c r="C129" s="51"/>
      <c r="D129" s="52"/>
      <c r="E129" s="63"/>
      <c r="F129" s="53"/>
      <c r="G129" s="51" t="s">
        <v>51</v>
      </c>
      <c r="H129" s="55"/>
      <c r="I129" s="54"/>
      <c r="J129" s="54"/>
      <c r="K129" s="65"/>
      <c r="L129" s="76">
        <v>129</v>
      </c>
      <c r="M1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 s="107">
        <v>23</v>
      </c>
      <c r="O129" s="107">
        <v>7.8</v>
      </c>
      <c r="P129" s="107">
        <v>1180000</v>
      </c>
      <c r="Q129" s="107"/>
    </row>
    <row r="130" spans="1:17" x14ac:dyDescent="0.3">
      <c r="A130" t="s">
        <v>1215</v>
      </c>
      <c r="B130" t="s">
        <v>174</v>
      </c>
      <c r="C130" s="51"/>
      <c r="D130" s="52"/>
      <c r="E130" s="63"/>
      <c r="F130" s="53"/>
      <c r="G130" s="51" t="s">
        <v>51</v>
      </c>
      <c r="H130" s="55"/>
      <c r="I130" s="54"/>
      <c r="J130" s="54"/>
      <c r="K130" s="65"/>
      <c r="L130" s="76">
        <v>130</v>
      </c>
      <c r="M1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 s="107">
        <v>24</v>
      </c>
      <c r="O130" s="107">
        <v>7.9</v>
      </c>
      <c r="P130">
        <v>1190000</v>
      </c>
      <c r="Q130" s="107"/>
    </row>
    <row r="131" spans="1:17" x14ac:dyDescent="0.3">
      <c r="A131" t="s">
        <v>1216</v>
      </c>
      <c r="B131" t="s">
        <v>191</v>
      </c>
      <c r="C131" s="51"/>
      <c r="D131" s="52"/>
      <c r="E131" s="63"/>
      <c r="F131" s="53"/>
      <c r="G131" s="51" t="s">
        <v>51</v>
      </c>
      <c r="H131" s="55"/>
      <c r="I131" s="54"/>
      <c r="J131" s="54"/>
      <c r="K131" s="65"/>
      <c r="L131" s="76">
        <v>131</v>
      </c>
      <c r="M1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 s="107">
        <v>1</v>
      </c>
      <c r="O131" s="107">
        <v>8.0000000000000107</v>
      </c>
      <c r="P131" s="107">
        <v>1200000</v>
      </c>
      <c r="Q131" s="107"/>
    </row>
    <row r="132" spans="1:17" x14ac:dyDescent="0.3">
      <c r="A132" t="s">
        <v>1217</v>
      </c>
      <c r="B132" t="s">
        <v>233</v>
      </c>
      <c r="C132" s="51"/>
      <c r="D132" s="52"/>
      <c r="E132" s="63"/>
      <c r="F132" s="53"/>
      <c r="G132" s="51" t="s">
        <v>51</v>
      </c>
      <c r="H132" s="55"/>
      <c r="I132" s="54"/>
      <c r="J132" s="54"/>
      <c r="K132" s="65"/>
      <c r="L132" s="76">
        <v>132</v>
      </c>
      <c r="M1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 s="107">
        <v>2</v>
      </c>
      <c r="O132" s="107">
        <v>8.1000000000000103</v>
      </c>
      <c r="P132">
        <v>1210000</v>
      </c>
      <c r="Q132" s="107"/>
    </row>
    <row r="133" spans="1:17" x14ac:dyDescent="0.3">
      <c r="A133" t="s">
        <v>1218</v>
      </c>
      <c r="B133" t="s">
        <v>174</v>
      </c>
      <c r="C133" s="51"/>
      <c r="D133" s="52"/>
      <c r="E133" s="63"/>
      <c r="F133" s="53"/>
      <c r="G133" s="51" t="s">
        <v>51</v>
      </c>
      <c r="H133" s="55"/>
      <c r="I133" s="54"/>
      <c r="J133" s="54"/>
      <c r="K133" s="65"/>
      <c r="L133" s="76">
        <v>133</v>
      </c>
      <c r="M1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 s="107">
        <v>23</v>
      </c>
      <c r="O133" s="107">
        <v>8.2000000000000099</v>
      </c>
      <c r="P133" s="107">
        <v>1220000</v>
      </c>
      <c r="Q133" s="107"/>
    </row>
    <row r="134" spans="1:17" x14ac:dyDescent="0.3">
      <c r="A134" t="s">
        <v>1219</v>
      </c>
      <c r="B134" t="s">
        <v>234</v>
      </c>
      <c r="C134" s="51"/>
      <c r="D134" s="52"/>
      <c r="E134" s="63"/>
      <c r="F134" s="53"/>
      <c r="G134" s="51" t="s">
        <v>51</v>
      </c>
      <c r="H134" s="55"/>
      <c r="I134" s="54"/>
      <c r="J134" s="54"/>
      <c r="K134" s="65"/>
      <c r="L134" s="76">
        <v>134</v>
      </c>
      <c r="M1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 s="107">
        <v>24</v>
      </c>
      <c r="O134" s="107">
        <v>8.3000000000000096</v>
      </c>
      <c r="P134">
        <v>1230000</v>
      </c>
      <c r="Q134" s="107"/>
    </row>
    <row r="135" spans="1:17" x14ac:dyDescent="0.3">
      <c r="A135" t="s">
        <v>1220</v>
      </c>
      <c r="B135" t="s">
        <v>235</v>
      </c>
      <c r="C135" s="51"/>
      <c r="D135" s="52"/>
      <c r="E135" s="63"/>
      <c r="F135" s="53"/>
      <c r="G135" s="51" t="s">
        <v>51</v>
      </c>
      <c r="H135" s="55"/>
      <c r="I135" s="54"/>
      <c r="J135" s="54"/>
      <c r="K135" s="65"/>
      <c r="L135" s="76">
        <v>135</v>
      </c>
      <c r="M1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 s="107">
        <v>21</v>
      </c>
      <c r="O135" s="107">
        <v>8.4000000000000092</v>
      </c>
      <c r="P135" s="107">
        <v>1240000</v>
      </c>
      <c r="Q135" s="107"/>
    </row>
    <row r="136" spans="1:17" x14ac:dyDescent="0.3">
      <c r="A136" t="s">
        <v>1221</v>
      </c>
      <c r="B136" t="s">
        <v>174</v>
      </c>
      <c r="C136" s="51"/>
      <c r="D136" s="52"/>
      <c r="E136" s="63"/>
      <c r="F136" s="53"/>
      <c r="G136" s="51" t="s">
        <v>51</v>
      </c>
      <c r="H136" s="55"/>
      <c r="I136" s="54"/>
      <c r="J136" s="54"/>
      <c r="K136" s="65"/>
      <c r="L136" s="76">
        <v>136</v>
      </c>
      <c r="M1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 s="107">
        <v>20</v>
      </c>
      <c r="O136" s="107">
        <v>8.5000000000000107</v>
      </c>
      <c r="P136">
        <v>1250000</v>
      </c>
      <c r="Q136" s="107"/>
    </row>
    <row r="137" spans="1:17" x14ac:dyDescent="0.3">
      <c r="A137" t="s">
        <v>1222</v>
      </c>
      <c r="B137" t="s">
        <v>236</v>
      </c>
      <c r="C137" s="51"/>
      <c r="D137" s="52"/>
      <c r="E137" s="63"/>
      <c r="F137" s="53"/>
      <c r="G137" s="51" t="s">
        <v>51</v>
      </c>
      <c r="H137" s="55"/>
      <c r="I137" s="54"/>
      <c r="J137" s="54"/>
      <c r="K137" s="65"/>
      <c r="L137" s="76">
        <v>137</v>
      </c>
      <c r="M1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 s="107">
        <v>21</v>
      </c>
      <c r="O137" s="107">
        <v>8.6000000000000103</v>
      </c>
      <c r="P137" s="107">
        <v>1260000</v>
      </c>
      <c r="Q137" s="107"/>
    </row>
    <row r="138" spans="1:17" x14ac:dyDescent="0.3">
      <c r="A138" t="s">
        <v>1223</v>
      </c>
      <c r="B138" t="s">
        <v>175</v>
      </c>
      <c r="C138" s="51"/>
      <c r="D138" s="52"/>
      <c r="E138" s="63"/>
      <c r="F138" s="53"/>
      <c r="G138" s="51" t="s">
        <v>51</v>
      </c>
      <c r="H138" s="55"/>
      <c r="I138" s="54"/>
      <c r="J138" s="54"/>
      <c r="K138" s="65"/>
      <c r="L138" s="76">
        <v>138</v>
      </c>
      <c r="M1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 s="107">
        <v>21</v>
      </c>
      <c r="O138" s="107">
        <v>8.7000000000000099</v>
      </c>
      <c r="P138">
        <v>1270000</v>
      </c>
      <c r="Q138" s="107"/>
    </row>
    <row r="139" spans="1:17" x14ac:dyDescent="0.3">
      <c r="A139" t="s">
        <v>1224</v>
      </c>
      <c r="B139" t="s">
        <v>237</v>
      </c>
      <c r="C139" s="51"/>
      <c r="D139" s="52"/>
      <c r="E139" s="63"/>
      <c r="F139" s="53"/>
      <c r="G139" s="51" t="s">
        <v>51</v>
      </c>
      <c r="H139" s="55"/>
      <c r="I139" s="54"/>
      <c r="J139" s="54"/>
      <c r="K139" s="65"/>
      <c r="L139" s="76">
        <v>139</v>
      </c>
      <c r="M1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 s="107">
        <v>21</v>
      </c>
      <c r="O139" s="107">
        <v>8.8000000000000096</v>
      </c>
      <c r="P139" s="107">
        <v>1280000</v>
      </c>
      <c r="Q139" s="107"/>
    </row>
    <row r="140" spans="1:17" x14ac:dyDescent="0.3">
      <c r="A140" t="s">
        <v>1151</v>
      </c>
      <c r="B140" t="s">
        <v>189</v>
      </c>
      <c r="C140" s="51"/>
      <c r="D140" s="52"/>
      <c r="E140" s="63"/>
      <c r="F140" s="53"/>
      <c r="G140" s="51" t="s">
        <v>51</v>
      </c>
      <c r="H140" s="55"/>
      <c r="I140" s="54"/>
      <c r="J140" s="54"/>
      <c r="K140" s="65"/>
      <c r="L140" s="76">
        <v>140</v>
      </c>
      <c r="M1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 s="107">
        <v>23</v>
      </c>
      <c r="O140" s="107">
        <v>8.9000000000000092</v>
      </c>
      <c r="P140">
        <v>1290000</v>
      </c>
      <c r="Q140" s="107"/>
    </row>
    <row r="141" spans="1:17" x14ac:dyDescent="0.3">
      <c r="A141" t="s">
        <v>1225</v>
      </c>
      <c r="B141" t="s">
        <v>202</v>
      </c>
      <c r="C141" s="51"/>
      <c r="D141" s="52"/>
      <c r="E141" s="63"/>
      <c r="F141" s="53"/>
      <c r="G141" s="51" t="s">
        <v>51</v>
      </c>
      <c r="H141" s="55"/>
      <c r="I141" s="54"/>
      <c r="J141" s="54"/>
      <c r="K141" s="65"/>
      <c r="L141" s="76">
        <v>141</v>
      </c>
      <c r="M1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 s="107">
        <v>24</v>
      </c>
      <c r="O141" s="107">
        <v>9.0000000000000107</v>
      </c>
      <c r="P141" s="107">
        <v>1300000</v>
      </c>
      <c r="Q141" s="107"/>
    </row>
    <row r="142" spans="1:17" x14ac:dyDescent="0.3">
      <c r="A142" t="s">
        <v>1226</v>
      </c>
      <c r="B142" t="s">
        <v>231</v>
      </c>
      <c r="C142" s="51"/>
      <c r="D142" s="52"/>
      <c r="E142" s="63"/>
      <c r="F142" s="53"/>
      <c r="G142" s="51" t="s">
        <v>51</v>
      </c>
      <c r="H142" s="55"/>
      <c r="I142" s="54"/>
      <c r="J142" s="54"/>
      <c r="K142" s="65"/>
      <c r="L142" s="76">
        <v>142</v>
      </c>
      <c r="M1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 s="107">
        <v>1</v>
      </c>
      <c r="O142" s="107">
        <v>9.1000000000000103</v>
      </c>
      <c r="P142">
        <v>1310000</v>
      </c>
      <c r="Q142" s="107"/>
    </row>
    <row r="143" spans="1:17" x14ac:dyDescent="0.3">
      <c r="A143" t="s">
        <v>1227</v>
      </c>
      <c r="B143" t="s">
        <v>184</v>
      </c>
      <c r="C143" s="51"/>
      <c r="D143" s="52"/>
      <c r="E143" s="63"/>
      <c r="F143" s="53"/>
      <c r="G143" s="51" t="s">
        <v>51</v>
      </c>
      <c r="H143" s="55"/>
      <c r="I143" s="54"/>
      <c r="J143" s="54"/>
      <c r="K143" s="65"/>
      <c r="L143" s="76">
        <v>143</v>
      </c>
      <c r="M1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 s="107">
        <v>2</v>
      </c>
      <c r="O143" s="107">
        <v>9.2000000000000099</v>
      </c>
      <c r="P143" s="107">
        <v>1320000</v>
      </c>
      <c r="Q143" s="107"/>
    </row>
    <row r="144" spans="1:17" x14ac:dyDescent="0.3">
      <c r="A144" t="s">
        <v>1228</v>
      </c>
      <c r="B144" t="s">
        <v>175</v>
      </c>
      <c r="C144" s="51"/>
      <c r="D144" s="52"/>
      <c r="E144" s="63"/>
      <c r="F144" s="53"/>
      <c r="G144" s="51" t="s">
        <v>51</v>
      </c>
      <c r="H144" s="55"/>
      <c r="I144" s="54"/>
      <c r="J144" s="54"/>
      <c r="K144" s="65"/>
      <c r="L144" s="76">
        <v>144</v>
      </c>
      <c r="M1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 s="107">
        <v>3</v>
      </c>
      <c r="O144" s="107">
        <v>9.3000000000000096</v>
      </c>
      <c r="P144">
        <v>1330000</v>
      </c>
      <c r="Q144" s="107"/>
    </row>
    <row r="145" spans="1:17" x14ac:dyDescent="0.3">
      <c r="A145" t="s">
        <v>1229</v>
      </c>
      <c r="B145" t="s">
        <v>238</v>
      </c>
      <c r="C145" s="51"/>
      <c r="D145" s="52"/>
      <c r="E145" s="63"/>
      <c r="F145" s="53"/>
      <c r="G145" s="51" t="s">
        <v>51</v>
      </c>
      <c r="H145" s="55"/>
      <c r="I145" s="54"/>
      <c r="J145" s="54"/>
      <c r="K145" s="65"/>
      <c r="L145" s="76">
        <v>145</v>
      </c>
      <c r="M1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 s="107">
        <v>4</v>
      </c>
      <c r="O145" s="107">
        <v>9.4000000000000092</v>
      </c>
      <c r="P145" s="107">
        <v>1340000</v>
      </c>
      <c r="Q145" s="107"/>
    </row>
    <row r="146" spans="1:17" x14ac:dyDescent="0.3">
      <c r="A146" t="s">
        <v>1230</v>
      </c>
      <c r="B146" t="s">
        <v>203</v>
      </c>
      <c r="C146" s="51"/>
      <c r="D146" s="52"/>
      <c r="E146" s="63"/>
      <c r="F146" s="53"/>
      <c r="G146" s="51" t="s">
        <v>50</v>
      </c>
      <c r="H146" s="55"/>
      <c r="I146" s="54"/>
      <c r="J146" s="54"/>
      <c r="K146" s="65"/>
      <c r="L146" s="76">
        <v>146</v>
      </c>
      <c r="M1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 s="107">
        <v>5</v>
      </c>
      <c r="O146" s="107">
        <v>9.5000000000000107</v>
      </c>
      <c r="P146">
        <v>1350000</v>
      </c>
      <c r="Q146" s="107"/>
    </row>
    <row r="147" spans="1:17" x14ac:dyDescent="0.3">
      <c r="A147" t="s">
        <v>1231</v>
      </c>
      <c r="B147" t="s">
        <v>202</v>
      </c>
      <c r="C147" s="51"/>
      <c r="D147" s="52"/>
      <c r="E147" s="63"/>
      <c r="F147" s="53"/>
      <c r="G147" s="51" t="s">
        <v>50</v>
      </c>
      <c r="H147" s="55"/>
      <c r="I147" s="54"/>
      <c r="J147" s="54"/>
      <c r="K147" s="65"/>
      <c r="L147" s="76">
        <v>147</v>
      </c>
      <c r="M1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 s="107">
        <v>6</v>
      </c>
      <c r="O147" s="107">
        <v>9.6000000000000103</v>
      </c>
      <c r="P147" s="107">
        <v>1360000</v>
      </c>
      <c r="Q147" s="107"/>
    </row>
    <row r="148" spans="1:17" x14ac:dyDescent="0.3">
      <c r="A148" t="s">
        <v>1232</v>
      </c>
      <c r="B148" t="s">
        <v>188</v>
      </c>
      <c r="C148" s="51"/>
      <c r="D148" s="52"/>
      <c r="E148" s="63"/>
      <c r="F148" s="53"/>
      <c r="G148" s="51" t="s">
        <v>50</v>
      </c>
      <c r="H148" s="55"/>
      <c r="I148" s="54"/>
      <c r="J148" s="54"/>
      <c r="K148" s="65"/>
      <c r="L148" s="76">
        <v>148</v>
      </c>
      <c r="M1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 s="107">
        <v>7</v>
      </c>
      <c r="O148" s="107">
        <v>9.7000000000000099</v>
      </c>
      <c r="P148">
        <v>1370000</v>
      </c>
      <c r="Q148" s="107"/>
    </row>
    <row r="149" spans="1:17" x14ac:dyDescent="0.3">
      <c r="A149" t="s">
        <v>1233</v>
      </c>
      <c r="B149" t="s">
        <v>217</v>
      </c>
      <c r="C149" s="51"/>
      <c r="D149" s="52"/>
      <c r="E149" s="63"/>
      <c r="F149" s="53"/>
      <c r="G149" s="51" t="s">
        <v>50</v>
      </c>
      <c r="H149" s="55"/>
      <c r="I149" s="54"/>
      <c r="J149" s="54"/>
      <c r="K149" s="65"/>
      <c r="L149" s="76">
        <v>149</v>
      </c>
      <c r="M1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 s="107">
        <v>8</v>
      </c>
      <c r="O149" s="107">
        <v>9.8000000000000096</v>
      </c>
      <c r="P149" s="107">
        <v>1380000</v>
      </c>
      <c r="Q149" s="107"/>
    </row>
    <row r="150" spans="1:17" x14ac:dyDescent="0.3">
      <c r="A150" t="s">
        <v>1234</v>
      </c>
      <c r="B150" t="s">
        <v>239</v>
      </c>
      <c r="C150" s="51"/>
      <c r="D150" s="52"/>
      <c r="E150" s="63"/>
      <c r="F150" s="53"/>
      <c r="G150" s="51" t="s">
        <v>51</v>
      </c>
      <c r="H150" s="55"/>
      <c r="I150" s="54"/>
      <c r="J150" s="54"/>
      <c r="K150" s="65"/>
      <c r="L150" s="76">
        <v>150</v>
      </c>
      <c r="M1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 s="107">
        <v>9</v>
      </c>
      <c r="O150" s="107">
        <v>7</v>
      </c>
      <c r="P150">
        <v>1390000</v>
      </c>
      <c r="Q150" s="107"/>
    </row>
    <row r="151" spans="1:17" x14ac:dyDescent="0.3">
      <c r="A151" t="s">
        <v>1235</v>
      </c>
      <c r="B151" t="s">
        <v>202</v>
      </c>
      <c r="C151" s="51"/>
      <c r="D151" s="52"/>
      <c r="E151" s="63"/>
      <c r="F151" s="53"/>
      <c r="G151" s="51" t="s">
        <v>51</v>
      </c>
      <c r="H151" s="55"/>
      <c r="I151" s="54"/>
      <c r="J151" s="54"/>
      <c r="K151" s="65"/>
      <c r="L151" s="76">
        <v>151</v>
      </c>
      <c r="M1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 s="107">
        <v>10</v>
      </c>
      <c r="O151" s="107">
        <v>7.1</v>
      </c>
      <c r="P151" s="107">
        <v>1400000</v>
      </c>
      <c r="Q151" s="107"/>
    </row>
    <row r="152" spans="1:17" x14ac:dyDescent="0.3">
      <c r="A152" t="s">
        <v>1236</v>
      </c>
      <c r="B152" t="s">
        <v>175</v>
      </c>
      <c r="C152" s="51"/>
      <c r="D152" s="52"/>
      <c r="E152" s="63"/>
      <c r="F152" s="53"/>
      <c r="G152" s="51" t="s">
        <v>51</v>
      </c>
      <c r="H152" s="55"/>
      <c r="I152" s="54"/>
      <c r="J152" s="54"/>
      <c r="K152" s="65"/>
      <c r="L152" s="76">
        <v>152</v>
      </c>
      <c r="M1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 s="107">
        <v>10</v>
      </c>
      <c r="O152" s="107">
        <v>7.2</v>
      </c>
      <c r="P152">
        <v>1410000</v>
      </c>
      <c r="Q152" s="107"/>
    </row>
    <row r="153" spans="1:17" x14ac:dyDescent="0.3">
      <c r="A153" t="s">
        <v>1237</v>
      </c>
      <c r="B153" t="s">
        <v>240</v>
      </c>
      <c r="C153" s="51"/>
      <c r="D153" s="52"/>
      <c r="E153" s="63"/>
      <c r="F153" s="53"/>
      <c r="G153" s="51" t="s">
        <v>51</v>
      </c>
      <c r="H153" s="55"/>
      <c r="I153" s="54"/>
      <c r="J153" s="54"/>
      <c r="K153" s="65"/>
      <c r="L153" s="76">
        <v>153</v>
      </c>
      <c r="M1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 s="107">
        <v>10</v>
      </c>
      <c r="O153" s="107">
        <v>7.3</v>
      </c>
      <c r="P153" s="107">
        <v>1420000</v>
      </c>
      <c r="Q153" s="107"/>
    </row>
    <row r="154" spans="1:17" x14ac:dyDescent="0.3">
      <c r="A154" t="s">
        <v>1238</v>
      </c>
      <c r="B154" t="s">
        <v>191</v>
      </c>
      <c r="C154" s="51"/>
      <c r="D154" s="52"/>
      <c r="E154" s="63"/>
      <c r="F154" s="53"/>
      <c r="G154" s="51" t="s">
        <v>51</v>
      </c>
      <c r="H154" s="55"/>
      <c r="I154" s="54"/>
      <c r="J154" s="54"/>
      <c r="K154" s="65"/>
      <c r="L154" s="76">
        <v>154</v>
      </c>
      <c r="M1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 s="107">
        <v>10</v>
      </c>
      <c r="O154" s="107">
        <v>7.4</v>
      </c>
      <c r="P154">
        <v>1430000</v>
      </c>
      <c r="Q154" s="107"/>
    </row>
    <row r="155" spans="1:17" x14ac:dyDescent="0.3">
      <c r="A155" t="s">
        <v>1239</v>
      </c>
      <c r="B155" t="s">
        <v>241</v>
      </c>
      <c r="C155" s="51"/>
      <c r="D155" s="52"/>
      <c r="E155" s="63"/>
      <c r="F155" s="53"/>
      <c r="G155" s="51" t="s">
        <v>51</v>
      </c>
      <c r="H155" s="55"/>
      <c r="I155" s="54"/>
      <c r="J155" s="54"/>
      <c r="K155" s="65"/>
      <c r="L155" s="76">
        <v>155</v>
      </c>
      <c r="M1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 s="107">
        <v>2</v>
      </c>
      <c r="O155" s="107">
        <v>7.5</v>
      </c>
      <c r="P155" s="107">
        <v>1440000</v>
      </c>
      <c r="Q155" s="107"/>
    </row>
    <row r="156" spans="1:17" x14ac:dyDescent="0.3">
      <c r="A156" t="s">
        <v>1240</v>
      </c>
      <c r="B156" t="s">
        <v>242</v>
      </c>
      <c r="C156" s="51"/>
      <c r="D156" s="52"/>
      <c r="E156" s="63"/>
      <c r="F156" s="53"/>
      <c r="G156" s="51" t="s">
        <v>51</v>
      </c>
      <c r="H156" s="55"/>
      <c r="I156" s="54"/>
      <c r="J156" s="54"/>
      <c r="K156" s="65"/>
      <c r="L156" s="76">
        <v>156</v>
      </c>
      <c r="M1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 s="107">
        <v>3</v>
      </c>
      <c r="O156" s="107">
        <v>7.6</v>
      </c>
      <c r="P156">
        <v>1450000</v>
      </c>
      <c r="Q156" s="107"/>
    </row>
    <row r="157" spans="1:17" x14ac:dyDescent="0.3">
      <c r="A157" t="s">
        <v>1241</v>
      </c>
      <c r="B157" t="s">
        <v>231</v>
      </c>
      <c r="C157" s="51"/>
      <c r="D157" s="52"/>
      <c r="E157" s="63"/>
      <c r="F157" s="53"/>
      <c r="G157" s="51" t="s">
        <v>51</v>
      </c>
      <c r="H157" s="55"/>
      <c r="I157" s="54"/>
      <c r="J157" s="54"/>
      <c r="K157" s="65"/>
      <c r="L157" s="76">
        <v>157</v>
      </c>
      <c r="M1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 s="107">
        <v>4</v>
      </c>
      <c r="O157" s="107">
        <v>7.7</v>
      </c>
      <c r="P157" s="107">
        <v>1460000</v>
      </c>
      <c r="Q157" s="107"/>
    </row>
    <row r="158" spans="1:17" x14ac:dyDescent="0.3">
      <c r="A158" t="s">
        <v>1242</v>
      </c>
      <c r="B158" t="s">
        <v>175</v>
      </c>
      <c r="C158" s="51"/>
      <c r="D158" s="52"/>
      <c r="E158" s="63"/>
      <c r="F158" s="53"/>
      <c r="G158" s="51" t="s">
        <v>51</v>
      </c>
      <c r="H158" s="55"/>
      <c r="I158" s="54"/>
      <c r="J158" s="54"/>
      <c r="K158" s="65"/>
      <c r="L158" s="76">
        <v>158</v>
      </c>
      <c r="M1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 s="107">
        <v>5</v>
      </c>
      <c r="O158" s="107">
        <v>7.8</v>
      </c>
      <c r="P158">
        <v>1470000</v>
      </c>
      <c r="Q158" s="107"/>
    </row>
    <row r="159" spans="1:17" x14ac:dyDescent="0.3">
      <c r="A159" t="s">
        <v>1243</v>
      </c>
      <c r="B159" t="s">
        <v>218</v>
      </c>
      <c r="C159" s="51"/>
      <c r="D159" s="52"/>
      <c r="E159" s="63"/>
      <c r="F159" s="53"/>
      <c r="G159" s="51" t="s">
        <v>51</v>
      </c>
      <c r="H159" s="55"/>
      <c r="I159" s="54"/>
      <c r="J159" s="54"/>
      <c r="K159" s="65"/>
      <c r="L159" s="76">
        <v>159</v>
      </c>
      <c r="M1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 s="107">
        <v>6</v>
      </c>
      <c r="O159" s="107">
        <v>7.9</v>
      </c>
      <c r="P159" s="107">
        <v>1480000</v>
      </c>
      <c r="Q159" s="107"/>
    </row>
    <row r="160" spans="1:17" x14ac:dyDescent="0.3">
      <c r="A160" t="s">
        <v>1244</v>
      </c>
      <c r="B160" t="s">
        <v>243</v>
      </c>
      <c r="C160" s="51"/>
      <c r="D160" s="52"/>
      <c r="E160" s="63"/>
      <c r="F160" s="53"/>
      <c r="G160" s="51" t="s">
        <v>51</v>
      </c>
      <c r="H160" s="55"/>
      <c r="I160" s="54"/>
      <c r="J160" s="54"/>
      <c r="K160" s="65"/>
      <c r="L160" s="76">
        <v>160</v>
      </c>
      <c r="M1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 s="107">
        <v>7</v>
      </c>
      <c r="O160" s="107">
        <v>8</v>
      </c>
      <c r="P160">
        <v>1490000</v>
      </c>
      <c r="Q160" s="107"/>
    </row>
    <row r="161" spans="1:17" x14ac:dyDescent="0.3">
      <c r="A161" t="s">
        <v>1245</v>
      </c>
      <c r="B161" t="s">
        <v>244</v>
      </c>
      <c r="C161" s="51"/>
      <c r="D161" s="52"/>
      <c r="E161" s="63"/>
      <c r="F161" s="53"/>
      <c r="G161" s="51" t="s">
        <v>51</v>
      </c>
      <c r="H161" s="55"/>
      <c r="I161" s="54"/>
      <c r="J161" s="54"/>
      <c r="K161" s="65"/>
      <c r="L161" s="76">
        <v>161</v>
      </c>
      <c r="M1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 s="107">
        <v>8</v>
      </c>
      <c r="O161" s="107">
        <v>8.1</v>
      </c>
      <c r="P161" s="107">
        <v>1500000</v>
      </c>
      <c r="Q161" s="107"/>
    </row>
    <row r="162" spans="1:17" x14ac:dyDescent="0.3">
      <c r="A162" t="s">
        <v>1246</v>
      </c>
      <c r="B162" t="s">
        <v>245</v>
      </c>
      <c r="C162" s="51"/>
      <c r="D162" s="52"/>
      <c r="E162" s="63"/>
      <c r="F162" s="53"/>
      <c r="G162" s="51" t="s">
        <v>51</v>
      </c>
      <c r="H162" s="55"/>
      <c r="I162" s="54"/>
      <c r="J162" s="54"/>
      <c r="K162" s="65"/>
      <c r="L162" s="76">
        <v>162</v>
      </c>
      <c r="M1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 s="107">
        <v>9</v>
      </c>
      <c r="O162" s="107">
        <v>8.1999999999999993</v>
      </c>
      <c r="P162">
        <v>1510000</v>
      </c>
      <c r="Q162" s="107"/>
    </row>
    <row r="163" spans="1:17" x14ac:dyDescent="0.3">
      <c r="A163" t="s">
        <v>1247</v>
      </c>
      <c r="B163" t="s">
        <v>178</v>
      </c>
      <c r="C163" s="51"/>
      <c r="D163" s="52"/>
      <c r="E163" s="63"/>
      <c r="F163" s="53"/>
      <c r="G163" s="51" t="s">
        <v>51</v>
      </c>
      <c r="H163" s="55"/>
      <c r="I163" s="54"/>
      <c r="J163" s="54"/>
      <c r="K163" s="65"/>
      <c r="L163" s="76">
        <v>163</v>
      </c>
      <c r="M1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 s="107">
        <v>10</v>
      </c>
      <c r="O163" s="107">
        <v>8.3000000000000007</v>
      </c>
      <c r="P163" s="107">
        <v>1520000</v>
      </c>
      <c r="Q163" s="107"/>
    </row>
    <row r="164" spans="1:17" x14ac:dyDescent="0.3">
      <c r="A164" t="s">
        <v>1248</v>
      </c>
      <c r="B164" t="s">
        <v>192</v>
      </c>
      <c r="C164" s="51"/>
      <c r="D164" s="52"/>
      <c r="E164" s="63"/>
      <c r="F164" s="53"/>
      <c r="G164" s="51" t="s">
        <v>51</v>
      </c>
      <c r="H164" s="55"/>
      <c r="I164" s="54"/>
      <c r="J164" s="54"/>
      <c r="K164" s="65"/>
      <c r="L164" s="76">
        <v>164</v>
      </c>
      <c r="M1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 s="107">
        <v>10</v>
      </c>
      <c r="O164" s="107">
        <v>8.4</v>
      </c>
      <c r="P164">
        <v>1530000</v>
      </c>
      <c r="Q164" s="107"/>
    </row>
    <row r="165" spans="1:17" x14ac:dyDescent="0.3">
      <c r="A165" t="s">
        <v>1249</v>
      </c>
      <c r="B165" t="s">
        <v>246</v>
      </c>
      <c r="C165" s="51"/>
      <c r="D165" s="52"/>
      <c r="E165" s="63"/>
      <c r="F165" s="53"/>
      <c r="G165" s="51" t="s">
        <v>51</v>
      </c>
      <c r="H165" s="55"/>
      <c r="I165" s="54"/>
      <c r="J165" s="54"/>
      <c r="K165" s="65"/>
      <c r="L165" s="76">
        <v>165</v>
      </c>
      <c r="M1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 s="107">
        <v>10</v>
      </c>
      <c r="O165" s="107">
        <v>8.4999999999999893</v>
      </c>
      <c r="P165" s="107">
        <v>1540000</v>
      </c>
      <c r="Q165" s="107"/>
    </row>
    <row r="166" spans="1:17" x14ac:dyDescent="0.3">
      <c r="A166" t="s">
        <v>1250</v>
      </c>
      <c r="B166" t="s">
        <v>174</v>
      </c>
      <c r="C166" s="51"/>
      <c r="D166" s="52"/>
      <c r="E166" s="63"/>
      <c r="F166" s="53"/>
      <c r="G166" s="51" t="s">
        <v>51</v>
      </c>
      <c r="H166" s="55"/>
      <c r="I166" s="54"/>
      <c r="J166" s="54"/>
      <c r="K166" s="65"/>
      <c r="L166" s="76">
        <v>166</v>
      </c>
      <c r="M1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 s="107">
        <v>10</v>
      </c>
      <c r="O166" s="107">
        <v>8.5999999999999908</v>
      </c>
      <c r="P166">
        <v>1550000</v>
      </c>
      <c r="Q166" s="107"/>
    </row>
    <row r="167" spans="1:17" x14ac:dyDescent="0.3">
      <c r="A167" t="s">
        <v>1251</v>
      </c>
      <c r="B167" t="s">
        <v>191</v>
      </c>
      <c r="C167" s="51"/>
      <c r="D167" s="52"/>
      <c r="E167" s="63"/>
      <c r="F167" s="53"/>
      <c r="G167" s="51" t="s">
        <v>51</v>
      </c>
      <c r="H167" s="55"/>
      <c r="I167" s="54"/>
      <c r="J167" s="54"/>
      <c r="K167" s="65"/>
      <c r="L167" s="76">
        <v>167</v>
      </c>
      <c r="M1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 s="107">
        <v>10</v>
      </c>
      <c r="O167" s="107">
        <v>8.6999999999999904</v>
      </c>
      <c r="P167" s="107">
        <v>1560000</v>
      </c>
      <c r="Q167" s="107"/>
    </row>
    <row r="168" spans="1:17" x14ac:dyDescent="0.3">
      <c r="A168" t="s">
        <v>1252</v>
      </c>
      <c r="B168" t="s">
        <v>247</v>
      </c>
      <c r="C168" s="51"/>
      <c r="D168" s="52"/>
      <c r="E168" s="63"/>
      <c r="F168" s="53"/>
      <c r="G168" s="51" t="s">
        <v>51</v>
      </c>
      <c r="H168" s="55"/>
      <c r="I168" s="54"/>
      <c r="J168" s="54"/>
      <c r="K168" s="65"/>
      <c r="L168" s="76">
        <v>168</v>
      </c>
      <c r="M1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 s="107">
        <v>20</v>
      </c>
      <c r="O168" s="107">
        <v>8.7999999999999901</v>
      </c>
      <c r="P168">
        <v>1570000</v>
      </c>
      <c r="Q168" s="107"/>
    </row>
    <row r="169" spans="1:17" x14ac:dyDescent="0.3">
      <c r="A169" t="s">
        <v>1253</v>
      </c>
      <c r="B169" t="s">
        <v>196</v>
      </c>
      <c r="C169" s="51"/>
      <c r="D169" s="52"/>
      <c r="E169" s="63"/>
      <c r="F169" s="53"/>
      <c r="G169" s="51" t="s">
        <v>51</v>
      </c>
      <c r="H169" s="55"/>
      <c r="I169" s="54"/>
      <c r="J169" s="54"/>
      <c r="K169" s="65"/>
      <c r="L169" s="76">
        <v>169</v>
      </c>
      <c r="M1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 s="107">
        <v>20</v>
      </c>
      <c r="O169" s="107">
        <v>8.8999999999999897</v>
      </c>
      <c r="P169" s="107">
        <v>1580000</v>
      </c>
      <c r="Q169" s="107"/>
    </row>
    <row r="170" spans="1:17" x14ac:dyDescent="0.3">
      <c r="A170" t="s">
        <v>1254</v>
      </c>
      <c r="B170" t="s">
        <v>219</v>
      </c>
      <c r="C170" s="51"/>
      <c r="D170" s="52"/>
      <c r="E170" s="63"/>
      <c r="F170" s="53"/>
      <c r="G170" s="51" t="s">
        <v>51</v>
      </c>
      <c r="H170" s="55"/>
      <c r="I170" s="54"/>
      <c r="J170" s="54"/>
      <c r="K170" s="65"/>
      <c r="L170" s="76">
        <v>170</v>
      </c>
      <c r="M1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 s="107">
        <v>20</v>
      </c>
      <c r="O170" s="107">
        <v>8.9999999999999893</v>
      </c>
      <c r="P170">
        <v>1590000</v>
      </c>
      <c r="Q170" s="107"/>
    </row>
    <row r="171" spans="1:17" x14ac:dyDescent="0.3">
      <c r="A171" t="s">
        <v>1255</v>
      </c>
      <c r="B171" t="s">
        <v>191</v>
      </c>
      <c r="C171" s="51"/>
      <c r="D171" s="52"/>
      <c r="E171" s="63"/>
      <c r="F171" s="53"/>
      <c r="G171" s="51" t="s">
        <v>51</v>
      </c>
      <c r="H171" s="55"/>
      <c r="I171" s="54"/>
      <c r="J171" s="54"/>
      <c r="K171" s="65"/>
      <c r="L171" s="76">
        <v>171</v>
      </c>
      <c r="M1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 s="107">
        <v>23</v>
      </c>
      <c r="O171" s="107">
        <v>9.0999999999999908</v>
      </c>
      <c r="P171" s="107">
        <v>1600000</v>
      </c>
      <c r="Q171" s="107"/>
    </row>
    <row r="172" spans="1:17" x14ac:dyDescent="0.3">
      <c r="A172" t="s">
        <v>1256</v>
      </c>
      <c r="B172" t="s">
        <v>248</v>
      </c>
      <c r="C172" s="51"/>
      <c r="D172" s="52"/>
      <c r="E172" s="63"/>
      <c r="F172" s="53"/>
      <c r="G172" s="51" t="s">
        <v>51</v>
      </c>
      <c r="H172" s="55"/>
      <c r="I172" s="54"/>
      <c r="J172" s="54"/>
      <c r="K172" s="65"/>
      <c r="L172" s="76">
        <v>172</v>
      </c>
      <c r="M1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 s="107">
        <v>24</v>
      </c>
      <c r="O172" s="107">
        <v>9.1999999999999904</v>
      </c>
      <c r="P172">
        <v>1610000</v>
      </c>
      <c r="Q172" s="107"/>
    </row>
    <row r="173" spans="1:17" x14ac:dyDescent="0.3">
      <c r="A173" t="s">
        <v>1257</v>
      </c>
      <c r="B173" t="s">
        <v>249</v>
      </c>
      <c r="C173" s="51"/>
      <c r="D173" s="52"/>
      <c r="E173" s="63"/>
      <c r="F173" s="53"/>
      <c r="G173" s="51" t="s">
        <v>51</v>
      </c>
      <c r="H173" s="55"/>
      <c r="I173" s="54"/>
      <c r="J173" s="54"/>
      <c r="K173" s="65"/>
      <c r="L173" s="76">
        <v>173</v>
      </c>
      <c r="M1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 s="107">
        <v>7</v>
      </c>
      <c r="O173" s="107">
        <v>9.2999999999999901</v>
      </c>
      <c r="P173" s="107">
        <v>1620000</v>
      </c>
      <c r="Q173" s="107"/>
    </row>
    <row r="174" spans="1:17" x14ac:dyDescent="0.3">
      <c r="A174" t="s">
        <v>1258</v>
      </c>
      <c r="B174" t="s">
        <v>178</v>
      </c>
      <c r="C174" s="51"/>
      <c r="D174" s="52"/>
      <c r="E174" s="63"/>
      <c r="F174" s="53"/>
      <c r="G174" s="51" t="s">
        <v>51</v>
      </c>
      <c r="H174" s="55"/>
      <c r="I174" s="54"/>
      <c r="J174" s="54"/>
      <c r="K174" s="65"/>
      <c r="L174" s="76">
        <v>174</v>
      </c>
      <c r="M1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 s="107">
        <v>20</v>
      </c>
      <c r="O174" s="107">
        <v>9.3999999999999897</v>
      </c>
      <c r="P174">
        <v>1630000</v>
      </c>
      <c r="Q174" s="107"/>
    </row>
    <row r="175" spans="1:17" x14ac:dyDescent="0.3">
      <c r="A175" t="s">
        <v>1259</v>
      </c>
      <c r="B175" t="s">
        <v>175</v>
      </c>
      <c r="C175" s="51"/>
      <c r="D175" s="52"/>
      <c r="E175" s="63"/>
      <c r="F175" s="53"/>
      <c r="G175" s="51" t="s">
        <v>51</v>
      </c>
      <c r="H175" s="55"/>
      <c r="I175" s="54"/>
      <c r="J175" s="54"/>
      <c r="K175" s="65"/>
      <c r="L175" s="76">
        <v>175</v>
      </c>
      <c r="M1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 s="107">
        <v>12</v>
      </c>
      <c r="O175" s="107">
        <v>9.4999999999999893</v>
      </c>
      <c r="P175" s="107">
        <v>1640000</v>
      </c>
      <c r="Q175" s="107"/>
    </row>
    <row r="176" spans="1:17" x14ac:dyDescent="0.3">
      <c r="A176" t="s">
        <v>1260</v>
      </c>
      <c r="B176" t="s">
        <v>250</v>
      </c>
      <c r="C176" s="51"/>
      <c r="D176" s="52"/>
      <c r="E176" s="63"/>
      <c r="F176" s="53"/>
      <c r="G176" s="51" t="s">
        <v>50</v>
      </c>
      <c r="H176" s="55"/>
      <c r="I176" s="54"/>
      <c r="J176" s="54"/>
      <c r="K176" s="65"/>
      <c r="L176" s="76">
        <v>176</v>
      </c>
      <c r="M1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 s="107">
        <v>13</v>
      </c>
      <c r="O176" s="107">
        <v>9.5999999999999908</v>
      </c>
      <c r="P176">
        <v>1650000</v>
      </c>
      <c r="Q176" s="107"/>
    </row>
    <row r="177" spans="1:17" x14ac:dyDescent="0.3">
      <c r="A177" t="s">
        <v>1261</v>
      </c>
      <c r="B177" t="s">
        <v>251</v>
      </c>
      <c r="C177" s="51"/>
      <c r="D177" s="52"/>
      <c r="E177" s="63"/>
      <c r="F177" s="53"/>
      <c r="G177" s="51" t="s">
        <v>50</v>
      </c>
      <c r="H177" s="55"/>
      <c r="I177" s="54"/>
      <c r="J177" s="54"/>
      <c r="K177" s="65"/>
      <c r="L177" s="76">
        <v>177</v>
      </c>
      <c r="M1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 s="107">
        <v>17</v>
      </c>
      <c r="O177" s="107">
        <v>9.6999999999999904</v>
      </c>
      <c r="P177" s="107">
        <v>1660000</v>
      </c>
      <c r="Q177" s="107"/>
    </row>
    <row r="178" spans="1:17" x14ac:dyDescent="0.3">
      <c r="A178" t="s">
        <v>1262</v>
      </c>
      <c r="B178" t="s">
        <v>252</v>
      </c>
      <c r="C178" s="51"/>
      <c r="D178" s="52"/>
      <c r="E178" s="63"/>
      <c r="F178" s="53"/>
      <c r="G178" s="51" t="s">
        <v>50</v>
      </c>
      <c r="H178" s="55"/>
      <c r="I178" s="54"/>
      <c r="J178" s="54"/>
      <c r="K178" s="65"/>
      <c r="L178" s="76">
        <v>178</v>
      </c>
      <c r="M1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 s="107">
        <v>18</v>
      </c>
      <c r="O178" s="107">
        <v>9.7999999999999901</v>
      </c>
      <c r="P178">
        <v>1670000</v>
      </c>
      <c r="Q178" s="107"/>
    </row>
    <row r="179" spans="1:17" x14ac:dyDescent="0.3">
      <c r="A179" t="s">
        <v>1263</v>
      </c>
      <c r="B179" t="s">
        <v>178</v>
      </c>
      <c r="C179" s="51"/>
      <c r="D179" s="52"/>
      <c r="E179" s="63"/>
      <c r="F179" s="53"/>
      <c r="G179" s="51" t="s">
        <v>50</v>
      </c>
      <c r="H179" s="55"/>
      <c r="I179" s="54"/>
      <c r="J179" s="54"/>
      <c r="K179" s="65"/>
      <c r="L179" s="76">
        <v>179</v>
      </c>
      <c r="M1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 s="107">
        <v>20</v>
      </c>
      <c r="O179" s="107">
        <v>9.8999999999999897</v>
      </c>
      <c r="P179" s="107">
        <v>1680000</v>
      </c>
      <c r="Q179" s="107"/>
    </row>
    <row r="180" spans="1:17" x14ac:dyDescent="0.3">
      <c r="A180" t="s">
        <v>1264</v>
      </c>
      <c r="B180" t="s">
        <v>253</v>
      </c>
      <c r="C180" s="51"/>
      <c r="D180" s="52"/>
      <c r="E180" s="63"/>
      <c r="F180" s="53"/>
      <c r="G180" s="51" t="s">
        <v>51</v>
      </c>
      <c r="H180" s="55"/>
      <c r="I180" s="54"/>
      <c r="J180" s="54"/>
      <c r="K180" s="65"/>
      <c r="L180" s="76">
        <v>180</v>
      </c>
      <c r="M1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 s="107">
        <v>21</v>
      </c>
      <c r="O180" s="107">
        <v>8.8000000000000007</v>
      </c>
      <c r="P180">
        <v>1690000</v>
      </c>
      <c r="Q180" s="107"/>
    </row>
    <row r="181" spans="1:17" x14ac:dyDescent="0.3">
      <c r="A181" t="s">
        <v>1265</v>
      </c>
      <c r="B181" t="s">
        <v>188</v>
      </c>
      <c r="C181" s="51"/>
      <c r="D181" s="52"/>
      <c r="E181" s="63"/>
      <c r="F181" s="53"/>
      <c r="G181" s="51" t="s">
        <v>51</v>
      </c>
      <c r="H181" s="55"/>
      <c r="I181" s="54"/>
      <c r="J181" s="54"/>
      <c r="K181" s="65"/>
      <c r="L181" s="76">
        <v>181</v>
      </c>
      <c r="M1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 s="107">
        <v>24</v>
      </c>
      <c r="O181" s="107">
        <v>7.3</v>
      </c>
      <c r="P181" s="107">
        <v>1700000</v>
      </c>
      <c r="Q181" s="107"/>
    </row>
    <row r="182" spans="1:17" x14ac:dyDescent="0.3">
      <c r="A182" t="s">
        <v>1266</v>
      </c>
      <c r="B182" t="s">
        <v>254</v>
      </c>
      <c r="C182" s="51"/>
      <c r="D182" s="52"/>
      <c r="E182" s="63"/>
      <c r="F182" s="53"/>
      <c r="G182" s="51" t="s">
        <v>51</v>
      </c>
      <c r="H182" s="55"/>
      <c r="I182" s="54"/>
      <c r="J182" s="54"/>
      <c r="K182" s="65"/>
      <c r="L182" s="76">
        <v>182</v>
      </c>
      <c r="M1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 s="107">
        <v>23</v>
      </c>
      <c r="O182" s="107">
        <v>7.2</v>
      </c>
      <c r="P182">
        <v>1710000</v>
      </c>
      <c r="Q182" s="107"/>
    </row>
    <row r="183" spans="1:17" x14ac:dyDescent="0.3">
      <c r="A183" t="s">
        <v>1267</v>
      </c>
      <c r="B183" t="s">
        <v>195</v>
      </c>
      <c r="C183" s="51"/>
      <c r="D183" s="52"/>
      <c r="E183" s="63"/>
      <c r="F183" s="53"/>
      <c r="G183" s="51" t="s">
        <v>51</v>
      </c>
      <c r="H183" s="55"/>
      <c r="I183" s="54"/>
      <c r="J183" s="54"/>
      <c r="K183" s="65"/>
      <c r="L183" s="76">
        <v>183</v>
      </c>
      <c r="M1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 s="107">
        <v>2</v>
      </c>
      <c r="O183" s="107">
        <v>7.1</v>
      </c>
      <c r="P183" s="107">
        <v>1720000</v>
      </c>
      <c r="Q183" s="107"/>
    </row>
    <row r="184" spans="1:17" x14ac:dyDescent="0.3">
      <c r="A184" t="s">
        <v>1268</v>
      </c>
      <c r="B184" t="s">
        <v>255</v>
      </c>
      <c r="C184" s="51"/>
      <c r="D184" s="52"/>
      <c r="E184" s="63"/>
      <c r="F184" s="53"/>
      <c r="G184" s="51" t="s">
        <v>51</v>
      </c>
      <c r="H184" s="55"/>
      <c r="I184" s="54"/>
      <c r="J184" s="54"/>
      <c r="K184" s="65"/>
      <c r="L184" s="76">
        <v>184</v>
      </c>
      <c r="M1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 s="107">
        <v>3</v>
      </c>
      <c r="O184" s="107">
        <v>7</v>
      </c>
      <c r="P184">
        <v>1730000</v>
      </c>
      <c r="Q184" s="107"/>
    </row>
    <row r="185" spans="1:17" x14ac:dyDescent="0.3">
      <c r="A185" t="s">
        <v>1269</v>
      </c>
      <c r="B185" t="s">
        <v>202</v>
      </c>
      <c r="C185" s="51"/>
      <c r="D185" s="52"/>
      <c r="E185" s="63"/>
      <c r="F185" s="53"/>
      <c r="G185" s="51" t="s">
        <v>51</v>
      </c>
      <c r="H185" s="55"/>
      <c r="I185" s="54"/>
      <c r="J185" s="54"/>
      <c r="K185" s="65"/>
      <c r="L185" s="76">
        <v>185</v>
      </c>
      <c r="M1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 s="107">
        <v>8</v>
      </c>
      <c r="O185" s="107">
        <v>6.9</v>
      </c>
      <c r="P185" s="107">
        <v>1740000</v>
      </c>
      <c r="Q185" s="107"/>
    </row>
    <row r="186" spans="1:17" x14ac:dyDescent="0.3">
      <c r="A186" t="s">
        <v>1270</v>
      </c>
      <c r="B186" t="s">
        <v>256</v>
      </c>
      <c r="C186" s="51"/>
      <c r="D186" s="52"/>
      <c r="E186" s="63"/>
      <c r="F186" s="53"/>
      <c r="G186" s="51" t="s">
        <v>51</v>
      </c>
      <c r="H186" s="55"/>
      <c r="I186" s="54"/>
      <c r="J186" s="54"/>
      <c r="K186" s="65"/>
      <c r="L186" s="76">
        <v>186</v>
      </c>
      <c r="M1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 s="107">
        <v>6</v>
      </c>
      <c r="O186" s="107">
        <v>6.8</v>
      </c>
      <c r="P186">
        <v>1750000</v>
      </c>
      <c r="Q186" s="107"/>
    </row>
    <row r="187" spans="1:17" x14ac:dyDescent="0.3">
      <c r="A187" t="s">
        <v>1271</v>
      </c>
      <c r="B187" t="s">
        <v>231</v>
      </c>
      <c r="C187" s="51"/>
      <c r="D187" s="52"/>
      <c r="E187" s="63"/>
      <c r="F187" s="53"/>
      <c r="G187" s="51" t="s">
        <v>51</v>
      </c>
      <c r="H187" s="55"/>
      <c r="I187" s="54"/>
      <c r="J187" s="54"/>
      <c r="K187" s="65"/>
      <c r="L187" s="76">
        <v>187</v>
      </c>
      <c r="M1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 s="107">
        <v>9</v>
      </c>
      <c r="O187" s="107">
        <v>6.7</v>
      </c>
      <c r="P187" s="107">
        <v>1760000</v>
      </c>
      <c r="Q187" s="107"/>
    </row>
    <row r="188" spans="1:17" x14ac:dyDescent="0.3">
      <c r="A188" t="s">
        <v>1272</v>
      </c>
      <c r="B188" t="s">
        <v>207</v>
      </c>
      <c r="C188" s="51"/>
      <c r="D188" s="52"/>
      <c r="E188" s="63"/>
      <c r="F188" s="53"/>
      <c r="G188" s="51" t="s">
        <v>51</v>
      </c>
      <c r="H188" s="55"/>
      <c r="I188" s="54"/>
      <c r="J188" s="54"/>
      <c r="K188" s="65"/>
      <c r="L188" s="76">
        <v>188</v>
      </c>
      <c r="M1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 s="107">
        <v>2</v>
      </c>
      <c r="O188" s="107">
        <v>6.6</v>
      </c>
      <c r="P188">
        <v>1770000</v>
      </c>
      <c r="Q188" s="107"/>
    </row>
    <row r="189" spans="1:17" x14ac:dyDescent="0.3">
      <c r="A189" t="s">
        <v>1273</v>
      </c>
      <c r="B189" t="s">
        <v>257</v>
      </c>
      <c r="C189" s="51"/>
      <c r="D189" s="52"/>
      <c r="E189" s="63"/>
      <c r="F189" s="53"/>
      <c r="G189" s="51" t="s">
        <v>51</v>
      </c>
      <c r="H189" s="55"/>
      <c r="I189" s="54"/>
      <c r="J189" s="54"/>
      <c r="K189" s="65"/>
      <c r="L189" s="76">
        <v>189</v>
      </c>
      <c r="M1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 s="107">
        <v>4</v>
      </c>
      <c r="O189" s="107">
        <v>6.5</v>
      </c>
      <c r="P189" s="107">
        <v>1780000</v>
      </c>
      <c r="Q189" s="107"/>
    </row>
    <row r="190" spans="1:17" x14ac:dyDescent="0.3">
      <c r="A190" t="s">
        <v>1261</v>
      </c>
      <c r="B190" t="s">
        <v>251</v>
      </c>
      <c r="C190" s="51"/>
      <c r="D190" s="52"/>
      <c r="E190" s="63"/>
      <c r="F190" s="53"/>
      <c r="G190" s="51" t="s">
        <v>51</v>
      </c>
      <c r="H190" s="55"/>
      <c r="I190" s="54"/>
      <c r="J190" s="54"/>
      <c r="K190" s="65"/>
      <c r="L190" s="76">
        <v>190</v>
      </c>
      <c r="M1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 s="107">
        <v>5</v>
      </c>
      <c r="O190" s="107">
        <v>6.4</v>
      </c>
      <c r="P190">
        <v>1790000</v>
      </c>
      <c r="Q190" s="107"/>
    </row>
    <row r="191" spans="1:17" x14ac:dyDescent="0.3">
      <c r="A191" t="s">
        <v>1274</v>
      </c>
      <c r="B191" t="s">
        <v>258</v>
      </c>
      <c r="C191" s="51"/>
      <c r="D191" s="52"/>
      <c r="E191" s="63"/>
      <c r="F191" s="53"/>
      <c r="G191" s="51" t="s">
        <v>51</v>
      </c>
      <c r="H191" s="55"/>
      <c r="I191" s="54"/>
      <c r="J191" s="54"/>
      <c r="K191" s="65"/>
      <c r="L191" s="76">
        <v>191</v>
      </c>
      <c r="M1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 s="107">
        <v>10</v>
      </c>
      <c r="O191" s="107">
        <v>6.3</v>
      </c>
      <c r="P191" s="107">
        <v>1800000</v>
      </c>
      <c r="Q191" s="107"/>
    </row>
    <row r="192" spans="1:17" x14ac:dyDescent="0.3">
      <c r="A192" t="s">
        <v>1275</v>
      </c>
      <c r="B192" t="s">
        <v>257</v>
      </c>
      <c r="C192" s="51"/>
      <c r="D192" s="52"/>
      <c r="E192" s="63"/>
      <c r="F192" s="53"/>
      <c r="G192" s="51" t="s">
        <v>51</v>
      </c>
      <c r="H192" s="55"/>
      <c r="I192" s="54"/>
      <c r="J192" s="54"/>
      <c r="K192" s="65"/>
      <c r="L192" s="76">
        <v>192</v>
      </c>
      <c r="M1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 s="107">
        <v>15</v>
      </c>
      <c r="O192" s="107">
        <v>6.2</v>
      </c>
      <c r="P192">
        <v>1810000</v>
      </c>
      <c r="Q192" s="107"/>
    </row>
    <row r="193" spans="1:17" x14ac:dyDescent="0.3">
      <c r="A193" t="s">
        <v>1276</v>
      </c>
      <c r="B193" t="s">
        <v>199</v>
      </c>
      <c r="C193" s="51"/>
      <c r="D193" s="52"/>
      <c r="E193" s="63"/>
      <c r="F193" s="53"/>
      <c r="G193" s="51" t="s">
        <v>51</v>
      </c>
      <c r="H193" s="55"/>
      <c r="I193" s="54"/>
      <c r="J193" s="54"/>
      <c r="K193" s="65"/>
      <c r="L193" s="76">
        <v>193</v>
      </c>
      <c r="M1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 s="107">
        <v>17</v>
      </c>
      <c r="O193" s="107">
        <v>6.1</v>
      </c>
      <c r="P193" s="107">
        <v>1820000</v>
      </c>
      <c r="Q193" s="107"/>
    </row>
    <row r="194" spans="1:17" x14ac:dyDescent="0.3">
      <c r="A194" t="s">
        <v>1277</v>
      </c>
      <c r="B194" t="s">
        <v>246</v>
      </c>
      <c r="C194" s="51"/>
      <c r="D194" s="52"/>
      <c r="E194" s="63"/>
      <c r="F194" s="53"/>
      <c r="G194" s="51" t="s">
        <v>51</v>
      </c>
      <c r="H194" s="55"/>
      <c r="I194" s="54"/>
      <c r="J194" s="54"/>
      <c r="K194" s="65"/>
      <c r="L194" s="76">
        <v>194</v>
      </c>
      <c r="M1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 s="107">
        <v>19</v>
      </c>
      <c r="O194" s="107">
        <v>8.8000000000000007</v>
      </c>
      <c r="P194">
        <v>1830000</v>
      </c>
      <c r="Q194" s="107"/>
    </row>
    <row r="195" spans="1:17" x14ac:dyDescent="0.3">
      <c r="A195" t="s">
        <v>1278</v>
      </c>
      <c r="B195" t="s">
        <v>259</v>
      </c>
      <c r="C195" s="51"/>
      <c r="D195" s="52"/>
      <c r="E195" s="63"/>
      <c r="F195" s="53"/>
      <c r="G195" s="51" t="s">
        <v>51</v>
      </c>
      <c r="H195" s="55"/>
      <c r="I195" s="54"/>
      <c r="J195" s="54"/>
      <c r="K195" s="65"/>
      <c r="L195" s="76">
        <v>195</v>
      </c>
      <c r="M1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 s="107">
        <v>20</v>
      </c>
      <c r="O195" s="107">
        <v>8.6999999999999993</v>
      </c>
      <c r="P195" s="107">
        <v>1840000</v>
      </c>
      <c r="Q195" s="107"/>
    </row>
    <row r="196" spans="1:17" x14ac:dyDescent="0.3">
      <c r="A196" t="s">
        <v>1279</v>
      </c>
      <c r="B196" t="s">
        <v>245</v>
      </c>
      <c r="C196" s="51"/>
      <c r="D196" s="52"/>
      <c r="E196" s="63"/>
      <c r="F196" s="53"/>
      <c r="G196" s="51" t="s">
        <v>51</v>
      </c>
      <c r="H196" s="55"/>
      <c r="I196" s="54"/>
      <c r="J196" s="54"/>
      <c r="K196" s="65"/>
      <c r="L196" s="76">
        <v>196</v>
      </c>
      <c r="M1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 s="107">
        <v>21</v>
      </c>
      <c r="O196" s="107">
        <v>8.6</v>
      </c>
      <c r="P196">
        <v>1850000</v>
      </c>
      <c r="Q196" s="107"/>
    </row>
    <row r="197" spans="1:17" x14ac:dyDescent="0.3">
      <c r="A197" t="s">
        <v>1280</v>
      </c>
      <c r="B197" t="s">
        <v>260</v>
      </c>
      <c r="C197" s="51"/>
      <c r="D197" s="52"/>
      <c r="E197" s="63"/>
      <c r="F197" s="53"/>
      <c r="G197" s="51" t="s">
        <v>51</v>
      </c>
      <c r="H197" s="55"/>
      <c r="I197" s="54"/>
      <c r="J197" s="54"/>
      <c r="K197" s="65"/>
      <c r="L197" s="76">
        <v>197</v>
      </c>
      <c r="M1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 s="107">
        <v>23</v>
      </c>
      <c r="O197" s="107">
        <v>8.5</v>
      </c>
      <c r="P197" s="107">
        <v>1860000</v>
      </c>
      <c r="Q197" s="107"/>
    </row>
    <row r="198" spans="1:17" x14ac:dyDescent="0.3">
      <c r="A198" t="s">
        <v>1281</v>
      </c>
      <c r="B198" t="s">
        <v>181</v>
      </c>
      <c r="C198" s="51"/>
      <c r="D198" s="52"/>
      <c r="E198" s="63"/>
      <c r="F198" s="53"/>
      <c r="G198" s="51" t="s">
        <v>51</v>
      </c>
      <c r="H198" s="55"/>
      <c r="I198" s="54"/>
      <c r="J198" s="54"/>
      <c r="K198" s="65"/>
      <c r="L198" s="76">
        <v>198</v>
      </c>
      <c r="M1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 s="107">
        <v>24</v>
      </c>
      <c r="O198" s="107">
        <v>8.4</v>
      </c>
      <c r="P198">
        <v>1870000</v>
      </c>
      <c r="Q198" s="107"/>
    </row>
    <row r="199" spans="1:17" x14ac:dyDescent="0.3">
      <c r="A199" t="s">
        <v>1282</v>
      </c>
      <c r="B199" t="s">
        <v>261</v>
      </c>
      <c r="C199" s="51"/>
      <c r="D199" s="52"/>
      <c r="E199" s="63"/>
      <c r="F199" s="53"/>
      <c r="G199" s="51" t="s">
        <v>51</v>
      </c>
      <c r="H199" s="55"/>
      <c r="I199" s="54"/>
      <c r="J199" s="54"/>
      <c r="K199" s="65"/>
      <c r="L199" s="76">
        <v>199</v>
      </c>
      <c r="M1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 s="107">
        <v>20</v>
      </c>
      <c r="O199" s="107">
        <v>8.2999999999999901</v>
      </c>
      <c r="P199" s="107">
        <v>1880000</v>
      </c>
      <c r="Q199" s="107"/>
    </row>
    <row r="200" spans="1:17" x14ac:dyDescent="0.3">
      <c r="A200" t="s">
        <v>1283</v>
      </c>
      <c r="B200" t="s">
        <v>178</v>
      </c>
      <c r="C200" s="51"/>
      <c r="D200" s="52"/>
      <c r="E200" s="63"/>
      <c r="F200" s="53"/>
      <c r="G200" s="51" t="s">
        <v>51</v>
      </c>
      <c r="H200" s="55"/>
      <c r="I200" s="54"/>
      <c r="J200" s="54"/>
      <c r="K200" s="65"/>
      <c r="L200" s="76">
        <v>200</v>
      </c>
      <c r="M2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 s="107">
        <v>21</v>
      </c>
      <c r="O200" s="107">
        <v>8.1999999999999904</v>
      </c>
      <c r="P200">
        <v>1890000</v>
      </c>
      <c r="Q200" s="107"/>
    </row>
    <row r="201" spans="1:17" x14ac:dyDescent="0.3">
      <c r="A201" t="s">
        <v>1284</v>
      </c>
      <c r="B201" t="s">
        <v>262</v>
      </c>
      <c r="C201" s="51"/>
      <c r="D201" s="52"/>
      <c r="E201" s="63"/>
      <c r="F201" s="53"/>
      <c r="G201" s="51" t="s">
        <v>51</v>
      </c>
      <c r="H201" s="55"/>
      <c r="I201" s="54"/>
      <c r="J201" s="54"/>
      <c r="K201" s="65"/>
      <c r="L201" s="76">
        <v>201</v>
      </c>
      <c r="M2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 s="107">
        <v>3</v>
      </c>
      <c r="O201" s="107">
        <v>8.0999999999999908</v>
      </c>
      <c r="P201" s="107">
        <v>1900000</v>
      </c>
      <c r="Q201" s="107"/>
    </row>
    <row r="202" spans="1:17" x14ac:dyDescent="0.3">
      <c r="A202" t="s">
        <v>1285</v>
      </c>
      <c r="B202" t="s">
        <v>263</v>
      </c>
      <c r="C202" s="51"/>
      <c r="D202" s="52"/>
      <c r="E202" s="63"/>
      <c r="F202" s="53"/>
      <c r="G202" s="51" t="s">
        <v>51</v>
      </c>
      <c r="H202" s="55"/>
      <c r="I202" s="54"/>
      <c r="J202" s="54"/>
      <c r="K202" s="65"/>
      <c r="L202" s="76">
        <v>202</v>
      </c>
      <c r="M2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 s="107">
        <v>12</v>
      </c>
      <c r="O202" s="107">
        <v>7.9999999999999902</v>
      </c>
      <c r="P202">
        <v>1910000</v>
      </c>
      <c r="Q202" s="107"/>
    </row>
    <row r="203" spans="1:17" x14ac:dyDescent="0.3">
      <c r="A203" t="s">
        <v>1286</v>
      </c>
      <c r="B203" t="s">
        <v>229</v>
      </c>
      <c r="C203" s="51"/>
      <c r="D203" s="52"/>
      <c r="E203" s="63"/>
      <c r="F203" s="53"/>
      <c r="G203" s="51" t="s">
        <v>51</v>
      </c>
      <c r="H203" s="55"/>
      <c r="I203" s="54"/>
      <c r="J203" s="54"/>
      <c r="K203" s="65"/>
      <c r="L203" s="76">
        <v>203</v>
      </c>
      <c r="M2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 s="107">
        <v>14</v>
      </c>
      <c r="O203" s="107">
        <v>7.8999999999999897</v>
      </c>
      <c r="P203" s="107">
        <v>1920000</v>
      </c>
      <c r="Q203" s="107"/>
    </row>
    <row r="204" spans="1:17" x14ac:dyDescent="0.3">
      <c r="A204" t="s">
        <v>1287</v>
      </c>
      <c r="B204" t="s">
        <v>264</v>
      </c>
      <c r="C204" s="51"/>
      <c r="D204" s="52"/>
      <c r="E204" s="63"/>
      <c r="F204" s="53"/>
      <c r="G204" s="51" t="s">
        <v>51</v>
      </c>
      <c r="H204" s="55"/>
      <c r="I204" s="54"/>
      <c r="J204" s="54"/>
      <c r="K204" s="65"/>
      <c r="L204" s="76">
        <v>204</v>
      </c>
      <c r="M2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 s="107">
        <v>15</v>
      </c>
      <c r="O204" s="107">
        <v>7.7999999999999901</v>
      </c>
      <c r="P204">
        <v>1930000</v>
      </c>
      <c r="Q204" s="107"/>
    </row>
    <row r="205" spans="1:17" x14ac:dyDescent="0.3">
      <c r="A205" t="s">
        <v>1288</v>
      </c>
      <c r="B205" t="s">
        <v>188</v>
      </c>
      <c r="C205" s="51"/>
      <c r="D205" s="52"/>
      <c r="E205" s="63"/>
      <c r="F205" s="53"/>
      <c r="G205" s="51" t="s">
        <v>51</v>
      </c>
      <c r="H205" s="55"/>
      <c r="I205" s="54"/>
      <c r="J205" s="54"/>
      <c r="K205" s="65"/>
      <c r="L205" s="76">
        <v>205</v>
      </c>
      <c r="M2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 s="107">
        <v>2</v>
      </c>
      <c r="O205" s="107">
        <v>7.6999999999999797</v>
      </c>
      <c r="P205" s="107">
        <v>1940000</v>
      </c>
      <c r="Q205" s="107"/>
    </row>
    <row r="206" spans="1:17" x14ac:dyDescent="0.3">
      <c r="A206" t="s">
        <v>1289</v>
      </c>
      <c r="B206" t="s">
        <v>265</v>
      </c>
      <c r="C206" s="51"/>
      <c r="D206" s="52"/>
      <c r="E206" s="63"/>
      <c r="F206" s="53"/>
      <c r="G206" s="51" t="s">
        <v>51</v>
      </c>
      <c r="H206" s="55"/>
      <c r="I206" s="54"/>
      <c r="J206" s="54"/>
      <c r="K206" s="65"/>
      <c r="L206" s="76">
        <v>206</v>
      </c>
      <c r="M2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 s="107">
        <v>3</v>
      </c>
      <c r="O206" s="107">
        <v>7.5999999999999801</v>
      </c>
      <c r="P206">
        <v>1950000</v>
      </c>
      <c r="Q206" s="107"/>
    </row>
    <row r="207" spans="1:17" x14ac:dyDescent="0.3">
      <c r="A207" t="s">
        <v>1186</v>
      </c>
      <c r="B207" t="s">
        <v>221</v>
      </c>
      <c r="C207" s="51"/>
      <c r="D207" s="52"/>
      <c r="E207" s="63"/>
      <c r="F207" s="53"/>
      <c r="G207" s="51" t="s">
        <v>51</v>
      </c>
      <c r="H207" s="55"/>
      <c r="I207" s="54"/>
      <c r="J207" s="54"/>
      <c r="K207" s="65"/>
      <c r="L207" s="76">
        <v>207</v>
      </c>
      <c r="M2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 s="107">
        <v>4</v>
      </c>
      <c r="O207" s="107">
        <v>7.4999999999999796</v>
      </c>
      <c r="P207" s="107">
        <v>1960000</v>
      </c>
      <c r="Q207" s="107"/>
    </row>
    <row r="208" spans="1:17" x14ac:dyDescent="0.3">
      <c r="A208" t="s">
        <v>1290</v>
      </c>
      <c r="B208" t="s">
        <v>174</v>
      </c>
      <c r="C208" s="51"/>
      <c r="D208" s="52"/>
      <c r="E208" s="63"/>
      <c r="F208" s="53"/>
      <c r="G208" s="51" t="s">
        <v>51</v>
      </c>
      <c r="H208" s="55"/>
      <c r="I208" s="54"/>
      <c r="J208" s="54"/>
      <c r="K208" s="65"/>
      <c r="L208" s="76">
        <v>208</v>
      </c>
      <c r="M2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8" s="107">
        <v>13</v>
      </c>
      <c r="O208" s="107">
        <v>7.3999999999999799</v>
      </c>
      <c r="P208">
        <v>1970000</v>
      </c>
      <c r="Q208" s="107"/>
    </row>
    <row r="209" spans="1:17" x14ac:dyDescent="0.3">
      <c r="A209" t="s">
        <v>1291</v>
      </c>
      <c r="B209" t="s">
        <v>266</v>
      </c>
      <c r="C209" s="51"/>
      <c r="D209" s="52"/>
      <c r="E209" s="63"/>
      <c r="F209" s="53"/>
      <c r="G209" s="51" t="s">
        <v>51</v>
      </c>
      <c r="H209" s="55"/>
      <c r="I209" s="54"/>
      <c r="J209" s="54"/>
      <c r="K209" s="65"/>
      <c r="L209" s="76">
        <v>209</v>
      </c>
      <c r="M2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9" s="107">
        <v>7</v>
      </c>
      <c r="O209" s="107">
        <v>7.2999999999999803</v>
      </c>
      <c r="P209" s="107">
        <v>1980000</v>
      </c>
      <c r="Q209" s="107"/>
    </row>
    <row r="210" spans="1:17" x14ac:dyDescent="0.3">
      <c r="A210" t="s">
        <v>1292</v>
      </c>
      <c r="B210" t="s">
        <v>257</v>
      </c>
      <c r="C210" s="51"/>
      <c r="D210" s="52"/>
      <c r="E210" s="63"/>
      <c r="F210" s="53"/>
      <c r="G210" s="51" t="s">
        <v>51</v>
      </c>
      <c r="H210" s="55"/>
      <c r="I210" s="54"/>
      <c r="J210" s="54"/>
      <c r="K210" s="65"/>
      <c r="L210" s="76">
        <v>210</v>
      </c>
      <c r="M2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0" s="107">
        <v>8</v>
      </c>
      <c r="O210" s="107">
        <v>7.1999999999999797</v>
      </c>
      <c r="P210">
        <v>1990000</v>
      </c>
      <c r="Q210" s="107"/>
    </row>
    <row r="211" spans="1:17" x14ac:dyDescent="0.3">
      <c r="A211" t="s">
        <v>1293</v>
      </c>
      <c r="B211" t="s">
        <v>233</v>
      </c>
      <c r="C211" s="51"/>
      <c r="D211" s="52"/>
      <c r="E211" s="63"/>
      <c r="F211" s="53"/>
      <c r="G211" s="51" t="s">
        <v>51</v>
      </c>
      <c r="H211" s="55"/>
      <c r="I211" s="54"/>
      <c r="J211" s="54"/>
      <c r="K211" s="65"/>
      <c r="L211" s="76">
        <v>211</v>
      </c>
      <c r="M2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1" s="107">
        <v>9</v>
      </c>
      <c r="O211" s="107">
        <v>7.0999999999999801</v>
      </c>
      <c r="P211" s="107">
        <v>2000000</v>
      </c>
      <c r="Q211" s="107"/>
    </row>
    <row r="212" spans="1:17" x14ac:dyDescent="0.3">
      <c r="A212" t="s">
        <v>1294</v>
      </c>
      <c r="B212" t="s">
        <v>267</v>
      </c>
      <c r="C212" s="51"/>
      <c r="D212" s="52"/>
      <c r="E212" s="63"/>
      <c r="F212" s="53"/>
      <c r="G212" s="51" t="s">
        <v>51</v>
      </c>
      <c r="H212" s="55"/>
      <c r="I212" s="54"/>
      <c r="J212" s="54"/>
      <c r="K212" s="65"/>
      <c r="L212" s="76">
        <v>212</v>
      </c>
      <c r="M2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2" s="107">
        <v>4</v>
      </c>
      <c r="O212" s="107">
        <v>6.9999999999999698</v>
      </c>
      <c r="P212">
        <v>2010000</v>
      </c>
      <c r="Q212" s="107"/>
    </row>
    <row r="213" spans="1:17" x14ac:dyDescent="0.3">
      <c r="A213" t="s">
        <v>1295</v>
      </c>
      <c r="B213" t="s">
        <v>193</v>
      </c>
      <c r="C213" s="51"/>
      <c r="D213" s="52"/>
      <c r="E213" s="63"/>
      <c r="F213" s="53"/>
      <c r="G213" s="51" t="s">
        <v>51</v>
      </c>
      <c r="H213" s="55"/>
      <c r="I213" s="54"/>
      <c r="J213" s="54"/>
      <c r="K213" s="65"/>
      <c r="L213" s="76">
        <v>213</v>
      </c>
      <c r="M2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3" s="107">
        <v>2</v>
      </c>
      <c r="O213" s="107">
        <v>6.1</v>
      </c>
      <c r="P213" s="107">
        <v>2020000</v>
      </c>
      <c r="Q213" s="107"/>
    </row>
    <row r="214" spans="1:17" x14ac:dyDescent="0.3">
      <c r="A214" t="s">
        <v>1296</v>
      </c>
      <c r="B214" t="s">
        <v>196</v>
      </c>
      <c r="C214" s="51"/>
      <c r="D214" s="52"/>
      <c r="E214" s="63"/>
      <c r="F214" s="53"/>
      <c r="G214" s="51" t="s">
        <v>51</v>
      </c>
      <c r="H214" s="55"/>
      <c r="I214" s="54"/>
      <c r="J214" s="54"/>
      <c r="K214" s="65"/>
      <c r="L214" s="76">
        <v>214</v>
      </c>
      <c r="M2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4" s="107">
        <v>3</v>
      </c>
      <c r="O214" s="107">
        <v>6.2</v>
      </c>
      <c r="P214">
        <v>2030000</v>
      </c>
      <c r="Q214" s="107"/>
    </row>
    <row r="215" spans="1:17" x14ac:dyDescent="0.3">
      <c r="A215" t="s">
        <v>1297</v>
      </c>
      <c r="B215" t="s">
        <v>268</v>
      </c>
      <c r="C215" s="51"/>
      <c r="D215" s="52"/>
      <c r="E215" s="63"/>
      <c r="F215" s="53"/>
      <c r="G215" s="51" t="s">
        <v>51</v>
      </c>
      <c r="H215" s="55"/>
      <c r="I215" s="54"/>
      <c r="J215" s="54"/>
      <c r="K215" s="65"/>
      <c r="L215" s="76">
        <v>215</v>
      </c>
      <c r="M2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5" s="107">
        <v>3</v>
      </c>
      <c r="O215" s="107">
        <v>6.3</v>
      </c>
      <c r="P215" s="107">
        <v>2040000</v>
      </c>
      <c r="Q215" s="107"/>
    </row>
    <row r="216" spans="1:17" x14ac:dyDescent="0.3">
      <c r="A216" t="s">
        <v>1298</v>
      </c>
      <c r="B216" t="s">
        <v>174</v>
      </c>
      <c r="C216" s="51"/>
      <c r="D216" s="52"/>
      <c r="E216" s="63"/>
      <c r="F216" s="53"/>
      <c r="G216" s="51" t="s">
        <v>51</v>
      </c>
      <c r="H216" s="55"/>
      <c r="I216" s="54"/>
      <c r="J216" s="54"/>
      <c r="K216" s="65"/>
      <c r="L216" s="76">
        <v>216</v>
      </c>
      <c r="M2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6" s="107">
        <v>3</v>
      </c>
      <c r="O216" s="107">
        <v>6.4</v>
      </c>
      <c r="P216">
        <v>2050000</v>
      </c>
      <c r="Q216" s="107"/>
    </row>
    <row r="217" spans="1:17" x14ac:dyDescent="0.3">
      <c r="A217" t="s">
        <v>1299</v>
      </c>
      <c r="B217" t="s">
        <v>219</v>
      </c>
      <c r="C217" s="51"/>
      <c r="D217" s="52"/>
      <c r="E217" s="63"/>
      <c r="F217" s="53"/>
      <c r="G217" s="51" t="s">
        <v>51</v>
      </c>
      <c r="H217" s="55"/>
      <c r="I217" s="54"/>
      <c r="J217" s="54"/>
      <c r="K217" s="65"/>
      <c r="L217" s="76">
        <v>217</v>
      </c>
      <c r="M2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7" s="107">
        <v>3</v>
      </c>
      <c r="O217" s="107">
        <v>6.5</v>
      </c>
      <c r="P217" s="107">
        <v>2060000</v>
      </c>
      <c r="Q217" s="107"/>
    </row>
    <row r="218" spans="1:17" x14ac:dyDescent="0.3">
      <c r="A218" t="s">
        <v>1300</v>
      </c>
      <c r="B218" t="s">
        <v>269</v>
      </c>
      <c r="C218" s="51"/>
      <c r="D218" s="52"/>
      <c r="E218" s="63"/>
      <c r="F218" s="53"/>
      <c r="G218" s="51" t="s">
        <v>51</v>
      </c>
      <c r="H218" s="55"/>
      <c r="I218" s="54"/>
      <c r="J218" s="54"/>
      <c r="K218" s="65"/>
      <c r="L218" s="76">
        <v>218</v>
      </c>
      <c r="M2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8" s="107">
        <v>5</v>
      </c>
      <c r="O218" s="107">
        <v>6.6</v>
      </c>
      <c r="P218">
        <v>2070000</v>
      </c>
      <c r="Q218" s="107"/>
    </row>
    <row r="219" spans="1:17" x14ac:dyDescent="0.3">
      <c r="A219" t="s">
        <v>1301</v>
      </c>
      <c r="B219" t="s">
        <v>175</v>
      </c>
      <c r="C219" s="51"/>
      <c r="D219" s="52"/>
      <c r="E219" s="63"/>
      <c r="F219" s="53"/>
      <c r="G219" s="51" t="s">
        <v>51</v>
      </c>
      <c r="H219" s="55"/>
      <c r="I219" s="54"/>
      <c r="J219" s="54"/>
      <c r="K219" s="65"/>
      <c r="L219" s="76">
        <v>219</v>
      </c>
      <c r="M2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19" s="107">
        <v>6</v>
      </c>
      <c r="O219" s="107">
        <v>6.7</v>
      </c>
      <c r="P219" s="107">
        <v>2080000</v>
      </c>
      <c r="Q219" s="107"/>
    </row>
    <row r="220" spans="1:17" x14ac:dyDescent="0.3">
      <c r="A220" t="s">
        <v>1302</v>
      </c>
      <c r="B220" t="s">
        <v>270</v>
      </c>
      <c r="C220" s="51"/>
      <c r="D220" s="52"/>
      <c r="E220" s="63"/>
      <c r="F220" s="53"/>
      <c r="G220" s="51" t="s">
        <v>51</v>
      </c>
      <c r="H220" s="55"/>
      <c r="I220" s="54"/>
      <c r="J220" s="54"/>
      <c r="K220" s="65"/>
      <c r="L220" s="76">
        <v>220</v>
      </c>
      <c r="M2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0" s="107">
        <v>7</v>
      </c>
      <c r="O220" s="107">
        <v>6.8</v>
      </c>
      <c r="P220">
        <v>2090000</v>
      </c>
      <c r="Q220" s="107"/>
    </row>
    <row r="221" spans="1:17" x14ac:dyDescent="0.3">
      <c r="A221" t="s">
        <v>1303</v>
      </c>
      <c r="B221" t="s">
        <v>208</v>
      </c>
      <c r="C221" s="51"/>
      <c r="D221" s="52"/>
      <c r="E221" s="63"/>
      <c r="F221" s="53"/>
      <c r="G221" s="51" t="s">
        <v>51</v>
      </c>
      <c r="H221" s="55"/>
      <c r="I221" s="54"/>
      <c r="J221" s="54"/>
      <c r="K221" s="65"/>
      <c r="L221" s="76">
        <v>221</v>
      </c>
      <c r="M2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1" s="107">
        <v>8</v>
      </c>
      <c r="O221" s="107">
        <v>6.9</v>
      </c>
      <c r="P221" s="107">
        <v>2100000</v>
      </c>
      <c r="Q221" s="107"/>
    </row>
    <row r="222" spans="1:17" x14ac:dyDescent="0.3">
      <c r="A222" t="s">
        <v>1304</v>
      </c>
      <c r="B222" t="s">
        <v>191</v>
      </c>
      <c r="C222" s="51"/>
      <c r="D222" s="52"/>
      <c r="E222" s="63"/>
      <c r="F222" s="53"/>
      <c r="G222" s="51" t="s">
        <v>51</v>
      </c>
      <c r="H222" s="55"/>
      <c r="I222" s="54"/>
      <c r="J222" s="54"/>
      <c r="K222" s="65"/>
      <c r="L222" s="76">
        <v>222</v>
      </c>
      <c r="M2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2" s="107">
        <v>7</v>
      </c>
      <c r="O222" s="107">
        <v>7</v>
      </c>
      <c r="P222">
        <v>2110000</v>
      </c>
      <c r="Q222" s="107"/>
    </row>
    <row r="223" spans="1:17" x14ac:dyDescent="0.3">
      <c r="A223" t="s">
        <v>1305</v>
      </c>
      <c r="B223" t="s">
        <v>175</v>
      </c>
      <c r="C223" s="51"/>
      <c r="D223" s="52"/>
      <c r="E223" s="63"/>
      <c r="F223" s="53"/>
      <c r="G223" s="51" t="s">
        <v>51</v>
      </c>
      <c r="H223" s="55"/>
      <c r="I223" s="54"/>
      <c r="J223" s="54"/>
      <c r="K223" s="65"/>
      <c r="L223" s="76">
        <v>223</v>
      </c>
      <c r="M2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3" s="107">
        <v>6</v>
      </c>
      <c r="O223" s="107">
        <v>7.1000000000000103</v>
      </c>
      <c r="P223" s="107">
        <v>2120000</v>
      </c>
      <c r="Q223" s="107"/>
    </row>
    <row r="224" spans="1:17" x14ac:dyDescent="0.3">
      <c r="A224" t="s">
        <v>1306</v>
      </c>
      <c r="B224" t="s">
        <v>224</v>
      </c>
      <c r="C224" s="51"/>
      <c r="D224" s="52"/>
      <c r="E224" s="63"/>
      <c r="F224" s="53"/>
      <c r="G224" s="51" t="s">
        <v>51</v>
      </c>
      <c r="H224" s="55"/>
      <c r="I224" s="54"/>
      <c r="J224" s="54"/>
      <c r="K224" s="65"/>
      <c r="L224" s="76">
        <v>224</v>
      </c>
      <c r="M2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4" s="107">
        <v>5</v>
      </c>
      <c r="O224" s="107">
        <v>7.2000000000000099</v>
      </c>
      <c r="P224">
        <v>2130000</v>
      </c>
      <c r="Q224" s="107"/>
    </row>
    <row r="225" spans="1:17" x14ac:dyDescent="0.3">
      <c r="A225" t="s">
        <v>1307</v>
      </c>
      <c r="B225" t="s">
        <v>191</v>
      </c>
      <c r="C225" s="51"/>
      <c r="D225" s="52"/>
      <c r="E225" s="63"/>
      <c r="F225" s="53"/>
      <c r="G225" s="51" t="s">
        <v>51</v>
      </c>
      <c r="H225" s="55"/>
      <c r="I225" s="54"/>
      <c r="J225" s="54"/>
      <c r="K225" s="65"/>
      <c r="L225" s="76">
        <v>225</v>
      </c>
      <c r="M2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5" s="107">
        <v>4</v>
      </c>
      <c r="O225" s="107">
        <v>7.3000000000000096</v>
      </c>
      <c r="P225" s="107">
        <v>2140000</v>
      </c>
      <c r="Q225" s="107"/>
    </row>
    <row r="226" spans="1:17" x14ac:dyDescent="0.3">
      <c r="A226" t="s">
        <v>1308</v>
      </c>
      <c r="B226" t="s">
        <v>271</v>
      </c>
      <c r="C226" s="51"/>
      <c r="D226" s="52"/>
      <c r="E226" s="63"/>
      <c r="F226" s="53"/>
      <c r="G226" s="51" t="s">
        <v>51</v>
      </c>
      <c r="H226" s="55"/>
      <c r="I226" s="54"/>
      <c r="J226" s="54"/>
      <c r="K226" s="65"/>
      <c r="L226" s="76">
        <v>226</v>
      </c>
      <c r="M2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6" s="107">
        <v>3</v>
      </c>
      <c r="O226" s="107">
        <v>7.4000000000000101</v>
      </c>
      <c r="P226">
        <v>2150000</v>
      </c>
      <c r="Q226" s="107"/>
    </row>
    <row r="227" spans="1:17" x14ac:dyDescent="0.3">
      <c r="A227" t="s">
        <v>1309</v>
      </c>
      <c r="B227" t="s">
        <v>272</v>
      </c>
      <c r="C227" s="51"/>
      <c r="D227" s="52"/>
      <c r="E227" s="63"/>
      <c r="F227" s="53"/>
      <c r="G227" s="51" t="s">
        <v>51</v>
      </c>
      <c r="H227" s="55"/>
      <c r="I227" s="54"/>
      <c r="J227" s="54"/>
      <c r="K227" s="65"/>
      <c r="L227" s="76">
        <v>227</v>
      </c>
      <c r="M2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7" s="107">
        <v>4</v>
      </c>
      <c r="O227" s="107">
        <v>7.5000000000000098</v>
      </c>
      <c r="P227" s="107">
        <v>2160000</v>
      </c>
      <c r="Q227" s="107"/>
    </row>
    <row r="228" spans="1:17" x14ac:dyDescent="0.3">
      <c r="A228" t="s">
        <v>1310</v>
      </c>
      <c r="B228" t="s">
        <v>176</v>
      </c>
      <c r="C228" s="51"/>
      <c r="D228" s="52"/>
      <c r="E228" s="63"/>
      <c r="F228" s="53"/>
      <c r="G228" s="51" t="s">
        <v>51</v>
      </c>
      <c r="H228" s="55"/>
      <c r="I228" s="54"/>
      <c r="J228" s="54"/>
      <c r="K228" s="65"/>
      <c r="L228" s="76">
        <v>228</v>
      </c>
      <c r="M2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8" s="107">
        <v>5</v>
      </c>
      <c r="O228" s="107">
        <v>7.6000000000000103</v>
      </c>
      <c r="P228">
        <v>2170000</v>
      </c>
      <c r="Q228" s="107"/>
    </row>
    <row r="229" spans="1:17" x14ac:dyDescent="0.3">
      <c r="A229" t="s">
        <v>1311</v>
      </c>
      <c r="B229" t="s">
        <v>273</v>
      </c>
      <c r="C229" s="51"/>
      <c r="D229" s="52"/>
      <c r="E229" s="63"/>
      <c r="F229" s="53"/>
      <c r="G229" s="51" t="s">
        <v>51</v>
      </c>
      <c r="H229" s="55"/>
      <c r="I229" s="54"/>
      <c r="J229" s="54"/>
      <c r="K229" s="65"/>
      <c r="L229" s="76">
        <v>229</v>
      </c>
      <c r="M2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29" s="107">
        <v>6</v>
      </c>
      <c r="O229" s="107">
        <v>7.7000000000000099</v>
      </c>
      <c r="P229" s="107">
        <v>2180000</v>
      </c>
      <c r="Q229" s="107"/>
    </row>
    <row r="230" spans="1:17" x14ac:dyDescent="0.3">
      <c r="A230" t="s">
        <v>1312</v>
      </c>
      <c r="B230" t="s">
        <v>274</v>
      </c>
      <c r="C230" s="51"/>
      <c r="D230" s="52"/>
      <c r="E230" s="63"/>
      <c r="F230" s="53"/>
      <c r="G230" s="51" t="s">
        <v>51</v>
      </c>
      <c r="H230" s="55"/>
      <c r="I230" s="54"/>
      <c r="J230" s="54"/>
      <c r="K230" s="65"/>
      <c r="L230" s="76">
        <v>230</v>
      </c>
      <c r="M2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0" s="107">
        <v>7</v>
      </c>
      <c r="O230" s="107">
        <v>7.8000000000000096</v>
      </c>
      <c r="P230">
        <v>2190000</v>
      </c>
      <c r="Q230" s="107"/>
    </row>
    <row r="231" spans="1:17" x14ac:dyDescent="0.3">
      <c r="A231" t="s">
        <v>1313</v>
      </c>
      <c r="B231" t="s">
        <v>194</v>
      </c>
      <c r="C231" s="51"/>
      <c r="D231" s="52"/>
      <c r="E231" s="63"/>
      <c r="F231" s="53"/>
      <c r="G231" s="51" t="s">
        <v>51</v>
      </c>
      <c r="H231" s="55"/>
      <c r="I231" s="54"/>
      <c r="J231" s="54"/>
      <c r="K231" s="65"/>
      <c r="L231" s="76">
        <v>231</v>
      </c>
      <c r="M2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1" s="107">
        <v>8</v>
      </c>
      <c r="O231" s="107">
        <v>7.9000000000000101</v>
      </c>
      <c r="P231" s="107">
        <v>2200000</v>
      </c>
      <c r="Q231" s="107"/>
    </row>
    <row r="232" spans="1:17" x14ac:dyDescent="0.3">
      <c r="A232" t="s">
        <v>1314</v>
      </c>
      <c r="B232" t="s">
        <v>275</v>
      </c>
      <c r="C232" s="51"/>
      <c r="D232" s="52"/>
      <c r="E232" s="63"/>
      <c r="F232" s="53"/>
      <c r="G232" s="51" t="s">
        <v>51</v>
      </c>
      <c r="H232" s="55"/>
      <c r="I232" s="54"/>
      <c r="J232" s="54"/>
      <c r="K232" s="65"/>
      <c r="L232" s="76">
        <v>232</v>
      </c>
      <c r="M2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2" s="107">
        <v>9</v>
      </c>
      <c r="O232" s="107">
        <v>8.0000000000000107</v>
      </c>
      <c r="P232">
        <v>2210000</v>
      </c>
      <c r="Q232" s="107"/>
    </row>
    <row r="233" spans="1:17" x14ac:dyDescent="0.3">
      <c r="A233" t="s">
        <v>1315</v>
      </c>
      <c r="B233" t="s">
        <v>191</v>
      </c>
      <c r="C233" s="51"/>
      <c r="D233" s="52"/>
      <c r="E233" s="63"/>
      <c r="F233" s="53"/>
      <c r="G233" s="51" t="s">
        <v>51</v>
      </c>
      <c r="H233" s="55"/>
      <c r="I233" s="54"/>
      <c r="J233" s="54"/>
      <c r="K233" s="65"/>
      <c r="L233" s="76">
        <v>233</v>
      </c>
      <c r="M2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3" s="107">
        <v>2</v>
      </c>
      <c r="O233" s="107">
        <v>8.1000000000000103</v>
      </c>
      <c r="P233" s="107">
        <v>2220000</v>
      </c>
      <c r="Q233" s="107"/>
    </row>
    <row r="234" spans="1:17" x14ac:dyDescent="0.3">
      <c r="A234" t="s">
        <v>1316</v>
      </c>
      <c r="B234" t="s">
        <v>276</v>
      </c>
      <c r="C234" s="51"/>
      <c r="D234" s="52"/>
      <c r="E234" s="63"/>
      <c r="F234" s="53"/>
      <c r="G234" s="51" t="s">
        <v>51</v>
      </c>
      <c r="H234" s="55"/>
      <c r="I234" s="54"/>
      <c r="J234" s="54"/>
      <c r="K234" s="65"/>
      <c r="L234" s="76">
        <v>234</v>
      </c>
      <c r="M2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4" s="107">
        <v>1</v>
      </c>
      <c r="O234" s="107">
        <v>8.2000000000000099</v>
      </c>
      <c r="P234">
        <v>2230000</v>
      </c>
      <c r="Q234" s="107"/>
    </row>
    <row r="235" spans="1:17" x14ac:dyDescent="0.3">
      <c r="A235" t="s">
        <v>1317</v>
      </c>
      <c r="B235" t="s">
        <v>277</v>
      </c>
      <c r="C235" s="51"/>
      <c r="D235" s="52"/>
      <c r="E235" s="63"/>
      <c r="F235" s="53"/>
      <c r="G235" s="51" t="s">
        <v>51</v>
      </c>
      <c r="H235" s="55"/>
      <c r="I235" s="54"/>
      <c r="J235" s="54"/>
      <c r="K235" s="65"/>
      <c r="L235" s="76">
        <v>235</v>
      </c>
      <c r="M2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5" s="107">
        <v>1</v>
      </c>
      <c r="O235" s="107">
        <v>8.3000000000000096</v>
      </c>
      <c r="P235" s="107">
        <v>2240000</v>
      </c>
      <c r="Q235" s="107"/>
    </row>
    <row r="236" spans="1:17" x14ac:dyDescent="0.3">
      <c r="A236" t="s">
        <v>1318</v>
      </c>
      <c r="B236" t="s">
        <v>278</v>
      </c>
      <c r="C236" s="51"/>
      <c r="D236" s="52"/>
      <c r="E236" s="63"/>
      <c r="F236" s="53"/>
      <c r="G236" s="51" t="s">
        <v>51</v>
      </c>
      <c r="H236" s="55"/>
      <c r="I236" s="54"/>
      <c r="J236" s="54"/>
      <c r="K236" s="65"/>
      <c r="L236" s="76">
        <v>236</v>
      </c>
      <c r="M2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6" s="107">
        <v>1</v>
      </c>
      <c r="O236" s="107">
        <v>8.4000000000000092</v>
      </c>
      <c r="P236">
        <v>2250000</v>
      </c>
      <c r="Q236" s="107"/>
    </row>
    <row r="237" spans="1:17" x14ac:dyDescent="0.3">
      <c r="A237" t="s">
        <v>1319</v>
      </c>
      <c r="B237" t="s">
        <v>279</v>
      </c>
      <c r="C237" s="51"/>
      <c r="D237" s="52"/>
      <c r="E237" s="63"/>
      <c r="F237" s="53"/>
      <c r="G237" s="51" t="s">
        <v>51</v>
      </c>
      <c r="H237" s="55"/>
      <c r="I237" s="54"/>
      <c r="J237" s="54"/>
      <c r="K237" s="65"/>
      <c r="L237" s="76">
        <v>237</v>
      </c>
      <c r="M2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7" s="107">
        <v>1</v>
      </c>
      <c r="O237" s="107">
        <v>8.5000000000000107</v>
      </c>
      <c r="P237" s="107">
        <v>2260000</v>
      </c>
      <c r="Q237" s="107"/>
    </row>
    <row r="238" spans="1:17" x14ac:dyDescent="0.3">
      <c r="A238" t="s">
        <v>1320</v>
      </c>
      <c r="B238" t="s">
        <v>280</v>
      </c>
      <c r="C238" s="51"/>
      <c r="D238" s="52"/>
      <c r="E238" s="63"/>
      <c r="F238" s="53"/>
      <c r="G238" s="51" t="s">
        <v>51</v>
      </c>
      <c r="H238" s="55"/>
      <c r="I238" s="54"/>
      <c r="J238" s="54"/>
      <c r="K238" s="65"/>
      <c r="L238" s="76">
        <v>238</v>
      </c>
      <c r="M2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8" s="107">
        <v>1</v>
      </c>
      <c r="O238" s="107">
        <v>8.6000000000000103</v>
      </c>
      <c r="P238">
        <v>2270000</v>
      </c>
      <c r="Q238" s="107"/>
    </row>
    <row r="239" spans="1:17" x14ac:dyDescent="0.3">
      <c r="A239" t="s">
        <v>1321</v>
      </c>
      <c r="B239" t="s">
        <v>173</v>
      </c>
      <c r="C239" s="51"/>
      <c r="D239" s="52"/>
      <c r="E239" s="63"/>
      <c r="F239" s="53"/>
      <c r="G239" s="51" t="s">
        <v>51</v>
      </c>
      <c r="H239" s="55"/>
      <c r="I239" s="54"/>
      <c r="J239" s="54"/>
      <c r="K239" s="65"/>
      <c r="L239" s="76">
        <v>239</v>
      </c>
      <c r="M2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39" s="107">
        <v>9</v>
      </c>
      <c r="O239" s="107">
        <v>8.7000000000000099</v>
      </c>
      <c r="P239" s="107">
        <v>2280000</v>
      </c>
      <c r="Q239" s="107"/>
    </row>
    <row r="240" spans="1:17" x14ac:dyDescent="0.3">
      <c r="A240" t="s">
        <v>1322</v>
      </c>
      <c r="B240" t="s">
        <v>173</v>
      </c>
      <c r="C240" s="51"/>
      <c r="D240" s="52"/>
      <c r="E240" s="63"/>
      <c r="F240" s="53"/>
      <c r="G240" s="51" t="s">
        <v>51</v>
      </c>
      <c r="H240" s="55"/>
      <c r="I240" s="54"/>
      <c r="J240" s="54"/>
      <c r="K240" s="65"/>
      <c r="L240" s="76">
        <v>240</v>
      </c>
      <c r="M2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0" s="107">
        <v>9</v>
      </c>
      <c r="O240" s="107">
        <v>8.8000000000000096</v>
      </c>
      <c r="P240">
        <v>2290000</v>
      </c>
      <c r="Q240" s="107"/>
    </row>
    <row r="241" spans="1:17" x14ac:dyDescent="0.3">
      <c r="A241" t="s">
        <v>1323</v>
      </c>
      <c r="B241" t="s">
        <v>194</v>
      </c>
      <c r="C241" s="51"/>
      <c r="D241" s="52"/>
      <c r="E241" s="63"/>
      <c r="F241" s="53"/>
      <c r="G241" s="51" t="s">
        <v>51</v>
      </c>
      <c r="H241" s="55"/>
      <c r="I241" s="54"/>
      <c r="J241" s="54"/>
      <c r="K241" s="65"/>
      <c r="L241" s="76">
        <v>241</v>
      </c>
      <c r="M2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1" s="107">
        <v>9</v>
      </c>
      <c r="O241" s="107">
        <v>7.1</v>
      </c>
      <c r="P241" s="107">
        <v>2300000</v>
      </c>
      <c r="Q241" s="107"/>
    </row>
    <row r="242" spans="1:17" x14ac:dyDescent="0.3">
      <c r="A242" t="s">
        <v>1324</v>
      </c>
      <c r="B242" t="s">
        <v>191</v>
      </c>
      <c r="C242" s="51"/>
      <c r="D242" s="52"/>
      <c r="E242" s="63"/>
      <c r="F242" s="53"/>
      <c r="G242" s="51" t="s">
        <v>51</v>
      </c>
      <c r="H242" s="55"/>
      <c r="I242" s="54"/>
      <c r="J242" s="54"/>
      <c r="K242" s="65"/>
      <c r="L242" s="76">
        <v>242</v>
      </c>
      <c r="M2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2" s="107">
        <v>9</v>
      </c>
      <c r="O242" s="107">
        <v>7.2</v>
      </c>
      <c r="P242">
        <v>2310000</v>
      </c>
      <c r="Q242" s="107"/>
    </row>
    <row r="243" spans="1:17" x14ac:dyDescent="0.3">
      <c r="A243" t="s">
        <v>1325</v>
      </c>
      <c r="B243" t="s">
        <v>173</v>
      </c>
      <c r="C243" s="51"/>
      <c r="D243" s="52"/>
      <c r="E243" s="63"/>
      <c r="F243" s="53"/>
      <c r="G243" s="51" t="s">
        <v>51</v>
      </c>
      <c r="H243" s="55"/>
      <c r="I243" s="54"/>
      <c r="J243" s="54"/>
      <c r="K243" s="65"/>
      <c r="L243" s="76">
        <v>243</v>
      </c>
      <c r="M2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3" s="107">
        <v>9</v>
      </c>
      <c r="O243" s="107">
        <v>7.3</v>
      </c>
      <c r="P243" s="107">
        <v>2320000</v>
      </c>
      <c r="Q243" s="107"/>
    </row>
    <row r="244" spans="1:17" x14ac:dyDescent="0.3">
      <c r="A244" t="s">
        <v>1326</v>
      </c>
      <c r="B244" t="s">
        <v>194</v>
      </c>
      <c r="C244" s="51"/>
      <c r="D244" s="52"/>
      <c r="E244" s="63"/>
      <c r="F244" s="53"/>
      <c r="G244" s="51" t="s">
        <v>51</v>
      </c>
      <c r="H244" s="55"/>
      <c r="I244" s="54"/>
      <c r="J244" s="54"/>
      <c r="K244" s="65"/>
      <c r="L244" s="76">
        <v>244</v>
      </c>
      <c r="M2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4" s="107">
        <v>9</v>
      </c>
      <c r="O244" s="107">
        <v>7.4</v>
      </c>
      <c r="P244">
        <v>2330000</v>
      </c>
      <c r="Q244" s="107"/>
    </row>
    <row r="245" spans="1:17" x14ac:dyDescent="0.3">
      <c r="A245" t="s">
        <v>1327</v>
      </c>
      <c r="B245" t="s">
        <v>229</v>
      </c>
      <c r="C245" s="51"/>
      <c r="D245" s="52"/>
      <c r="E245" s="63"/>
      <c r="F245" s="53"/>
      <c r="G245" s="51" t="s">
        <v>51</v>
      </c>
      <c r="H245" s="55"/>
      <c r="I245" s="54"/>
      <c r="J245" s="54"/>
      <c r="K245" s="65"/>
      <c r="L245" s="76">
        <v>245</v>
      </c>
      <c r="M2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5" s="107">
        <v>9</v>
      </c>
      <c r="O245" s="107">
        <v>7.5</v>
      </c>
      <c r="P245" s="107">
        <v>2340000</v>
      </c>
      <c r="Q245" s="107"/>
    </row>
    <row r="246" spans="1:17" x14ac:dyDescent="0.3">
      <c r="A246" t="s">
        <v>1328</v>
      </c>
      <c r="B246" t="s">
        <v>281</v>
      </c>
      <c r="C246" s="51"/>
      <c r="D246" s="52"/>
      <c r="E246" s="63"/>
      <c r="F246" s="53"/>
      <c r="G246" s="51" t="s">
        <v>51</v>
      </c>
      <c r="H246" s="55"/>
      <c r="I246" s="54"/>
      <c r="J246" s="54"/>
      <c r="K246" s="65"/>
      <c r="L246" s="76">
        <v>246</v>
      </c>
      <c r="M2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6" s="107">
        <v>9</v>
      </c>
      <c r="O246" s="107">
        <v>7.6</v>
      </c>
      <c r="P246">
        <v>2350000</v>
      </c>
      <c r="Q246" s="107"/>
    </row>
    <row r="247" spans="1:17" x14ac:dyDescent="0.3">
      <c r="A247" t="s">
        <v>1329</v>
      </c>
      <c r="B247" t="s">
        <v>211</v>
      </c>
      <c r="C247" s="51"/>
      <c r="D247" s="52"/>
      <c r="E247" s="63"/>
      <c r="F247" s="53"/>
      <c r="G247" s="51" t="s">
        <v>51</v>
      </c>
      <c r="H247" s="55"/>
      <c r="I247" s="54"/>
      <c r="J247" s="54"/>
      <c r="K247" s="65"/>
      <c r="L247" s="76">
        <v>247</v>
      </c>
      <c r="M2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7" s="107">
        <v>9</v>
      </c>
      <c r="O247" s="107">
        <v>7.7</v>
      </c>
      <c r="P247" s="107">
        <v>2360000</v>
      </c>
      <c r="Q247" s="107"/>
    </row>
    <row r="248" spans="1:17" x14ac:dyDescent="0.3">
      <c r="A248" t="s">
        <v>1330</v>
      </c>
      <c r="B248" t="s">
        <v>207</v>
      </c>
      <c r="C248" s="51"/>
      <c r="D248" s="52"/>
      <c r="E248" s="63"/>
      <c r="F248" s="53"/>
      <c r="G248" s="51" t="s">
        <v>51</v>
      </c>
      <c r="H248" s="55"/>
      <c r="I248" s="54"/>
      <c r="J248" s="54"/>
      <c r="K248" s="65"/>
      <c r="L248" s="76">
        <v>248</v>
      </c>
      <c r="M2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8" s="107">
        <v>9</v>
      </c>
      <c r="O248" s="107">
        <v>7.8</v>
      </c>
      <c r="P248">
        <v>2370000</v>
      </c>
      <c r="Q248" s="107"/>
    </row>
    <row r="249" spans="1:17" x14ac:dyDescent="0.3">
      <c r="A249" t="s">
        <v>1331</v>
      </c>
      <c r="B249" t="s">
        <v>282</v>
      </c>
      <c r="C249" s="51"/>
      <c r="D249" s="52"/>
      <c r="E249" s="63"/>
      <c r="F249" s="53"/>
      <c r="G249" s="51" t="s">
        <v>51</v>
      </c>
      <c r="H249" s="55"/>
      <c r="I249" s="54"/>
      <c r="J249" s="54"/>
      <c r="K249" s="65"/>
      <c r="L249" s="76">
        <v>249</v>
      </c>
      <c r="M2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49" s="107">
        <v>9</v>
      </c>
      <c r="O249" s="107">
        <v>7.9</v>
      </c>
      <c r="P249" s="107">
        <v>2380000</v>
      </c>
      <c r="Q249" s="107"/>
    </row>
    <row r="250" spans="1:17" x14ac:dyDescent="0.3">
      <c r="A250" t="s">
        <v>1332</v>
      </c>
      <c r="B250" t="s">
        <v>175</v>
      </c>
      <c r="C250" s="51"/>
      <c r="D250" s="52"/>
      <c r="E250" s="63"/>
      <c r="F250" s="53"/>
      <c r="G250" s="51" t="s">
        <v>51</v>
      </c>
      <c r="H250" s="55"/>
      <c r="I250" s="54"/>
      <c r="J250" s="54"/>
      <c r="K250" s="65"/>
      <c r="L250" s="76">
        <v>250</v>
      </c>
      <c r="M2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0" s="107">
        <v>9</v>
      </c>
      <c r="O250" s="107">
        <v>8.0000000000000107</v>
      </c>
      <c r="P250">
        <v>2390000</v>
      </c>
      <c r="Q250" s="107"/>
    </row>
    <row r="251" spans="1:17" x14ac:dyDescent="0.3">
      <c r="A251" t="s">
        <v>1333</v>
      </c>
      <c r="B251" t="s">
        <v>207</v>
      </c>
      <c r="C251" s="51"/>
      <c r="D251" s="52"/>
      <c r="E251" s="63"/>
      <c r="F251" s="53"/>
      <c r="G251" s="51" t="s">
        <v>51</v>
      </c>
      <c r="H251" s="55"/>
      <c r="I251" s="54"/>
      <c r="J251" s="54"/>
      <c r="K251" s="65"/>
      <c r="L251" s="76">
        <v>251</v>
      </c>
      <c r="M2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1" s="107">
        <v>9</v>
      </c>
      <c r="O251" s="107">
        <v>8.1000000000000103</v>
      </c>
      <c r="P251" s="107">
        <v>2400000</v>
      </c>
      <c r="Q251" s="107"/>
    </row>
    <row r="252" spans="1:17" x14ac:dyDescent="0.3">
      <c r="A252" t="s">
        <v>1334</v>
      </c>
      <c r="B252" t="s">
        <v>178</v>
      </c>
      <c r="C252" s="51"/>
      <c r="D252" s="52"/>
      <c r="E252" s="63"/>
      <c r="F252" s="53"/>
      <c r="G252" s="51" t="s">
        <v>51</v>
      </c>
      <c r="H252" s="55"/>
      <c r="I252" s="54"/>
      <c r="J252" s="54"/>
      <c r="K252" s="65"/>
      <c r="L252" s="76">
        <v>252</v>
      </c>
      <c r="M2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2" s="107">
        <v>9</v>
      </c>
      <c r="O252" s="107">
        <v>8.2000000000000099</v>
      </c>
      <c r="P252">
        <v>2410000</v>
      </c>
      <c r="Q252" s="107"/>
    </row>
    <row r="253" spans="1:17" x14ac:dyDescent="0.3">
      <c r="A253" t="s">
        <v>1335</v>
      </c>
      <c r="B253" t="s">
        <v>283</v>
      </c>
      <c r="C253" s="51"/>
      <c r="D253" s="52"/>
      <c r="E253" s="63"/>
      <c r="F253" s="53"/>
      <c r="G253" s="51" t="s">
        <v>51</v>
      </c>
      <c r="H253" s="55"/>
      <c r="I253" s="54"/>
      <c r="J253" s="54"/>
      <c r="K253" s="65"/>
      <c r="L253" s="76">
        <v>253</v>
      </c>
      <c r="M2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3" s="107">
        <v>12</v>
      </c>
      <c r="O253" s="107">
        <v>8.3000000000000096</v>
      </c>
      <c r="P253" s="107">
        <v>2420000</v>
      </c>
      <c r="Q253" s="107"/>
    </row>
    <row r="254" spans="1:17" x14ac:dyDescent="0.3">
      <c r="A254" t="s">
        <v>1336</v>
      </c>
      <c r="B254" t="s">
        <v>224</v>
      </c>
      <c r="C254" s="51"/>
      <c r="D254" s="52"/>
      <c r="E254" s="63"/>
      <c r="F254" s="53"/>
      <c r="G254" s="51" t="s">
        <v>51</v>
      </c>
      <c r="H254" s="55"/>
      <c r="I254" s="54"/>
      <c r="J254" s="54"/>
      <c r="K254" s="65"/>
      <c r="L254" s="76">
        <v>254</v>
      </c>
      <c r="M2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4" s="107">
        <v>24</v>
      </c>
      <c r="O254" s="107">
        <v>8.4000000000000092</v>
      </c>
      <c r="P254">
        <v>2430000</v>
      </c>
      <c r="Q254" s="107"/>
    </row>
    <row r="255" spans="1:17" x14ac:dyDescent="0.3">
      <c r="A255" t="s">
        <v>1337</v>
      </c>
      <c r="B255" t="s">
        <v>175</v>
      </c>
      <c r="C255" s="51"/>
      <c r="D255" s="52"/>
      <c r="E255" s="63"/>
      <c r="F255" s="53"/>
      <c r="G255" s="51" t="s">
        <v>51</v>
      </c>
      <c r="H255" s="55"/>
      <c r="I255" s="54"/>
      <c r="J255" s="54"/>
      <c r="K255" s="65"/>
      <c r="L255" s="76">
        <v>255</v>
      </c>
      <c r="M2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5" s="107">
        <v>12</v>
      </c>
      <c r="O255" s="107">
        <v>8.5000000000000107</v>
      </c>
      <c r="P255" s="107">
        <v>2440000</v>
      </c>
      <c r="Q255" s="107"/>
    </row>
    <row r="256" spans="1:17" x14ac:dyDescent="0.3">
      <c r="A256" t="s">
        <v>1338</v>
      </c>
      <c r="B256" t="s">
        <v>244</v>
      </c>
      <c r="C256" s="51"/>
      <c r="D256" s="52"/>
      <c r="E256" s="63"/>
      <c r="F256" s="53"/>
      <c r="G256" s="51" t="s">
        <v>51</v>
      </c>
      <c r="H256" s="55"/>
      <c r="I256" s="54"/>
      <c r="J256" s="54"/>
      <c r="K256" s="65"/>
      <c r="L256" s="76">
        <v>256</v>
      </c>
      <c r="M2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6" s="107">
        <v>24</v>
      </c>
      <c r="O256" s="107">
        <v>8.6000000000000103</v>
      </c>
      <c r="P256">
        <v>2450000</v>
      </c>
      <c r="Q256" s="107"/>
    </row>
    <row r="257" spans="1:17" x14ac:dyDescent="0.3">
      <c r="A257" t="s">
        <v>1339</v>
      </c>
      <c r="B257" t="s">
        <v>284</v>
      </c>
      <c r="C257" s="51"/>
      <c r="D257" s="52"/>
      <c r="E257" s="63"/>
      <c r="F257" s="53"/>
      <c r="G257" s="51" t="s">
        <v>51</v>
      </c>
      <c r="H257" s="55"/>
      <c r="I257" s="54"/>
      <c r="J257" s="54"/>
      <c r="K257" s="65"/>
      <c r="L257" s="76">
        <v>257</v>
      </c>
      <c r="M2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7" s="107">
        <v>2</v>
      </c>
      <c r="O257" s="107">
        <v>8.7000000000000099</v>
      </c>
      <c r="P257" s="107">
        <v>2460000</v>
      </c>
      <c r="Q257" s="107"/>
    </row>
    <row r="258" spans="1:17" x14ac:dyDescent="0.3">
      <c r="A258" t="s">
        <v>1340</v>
      </c>
      <c r="B258" t="s">
        <v>285</v>
      </c>
      <c r="C258" s="51"/>
      <c r="D258" s="52"/>
      <c r="E258" s="63"/>
      <c r="F258" s="53"/>
      <c r="G258" s="51" t="s">
        <v>51</v>
      </c>
      <c r="H258" s="55"/>
      <c r="I258" s="54"/>
      <c r="J258" s="54"/>
      <c r="K258" s="65"/>
      <c r="L258" s="76">
        <v>258</v>
      </c>
      <c r="M2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8" s="107">
        <v>21</v>
      </c>
      <c r="O258" s="107">
        <v>8.8000000000000096</v>
      </c>
      <c r="P258">
        <v>2470000</v>
      </c>
      <c r="Q258" s="107"/>
    </row>
    <row r="259" spans="1:17" x14ac:dyDescent="0.3">
      <c r="A259" t="s">
        <v>1341</v>
      </c>
      <c r="B259" t="s">
        <v>257</v>
      </c>
      <c r="C259" s="51"/>
      <c r="D259" s="52"/>
      <c r="E259" s="63"/>
      <c r="F259" s="53"/>
      <c r="G259" s="51" t="s">
        <v>51</v>
      </c>
      <c r="H259" s="55"/>
      <c r="I259" s="54"/>
      <c r="J259" s="54"/>
      <c r="K259" s="65"/>
      <c r="L259" s="76">
        <v>259</v>
      </c>
      <c r="M2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59" s="107">
        <v>21</v>
      </c>
      <c r="O259" s="107">
        <v>8.9000000000000092</v>
      </c>
      <c r="P259" s="107">
        <v>2480000</v>
      </c>
      <c r="Q259" s="107"/>
    </row>
    <row r="260" spans="1:17" x14ac:dyDescent="0.3">
      <c r="A260" t="s">
        <v>1342</v>
      </c>
      <c r="B260" t="s">
        <v>286</v>
      </c>
      <c r="C260" s="51"/>
      <c r="D260" s="52"/>
      <c r="E260" s="63"/>
      <c r="F260" s="53"/>
      <c r="G260" s="51" t="s">
        <v>51</v>
      </c>
      <c r="H260" s="55"/>
      <c r="I260" s="54"/>
      <c r="J260" s="54"/>
      <c r="K260" s="65"/>
      <c r="L260" s="76">
        <v>260</v>
      </c>
      <c r="M2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0" s="107">
        <v>2</v>
      </c>
      <c r="O260" s="78">
        <v>6</v>
      </c>
      <c r="P260">
        <v>2490000</v>
      </c>
      <c r="Q260" s="107"/>
    </row>
    <row r="261" spans="1:17" x14ac:dyDescent="0.3">
      <c r="A261" t="s">
        <v>1343</v>
      </c>
      <c r="B261" t="s">
        <v>229</v>
      </c>
      <c r="C261" s="51"/>
      <c r="D261" s="52"/>
      <c r="E261" s="63"/>
      <c r="F261" s="53"/>
      <c r="G261" s="51" t="s">
        <v>51</v>
      </c>
      <c r="H261" s="55"/>
      <c r="I261" s="54"/>
      <c r="J261" s="54"/>
      <c r="K261" s="65"/>
      <c r="L261" s="76">
        <v>261</v>
      </c>
      <c r="M2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1" s="107">
        <v>1</v>
      </c>
      <c r="O261" s="107">
        <v>6.1</v>
      </c>
      <c r="P261" s="107">
        <v>2500000</v>
      </c>
      <c r="Q261" s="107"/>
    </row>
    <row r="262" spans="1:17" x14ac:dyDescent="0.3">
      <c r="A262" t="s">
        <v>1344</v>
      </c>
      <c r="B262" t="s">
        <v>287</v>
      </c>
      <c r="C262" s="51"/>
      <c r="D262" s="52"/>
      <c r="E262" s="63"/>
      <c r="F262" s="53"/>
      <c r="G262" s="51" t="s">
        <v>51</v>
      </c>
      <c r="H262" s="55"/>
      <c r="I262" s="54"/>
      <c r="J262" s="54"/>
      <c r="K262" s="65"/>
      <c r="L262" s="76">
        <v>262</v>
      </c>
      <c r="M2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2" s="107">
        <v>2</v>
      </c>
      <c r="O262" s="107">
        <v>6.2</v>
      </c>
      <c r="P262">
        <v>2510000</v>
      </c>
      <c r="Q262" s="107"/>
    </row>
    <row r="263" spans="1:17" x14ac:dyDescent="0.3">
      <c r="A263" t="s">
        <v>1345</v>
      </c>
      <c r="B263" t="s">
        <v>288</v>
      </c>
      <c r="C263" s="51"/>
      <c r="D263" s="52"/>
      <c r="E263" s="63"/>
      <c r="F263" s="53"/>
      <c r="G263" s="51" t="s">
        <v>51</v>
      </c>
      <c r="H263" s="55"/>
      <c r="I263" s="54"/>
      <c r="J263" s="54"/>
      <c r="K263" s="65"/>
      <c r="L263" s="76">
        <v>263</v>
      </c>
      <c r="M2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3" s="107">
        <v>3</v>
      </c>
      <c r="O263" s="107">
        <v>6.3</v>
      </c>
      <c r="P263" s="107">
        <v>2520000</v>
      </c>
      <c r="Q263" s="107"/>
    </row>
    <row r="264" spans="1:17" x14ac:dyDescent="0.3">
      <c r="A264" t="s">
        <v>1346</v>
      </c>
      <c r="B264" t="s">
        <v>289</v>
      </c>
      <c r="C264" s="51"/>
      <c r="D264" s="52"/>
      <c r="E264" s="63"/>
      <c r="F264" s="53"/>
      <c r="G264" s="51" t="s">
        <v>51</v>
      </c>
      <c r="H264" s="55"/>
      <c r="I264" s="54"/>
      <c r="J264" s="54"/>
      <c r="K264" s="65"/>
      <c r="L264" s="76">
        <v>264</v>
      </c>
      <c r="M2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4" s="107">
        <v>2</v>
      </c>
      <c r="O264" s="107">
        <v>6.4</v>
      </c>
      <c r="P264">
        <v>2530000</v>
      </c>
      <c r="Q264" s="107"/>
    </row>
    <row r="265" spans="1:17" x14ac:dyDescent="0.3">
      <c r="A265" t="s">
        <v>1347</v>
      </c>
      <c r="B265" t="s">
        <v>194</v>
      </c>
      <c r="C265" s="51"/>
      <c r="D265" s="52"/>
      <c r="E265" s="63"/>
      <c r="F265" s="53"/>
      <c r="G265" s="51" t="s">
        <v>51</v>
      </c>
      <c r="H265" s="55"/>
      <c r="I265" s="54"/>
      <c r="J265" s="54"/>
      <c r="K265" s="65"/>
      <c r="L265" s="76">
        <v>265</v>
      </c>
      <c r="M2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5" s="107">
        <v>3</v>
      </c>
      <c r="O265" s="107">
        <v>6.5</v>
      </c>
      <c r="P265" s="107">
        <v>2540000</v>
      </c>
      <c r="Q265" s="107"/>
    </row>
    <row r="266" spans="1:17" x14ac:dyDescent="0.3">
      <c r="A266" t="s">
        <v>1348</v>
      </c>
      <c r="B266" t="s">
        <v>290</v>
      </c>
      <c r="C266" s="51"/>
      <c r="D266" s="52"/>
      <c r="E266" s="63"/>
      <c r="F266" s="53"/>
      <c r="G266" s="51" t="s">
        <v>51</v>
      </c>
      <c r="H266" s="55"/>
      <c r="I266" s="54"/>
      <c r="J266" s="54"/>
      <c r="K266" s="65"/>
      <c r="L266" s="76">
        <v>266</v>
      </c>
      <c r="M2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6" s="107">
        <v>23</v>
      </c>
      <c r="O266" s="107">
        <v>6.6</v>
      </c>
      <c r="P266">
        <v>2550000</v>
      </c>
      <c r="Q266" s="107"/>
    </row>
    <row r="267" spans="1:17" x14ac:dyDescent="0.3">
      <c r="A267" t="s">
        <v>1349</v>
      </c>
      <c r="B267" t="s">
        <v>291</v>
      </c>
      <c r="C267" s="51"/>
      <c r="D267" s="52"/>
      <c r="E267" s="63"/>
      <c r="F267" s="53"/>
      <c r="G267" s="51" t="s">
        <v>51</v>
      </c>
      <c r="H267" s="55"/>
      <c r="I267" s="54"/>
      <c r="J267" s="54"/>
      <c r="K267" s="65"/>
      <c r="L267" s="76">
        <v>267</v>
      </c>
      <c r="M2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7" s="107">
        <v>24</v>
      </c>
      <c r="O267" s="107">
        <v>6.7</v>
      </c>
      <c r="P267" s="107">
        <v>2560000</v>
      </c>
      <c r="Q267" s="107"/>
    </row>
    <row r="268" spans="1:17" x14ac:dyDescent="0.3">
      <c r="A268" t="s">
        <v>1350</v>
      </c>
      <c r="B268" t="s">
        <v>292</v>
      </c>
      <c r="C268" s="51"/>
      <c r="D268" s="52"/>
      <c r="E268" s="63"/>
      <c r="F268" s="53"/>
      <c r="G268" s="51" t="s">
        <v>51</v>
      </c>
      <c r="H268" s="55"/>
      <c r="I268" s="54"/>
      <c r="J268" s="54"/>
      <c r="K268" s="65"/>
      <c r="L268" s="76">
        <v>268</v>
      </c>
      <c r="M2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8" s="107">
        <v>21</v>
      </c>
      <c r="O268" s="107">
        <v>6.8</v>
      </c>
      <c r="P268">
        <v>2570000</v>
      </c>
      <c r="Q268" s="107"/>
    </row>
    <row r="269" spans="1:17" x14ac:dyDescent="0.3">
      <c r="A269" t="s">
        <v>1351</v>
      </c>
      <c r="B269" t="s">
        <v>194</v>
      </c>
      <c r="C269" s="51"/>
      <c r="D269" s="52"/>
      <c r="E269" s="63"/>
      <c r="F269" s="53"/>
      <c r="G269" s="51" t="s">
        <v>51</v>
      </c>
      <c r="H269" s="55"/>
      <c r="I269" s="54"/>
      <c r="J269" s="54"/>
      <c r="K269" s="65"/>
      <c r="L269" s="76">
        <v>269</v>
      </c>
      <c r="M2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69" s="107">
        <v>20</v>
      </c>
      <c r="O269" s="107">
        <v>6.9</v>
      </c>
      <c r="P269" s="107">
        <v>2580000</v>
      </c>
      <c r="Q269" s="107"/>
    </row>
    <row r="270" spans="1:17" x14ac:dyDescent="0.3">
      <c r="A270" t="s">
        <v>1352</v>
      </c>
      <c r="B270" t="s">
        <v>293</v>
      </c>
      <c r="C270" s="51"/>
      <c r="D270" s="52"/>
      <c r="E270" s="63"/>
      <c r="F270" s="53"/>
      <c r="G270" s="51" t="s">
        <v>51</v>
      </c>
      <c r="H270" s="55"/>
      <c r="I270" s="54"/>
      <c r="J270" s="54"/>
      <c r="K270" s="65"/>
      <c r="L270" s="76">
        <v>270</v>
      </c>
      <c r="M2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0" s="107">
        <v>12</v>
      </c>
      <c r="O270" s="107">
        <v>7</v>
      </c>
      <c r="P270">
        <v>2590000</v>
      </c>
      <c r="Q270" s="107"/>
    </row>
    <row r="271" spans="1:17" x14ac:dyDescent="0.3">
      <c r="A271" t="s">
        <v>1353</v>
      </c>
      <c r="B271" t="s">
        <v>219</v>
      </c>
      <c r="C271" s="51"/>
      <c r="D271" s="52"/>
      <c r="E271" s="63"/>
      <c r="F271" s="53"/>
      <c r="G271" s="51" t="s">
        <v>51</v>
      </c>
      <c r="H271" s="55"/>
      <c r="I271" s="54"/>
      <c r="J271" s="54"/>
      <c r="K271" s="65"/>
      <c r="L271" s="76">
        <v>271</v>
      </c>
      <c r="M2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1" s="107">
        <v>12</v>
      </c>
      <c r="O271" s="107">
        <v>7.1000000000000103</v>
      </c>
      <c r="P271" s="107">
        <v>2600000</v>
      </c>
      <c r="Q271" s="107"/>
    </row>
    <row r="272" spans="1:17" x14ac:dyDescent="0.3">
      <c r="A272" t="s">
        <v>1354</v>
      </c>
      <c r="B272" t="s">
        <v>175</v>
      </c>
      <c r="C272" s="51"/>
      <c r="D272" s="52"/>
      <c r="E272" s="63"/>
      <c r="F272" s="53"/>
      <c r="G272" s="51" t="s">
        <v>51</v>
      </c>
      <c r="H272" s="55"/>
      <c r="I272" s="54"/>
      <c r="J272" s="54"/>
      <c r="K272" s="65"/>
      <c r="L272" s="76">
        <v>272</v>
      </c>
      <c r="M2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2" s="107">
        <v>7</v>
      </c>
      <c r="O272" s="107">
        <v>7.2000000000000099</v>
      </c>
      <c r="P272">
        <v>2610000</v>
      </c>
      <c r="Q272" s="107"/>
    </row>
    <row r="273" spans="1:17" x14ac:dyDescent="0.3">
      <c r="A273" t="s">
        <v>1355</v>
      </c>
      <c r="B273" t="s">
        <v>211</v>
      </c>
      <c r="C273" s="51"/>
      <c r="D273" s="52"/>
      <c r="E273" s="63"/>
      <c r="F273" s="53"/>
      <c r="G273" s="51" t="s">
        <v>51</v>
      </c>
      <c r="H273" s="55"/>
      <c r="I273" s="54"/>
      <c r="J273" s="54"/>
      <c r="K273" s="65"/>
      <c r="L273" s="76">
        <v>273</v>
      </c>
      <c r="M2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3" s="107">
        <v>6</v>
      </c>
      <c r="O273" s="107">
        <v>7.3000000000000096</v>
      </c>
      <c r="P273" s="107">
        <v>0</v>
      </c>
      <c r="Q273" s="107"/>
    </row>
    <row r="274" spans="1:17" x14ac:dyDescent="0.3">
      <c r="A274" t="s">
        <v>1356</v>
      </c>
      <c r="B274" t="s">
        <v>294</v>
      </c>
      <c r="C274" s="51"/>
      <c r="D274" s="52"/>
      <c r="E274" s="63"/>
      <c r="F274" s="53"/>
      <c r="G274" s="51" t="s">
        <v>51</v>
      </c>
      <c r="H274" s="55"/>
      <c r="I274" s="54"/>
      <c r="J274" s="54"/>
      <c r="K274" s="65"/>
      <c r="L274" s="76">
        <v>274</v>
      </c>
      <c r="M2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4" s="107">
        <v>9</v>
      </c>
      <c r="O274" s="107">
        <v>7.4000000000000101</v>
      </c>
      <c r="P274" s="107">
        <v>15000</v>
      </c>
      <c r="Q274" s="107"/>
    </row>
    <row r="275" spans="1:17" x14ac:dyDescent="0.3">
      <c r="A275" t="s">
        <v>1357</v>
      </c>
      <c r="B275" t="s">
        <v>295</v>
      </c>
      <c r="C275" s="51"/>
      <c r="D275" s="52"/>
      <c r="E275" s="63"/>
      <c r="F275" s="53"/>
      <c r="G275" s="51" t="s">
        <v>51</v>
      </c>
      <c r="H275" s="55"/>
      <c r="I275" s="54"/>
      <c r="J275" s="54"/>
      <c r="K275" s="65"/>
      <c r="L275" s="76">
        <v>275</v>
      </c>
      <c r="M2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5" s="107">
        <v>2</v>
      </c>
      <c r="O275" s="107">
        <v>7.5000000000000098</v>
      </c>
      <c r="P275" s="107">
        <v>16000</v>
      </c>
      <c r="Q275" s="107"/>
    </row>
    <row r="276" spans="1:17" x14ac:dyDescent="0.3">
      <c r="A276" t="s">
        <v>1358</v>
      </c>
      <c r="B276" t="s">
        <v>229</v>
      </c>
      <c r="C276" s="51"/>
      <c r="D276" s="52"/>
      <c r="E276" s="63"/>
      <c r="F276" s="53"/>
      <c r="G276" s="51" t="s">
        <v>51</v>
      </c>
      <c r="H276" s="55"/>
      <c r="I276" s="54"/>
      <c r="J276" s="54"/>
      <c r="K276" s="65"/>
      <c r="L276" s="76">
        <v>276</v>
      </c>
      <c r="M2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6" s="107">
        <v>3</v>
      </c>
      <c r="O276" s="107">
        <v>7.6000000000000103</v>
      </c>
      <c r="P276" s="107">
        <v>17000</v>
      </c>
      <c r="Q276" s="107"/>
    </row>
    <row r="277" spans="1:17" x14ac:dyDescent="0.3">
      <c r="A277" t="s">
        <v>1359</v>
      </c>
      <c r="B277" t="s">
        <v>296</v>
      </c>
      <c r="C277" s="51"/>
      <c r="D277" s="52"/>
      <c r="E277" s="63"/>
      <c r="F277" s="53"/>
      <c r="G277" s="51" t="s">
        <v>51</v>
      </c>
      <c r="H277" s="55"/>
      <c r="I277" s="54"/>
      <c r="J277" s="54"/>
      <c r="K277" s="65"/>
      <c r="L277" s="76">
        <v>277</v>
      </c>
      <c r="M2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7" s="107">
        <v>8</v>
      </c>
      <c r="O277" s="107">
        <v>7.7000000000000099</v>
      </c>
      <c r="P277" s="107">
        <v>18000</v>
      </c>
      <c r="Q277" s="107"/>
    </row>
    <row r="278" spans="1:17" x14ac:dyDescent="0.3">
      <c r="A278" t="s">
        <v>1360</v>
      </c>
      <c r="B278" t="s">
        <v>250</v>
      </c>
      <c r="C278" s="51"/>
      <c r="D278" s="52"/>
      <c r="E278" s="63"/>
      <c r="F278" s="53"/>
      <c r="G278" s="51" t="s">
        <v>51</v>
      </c>
      <c r="H278" s="55"/>
      <c r="I278" s="54"/>
      <c r="J278" s="54"/>
      <c r="K278" s="65"/>
      <c r="L278" s="76">
        <v>278</v>
      </c>
      <c r="M2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8" s="107">
        <v>5</v>
      </c>
      <c r="O278" s="107">
        <v>7.8000000000000096</v>
      </c>
      <c r="P278" s="107">
        <v>19000</v>
      </c>
      <c r="Q278" s="107"/>
    </row>
    <row r="279" spans="1:17" x14ac:dyDescent="0.3">
      <c r="A279" t="s">
        <v>1361</v>
      </c>
      <c r="B279" t="s">
        <v>229</v>
      </c>
      <c r="C279" s="51"/>
      <c r="D279" s="52"/>
      <c r="E279" s="63"/>
      <c r="F279" s="53"/>
      <c r="G279" s="51" t="s">
        <v>51</v>
      </c>
      <c r="H279" s="55"/>
      <c r="I279" s="54"/>
      <c r="J279" s="54"/>
      <c r="K279" s="65"/>
      <c r="L279" s="76">
        <v>279</v>
      </c>
      <c r="M2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79" s="107">
        <v>6</v>
      </c>
      <c r="O279" s="107">
        <v>7.9000000000000101</v>
      </c>
      <c r="P279" s="107">
        <v>20000</v>
      </c>
      <c r="Q279" s="107"/>
    </row>
    <row r="280" spans="1:17" x14ac:dyDescent="0.3">
      <c r="A280" t="s">
        <v>1362</v>
      </c>
      <c r="B280" t="s">
        <v>297</v>
      </c>
      <c r="C280" s="51"/>
      <c r="D280" s="52"/>
      <c r="E280" s="63"/>
      <c r="F280" s="53"/>
      <c r="G280" s="51" t="s">
        <v>51</v>
      </c>
      <c r="H280" s="55"/>
      <c r="I280" s="54"/>
      <c r="J280" s="54"/>
      <c r="K280" s="65"/>
      <c r="L280" s="76">
        <v>280</v>
      </c>
      <c r="M2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0" s="107">
        <v>4</v>
      </c>
      <c r="O280" s="107">
        <v>8.0000000000000107</v>
      </c>
      <c r="P280" s="107">
        <v>21000</v>
      </c>
      <c r="Q280" s="107"/>
    </row>
    <row r="281" spans="1:17" x14ac:dyDescent="0.3">
      <c r="A281" t="s">
        <v>1363</v>
      </c>
      <c r="B281" t="s">
        <v>220</v>
      </c>
      <c r="C281" s="51"/>
      <c r="D281" s="52"/>
      <c r="E281" s="63"/>
      <c r="F281" s="53"/>
      <c r="G281" s="51" t="s">
        <v>51</v>
      </c>
      <c r="H281" s="55"/>
      <c r="I281" s="54"/>
      <c r="J281" s="54"/>
      <c r="K281" s="65"/>
      <c r="L281" s="76">
        <v>281</v>
      </c>
      <c r="M2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1" s="107">
        <v>12</v>
      </c>
      <c r="O281" s="107">
        <v>8.1000000000000103</v>
      </c>
      <c r="P281" s="107">
        <v>22000</v>
      </c>
      <c r="Q281" s="107"/>
    </row>
    <row r="282" spans="1:17" x14ac:dyDescent="0.3">
      <c r="A282" t="s">
        <v>1364</v>
      </c>
      <c r="B282" t="s">
        <v>298</v>
      </c>
      <c r="C282" s="51"/>
      <c r="D282" s="52"/>
      <c r="E282" s="63"/>
      <c r="F282" s="53"/>
      <c r="G282" s="51" t="s">
        <v>51</v>
      </c>
      <c r="H282" s="55"/>
      <c r="I282" s="54"/>
      <c r="J282" s="54"/>
      <c r="K282" s="65"/>
      <c r="L282" s="76">
        <v>282</v>
      </c>
      <c r="M2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2" s="107">
        <v>2</v>
      </c>
      <c r="O282" s="107">
        <v>8.2000000000000099</v>
      </c>
      <c r="P282" s="107">
        <v>23000</v>
      </c>
      <c r="Q282" s="107"/>
    </row>
    <row r="283" spans="1:17" x14ac:dyDescent="0.3">
      <c r="A283" t="s">
        <v>1365</v>
      </c>
      <c r="B283" t="s">
        <v>299</v>
      </c>
      <c r="C283" s="51"/>
      <c r="D283" s="52"/>
      <c r="E283" s="63"/>
      <c r="F283" s="53"/>
      <c r="G283" s="51" t="s">
        <v>51</v>
      </c>
      <c r="H283" s="55"/>
      <c r="I283" s="54"/>
      <c r="J283" s="54"/>
      <c r="K283" s="65"/>
      <c r="L283" s="76">
        <v>283</v>
      </c>
      <c r="M2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3" s="107">
        <v>3</v>
      </c>
      <c r="O283" s="107">
        <v>8.3000000000000096</v>
      </c>
      <c r="P283" s="107">
        <v>24000</v>
      </c>
      <c r="Q283" s="107"/>
    </row>
    <row r="284" spans="1:17" x14ac:dyDescent="0.3">
      <c r="A284" t="s">
        <v>1366</v>
      </c>
      <c r="B284" t="s">
        <v>300</v>
      </c>
      <c r="C284" s="51"/>
      <c r="D284" s="52"/>
      <c r="E284" s="63"/>
      <c r="F284" s="53"/>
      <c r="G284" s="51" t="s">
        <v>51</v>
      </c>
      <c r="H284" s="55"/>
      <c r="I284" s="54"/>
      <c r="J284" s="54"/>
      <c r="K284" s="65"/>
      <c r="L284" s="76">
        <v>284</v>
      </c>
      <c r="M2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4" s="107">
        <v>4</v>
      </c>
      <c r="O284" s="107">
        <v>8.4000000000000092</v>
      </c>
      <c r="P284" s="107">
        <v>25000</v>
      </c>
      <c r="Q284" s="107"/>
    </row>
    <row r="285" spans="1:17" x14ac:dyDescent="0.3">
      <c r="A285" t="s">
        <v>1367</v>
      </c>
      <c r="B285" t="s">
        <v>196</v>
      </c>
      <c r="C285" s="51"/>
      <c r="D285" s="52"/>
      <c r="E285" s="63"/>
      <c r="F285" s="53"/>
      <c r="G285" s="51" t="s">
        <v>51</v>
      </c>
      <c r="H285" s="55"/>
      <c r="I285" s="54"/>
      <c r="J285" s="54"/>
      <c r="K285" s="65"/>
      <c r="L285" s="76">
        <v>285</v>
      </c>
      <c r="M2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5" s="107">
        <v>12</v>
      </c>
      <c r="O285" s="107">
        <v>8.5000000000000107</v>
      </c>
      <c r="P285" s="107">
        <v>26000</v>
      </c>
      <c r="Q285" s="107"/>
    </row>
    <row r="286" spans="1:17" x14ac:dyDescent="0.3">
      <c r="A286" t="s">
        <v>1368</v>
      </c>
      <c r="B286" t="s">
        <v>301</v>
      </c>
      <c r="C286" s="51"/>
      <c r="D286" s="52"/>
      <c r="E286" s="63"/>
      <c r="F286" s="53"/>
      <c r="G286" s="51" t="s">
        <v>51</v>
      </c>
      <c r="H286" s="55"/>
      <c r="I286" s="54"/>
      <c r="J286" s="54"/>
      <c r="K286" s="65"/>
      <c r="L286" s="76">
        <v>286</v>
      </c>
      <c r="M2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6" s="107">
        <v>7</v>
      </c>
      <c r="O286" s="107">
        <v>8.6000000000000103</v>
      </c>
      <c r="P286" s="107">
        <v>27000</v>
      </c>
      <c r="Q286" s="107"/>
    </row>
    <row r="287" spans="1:17" x14ac:dyDescent="0.3">
      <c r="A287" t="s">
        <v>1369</v>
      </c>
      <c r="B287" t="s">
        <v>296</v>
      </c>
      <c r="C287" s="51"/>
      <c r="D287" s="52"/>
      <c r="E287" s="63"/>
      <c r="F287" s="53"/>
      <c r="G287" s="51" t="s">
        <v>51</v>
      </c>
      <c r="H287" s="55"/>
      <c r="I287" s="54"/>
      <c r="J287" s="54"/>
      <c r="K287" s="65"/>
      <c r="L287" s="76">
        <v>287</v>
      </c>
      <c r="M2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7" s="107">
        <v>8</v>
      </c>
      <c r="O287" s="107">
        <v>8.7000000000000099</v>
      </c>
      <c r="P287" s="107">
        <v>28000</v>
      </c>
      <c r="Q287" s="107"/>
    </row>
    <row r="288" spans="1:17" x14ac:dyDescent="0.3">
      <c r="A288" t="s">
        <v>1370</v>
      </c>
      <c r="B288" t="s">
        <v>181</v>
      </c>
      <c r="C288" s="51"/>
      <c r="D288" s="52"/>
      <c r="E288" s="63"/>
      <c r="F288" s="53"/>
      <c r="G288" s="51" t="s">
        <v>51</v>
      </c>
      <c r="H288" s="55"/>
      <c r="I288" s="54"/>
      <c r="J288" s="54"/>
      <c r="K288" s="65"/>
      <c r="L288" s="76">
        <v>288</v>
      </c>
      <c r="M2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8" s="107">
        <v>8</v>
      </c>
      <c r="O288" s="107">
        <v>8.8000000000000096</v>
      </c>
      <c r="P288" s="107">
        <v>29000</v>
      </c>
      <c r="Q288" s="107"/>
    </row>
    <row r="289" spans="1:17" x14ac:dyDescent="0.3">
      <c r="A289" t="s">
        <v>1371</v>
      </c>
      <c r="B289" t="s">
        <v>175</v>
      </c>
      <c r="C289" s="51"/>
      <c r="D289" s="52"/>
      <c r="E289" s="63"/>
      <c r="F289" s="53"/>
      <c r="G289" s="51" t="s">
        <v>51</v>
      </c>
      <c r="H289" s="55"/>
      <c r="I289" s="54"/>
      <c r="J289" s="54"/>
      <c r="K289" s="65"/>
      <c r="L289" s="76">
        <v>289</v>
      </c>
      <c r="M2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89" s="107">
        <v>13</v>
      </c>
      <c r="O289" s="107">
        <v>8.9000000000000092</v>
      </c>
      <c r="P289" s="107">
        <v>30000</v>
      </c>
      <c r="Q289" s="107"/>
    </row>
    <row r="290" spans="1:17" x14ac:dyDescent="0.3">
      <c r="A290" t="s">
        <v>1372</v>
      </c>
      <c r="B290" t="s">
        <v>191</v>
      </c>
      <c r="C290" s="51"/>
      <c r="D290" s="52"/>
      <c r="E290" s="63"/>
      <c r="F290" s="53"/>
      <c r="G290" s="51" t="s">
        <v>51</v>
      </c>
      <c r="H290" s="55"/>
      <c r="I290" s="54"/>
      <c r="J290" s="54"/>
      <c r="K290" s="65"/>
      <c r="L290" s="76">
        <v>290</v>
      </c>
      <c r="M2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0" s="107">
        <v>14</v>
      </c>
      <c r="O290" s="107">
        <v>9.0000000000000195</v>
      </c>
      <c r="P290" s="107">
        <v>31000</v>
      </c>
      <c r="Q290" s="107"/>
    </row>
    <row r="291" spans="1:17" x14ac:dyDescent="0.3">
      <c r="A291" t="s">
        <v>1373</v>
      </c>
      <c r="B291" t="s">
        <v>219</v>
      </c>
      <c r="C291" s="51"/>
      <c r="D291" s="52"/>
      <c r="E291" s="63"/>
      <c r="F291" s="53"/>
      <c r="G291" s="51" t="s">
        <v>51</v>
      </c>
      <c r="H291" s="55"/>
      <c r="I291" s="54"/>
      <c r="J291" s="54"/>
      <c r="K291" s="65"/>
      <c r="L291" s="76">
        <v>291</v>
      </c>
      <c r="M2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1" s="107">
        <v>1</v>
      </c>
      <c r="O291" s="107">
        <v>9.1000000000000192</v>
      </c>
      <c r="P291" s="107">
        <v>32000</v>
      </c>
      <c r="Q291" s="107"/>
    </row>
    <row r="292" spans="1:17" x14ac:dyDescent="0.3">
      <c r="A292" t="s">
        <v>1374</v>
      </c>
      <c r="B292" t="s">
        <v>302</v>
      </c>
      <c r="C292" s="51"/>
      <c r="D292" s="52"/>
      <c r="E292" s="63"/>
      <c r="F292" s="53"/>
      <c r="G292" s="51" t="s">
        <v>51</v>
      </c>
      <c r="H292" s="55"/>
      <c r="I292" s="54"/>
      <c r="J292" s="54"/>
      <c r="K292" s="65"/>
      <c r="L292" s="76">
        <v>292</v>
      </c>
      <c r="M2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2" s="107">
        <v>5</v>
      </c>
      <c r="O292" s="107">
        <v>9.2000000000000206</v>
      </c>
      <c r="P292" s="107">
        <v>33000</v>
      </c>
      <c r="Q292" s="107"/>
    </row>
    <row r="293" spans="1:17" x14ac:dyDescent="0.3">
      <c r="A293" t="s">
        <v>1270</v>
      </c>
      <c r="B293" t="s">
        <v>256</v>
      </c>
      <c r="C293" s="51"/>
      <c r="D293" s="52"/>
      <c r="E293" s="63"/>
      <c r="F293" s="53"/>
      <c r="G293" s="51" t="s">
        <v>51</v>
      </c>
      <c r="H293" s="55"/>
      <c r="I293" s="54"/>
      <c r="J293" s="54"/>
      <c r="K293" s="65"/>
      <c r="L293" s="76">
        <v>293</v>
      </c>
      <c r="M2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3" s="107">
        <v>15</v>
      </c>
      <c r="O293" s="107">
        <v>9.3000000000000203</v>
      </c>
      <c r="P293" s="107">
        <v>34000</v>
      </c>
      <c r="Q293" s="107"/>
    </row>
    <row r="294" spans="1:17" x14ac:dyDescent="0.3">
      <c r="A294" t="s">
        <v>1271</v>
      </c>
      <c r="B294" t="s">
        <v>231</v>
      </c>
      <c r="C294" s="51"/>
      <c r="D294" s="52"/>
      <c r="E294" s="63"/>
      <c r="F294" s="53"/>
      <c r="G294" s="51" t="s">
        <v>51</v>
      </c>
      <c r="H294" s="55"/>
      <c r="I294" s="54"/>
      <c r="J294" s="54"/>
      <c r="K294" s="65"/>
      <c r="L294" s="76">
        <v>294</v>
      </c>
      <c r="M2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4" s="107">
        <v>16</v>
      </c>
      <c r="O294" s="107">
        <v>9.4000000000000199</v>
      </c>
      <c r="P294" s="107">
        <v>35000</v>
      </c>
      <c r="Q294" s="107"/>
    </row>
    <row r="295" spans="1:17" x14ac:dyDescent="0.3">
      <c r="A295" t="s">
        <v>1272</v>
      </c>
      <c r="B295" t="s">
        <v>207</v>
      </c>
      <c r="C295" s="51"/>
      <c r="D295" s="52"/>
      <c r="E295" s="63"/>
      <c r="F295" s="53"/>
      <c r="G295" s="51" t="s">
        <v>50</v>
      </c>
      <c r="H295" s="55"/>
      <c r="I295" s="54"/>
      <c r="J295" s="54"/>
      <c r="K295" s="65"/>
      <c r="L295" s="76">
        <v>295</v>
      </c>
      <c r="M2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5" s="107">
        <v>13</v>
      </c>
      <c r="O295" s="107">
        <v>9.5000000000000195</v>
      </c>
      <c r="P295" s="107">
        <v>36000</v>
      </c>
      <c r="Q295" s="107"/>
    </row>
    <row r="296" spans="1:17" x14ac:dyDescent="0.3">
      <c r="A296" t="s">
        <v>1273</v>
      </c>
      <c r="B296" t="s">
        <v>257</v>
      </c>
      <c r="C296" s="51"/>
      <c r="D296" s="52"/>
      <c r="E296" s="63"/>
      <c r="F296" s="53"/>
      <c r="G296" s="51" t="s">
        <v>50</v>
      </c>
      <c r="H296" s="55"/>
      <c r="I296" s="54"/>
      <c r="J296" s="54"/>
      <c r="K296" s="65"/>
      <c r="L296" s="76">
        <v>296</v>
      </c>
      <c r="M2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6" s="107">
        <v>14</v>
      </c>
      <c r="O296" s="107">
        <v>9.6000000000000192</v>
      </c>
      <c r="P296" s="107">
        <v>37000</v>
      </c>
      <c r="Q296" s="107"/>
    </row>
    <row r="297" spans="1:17" x14ac:dyDescent="0.3">
      <c r="A297" t="s">
        <v>1261</v>
      </c>
      <c r="B297" t="s">
        <v>251</v>
      </c>
      <c r="C297" s="51"/>
      <c r="D297" s="52"/>
      <c r="E297" s="63"/>
      <c r="F297" s="53"/>
      <c r="G297" s="51" t="s">
        <v>50</v>
      </c>
      <c r="H297" s="55"/>
      <c r="I297" s="54"/>
      <c r="J297" s="54"/>
      <c r="K297" s="65"/>
      <c r="L297" s="76">
        <v>297</v>
      </c>
      <c r="M2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7" s="107">
        <v>23</v>
      </c>
      <c r="O297" s="107">
        <v>9.7000000000000206</v>
      </c>
      <c r="P297" s="107">
        <v>38000</v>
      </c>
      <c r="Q297" s="107"/>
    </row>
    <row r="298" spans="1:17" x14ac:dyDescent="0.3">
      <c r="A298" t="s">
        <v>1274</v>
      </c>
      <c r="B298" t="s">
        <v>258</v>
      </c>
      <c r="C298" s="51"/>
      <c r="D298" s="52"/>
      <c r="E298" s="63"/>
      <c r="F298" s="53"/>
      <c r="G298" s="51" t="s">
        <v>50</v>
      </c>
      <c r="H298" s="55"/>
      <c r="I298" s="54"/>
      <c r="J298" s="54"/>
      <c r="K298" s="65"/>
      <c r="L298" s="76">
        <v>298</v>
      </c>
      <c r="M2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8" s="107">
        <v>24</v>
      </c>
      <c r="O298" s="107">
        <v>9.8000000000000203</v>
      </c>
      <c r="P298" s="107">
        <v>39000</v>
      </c>
      <c r="Q298" s="107"/>
    </row>
    <row r="299" spans="1:17" x14ac:dyDescent="0.3">
      <c r="A299" t="s">
        <v>1275</v>
      </c>
      <c r="B299" t="s">
        <v>257</v>
      </c>
      <c r="C299" s="51"/>
      <c r="D299" s="52"/>
      <c r="E299" s="63"/>
      <c r="F299" s="53"/>
      <c r="G299" s="51" t="s">
        <v>51</v>
      </c>
      <c r="H299" s="55"/>
      <c r="I299" s="54"/>
      <c r="J299" s="54"/>
      <c r="K299" s="65"/>
      <c r="L299" s="76">
        <v>299</v>
      </c>
      <c r="M2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99" s="107">
        <v>21</v>
      </c>
      <c r="O299" s="107">
        <v>6.1</v>
      </c>
      <c r="P299" s="107">
        <v>40000</v>
      </c>
      <c r="Q299" s="107"/>
    </row>
    <row r="300" spans="1:17" x14ac:dyDescent="0.3">
      <c r="A300" t="s">
        <v>1276</v>
      </c>
      <c r="B300" t="s">
        <v>199</v>
      </c>
      <c r="C300" s="51"/>
      <c r="D300" s="52"/>
      <c r="E300" s="63"/>
      <c r="F300" s="53"/>
      <c r="G300" s="51" t="s">
        <v>51</v>
      </c>
      <c r="H300" s="55"/>
      <c r="I300" s="54"/>
      <c r="J300" s="54"/>
      <c r="K300" s="65"/>
      <c r="L300" s="76">
        <v>300</v>
      </c>
      <c r="M3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0" s="107">
        <v>8</v>
      </c>
      <c r="O300" s="107">
        <v>6.2</v>
      </c>
      <c r="P300" s="107">
        <v>41000</v>
      </c>
      <c r="Q300" s="107"/>
    </row>
    <row r="301" spans="1:17" x14ac:dyDescent="0.3">
      <c r="A301" t="s">
        <v>1277</v>
      </c>
      <c r="B301" t="s">
        <v>246</v>
      </c>
      <c r="C301" s="51"/>
      <c r="D301" s="52"/>
      <c r="E301" s="63"/>
      <c r="F301" s="53"/>
      <c r="G301" s="51" t="s">
        <v>51</v>
      </c>
      <c r="H301" s="55"/>
      <c r="I301" s="54"/>
      <c r="J301" s="54"/>
      <c r="K301" s="65"/>
      <c r="L301" s="76">
        <v>301</v>
      </c>
      <c r="M3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1" s="107">
        <v>9</v>
      </c>
      <c r="O301" s="107">
        <v>6.3</v>
      </c>
      <c r="P301" s="107">
        <v>42000</v>
      </c>
      <c r="Q301" s="107"/>
    </row>
    <row r="302" spans="1:17" x14ac:dyDescent="0.3">
      <c r="A302" t="s">
        <v>1278</v>
      </c>
      <c r="B302" t="s">
        <v>259</v>
      </c>
      <c r="C302" s="51"/>
      <c r="D302" s="52"/>
      <c r="E302" s="63"/>
      <c r="F302" s="53"/>
      <c r="G302" s="51" t="s">
        <v>51</v>
      </c>
      <c r="H302" s="55"/>
      <c r="I302" s="54"/>
      <c r="J302" s="54"/>
      <c r="K302" s="65"/>
      <c r="L302" s="76">
        <v>302</v>
      </c>
      <c r="M3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2" s="107">
        <v>7</v>
      </c>
      <c r="O302" s="107">
        <v>6.4</v>
      </c>
      <c r="P302" s="107">
        <v>43000</v>
      </c>
      <c r="Q302" s="107"/>
    </row>
    <row r="303" spans="1:17" x14ac:dyDescent="0.3">
      <c r="A303" t="s">
        <v>1279</v>
      </c>
      <c r="B303" t="s">
        <v>245</v>
      </c>
      <c r="C303" s="51"/>
      <c r="D303" s="52"/>
      <c r="E303" s="63"/>
      <c r="F303" s="53"/>
      <c r="G303" s="51" t="s">
        <v>51</v>
      </c>
      <c r="H303" s="55"/>
      <c r="I303" s="54"/>
      <c r="J303" s="54"/>
      <c r="K303" s="65"/>
      <c r="L303" s="76">
        <v>303</v>
      </c>
      <c r="M3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3" s="107">
        <v>6</v>
      </c>
      <c r="O303" s="107">
        <v>6.5</v>
      </c>
      <c r="P303" s="107">
        <v>44000</v>
      </c>
      <c r="Q303" s="107"/>
    </row>
    <row r="304" spans="1:17" x14ac:dyDescent="0.3">
      <c r="A304" t="s">
        <v>1280</v>
      </c>
      <c r="B304" t="s">
        <v>260</v>
      </c>
      <c r="C304" s="51"/>
      <c r="D304" s="52"/>
      <c r="E304" s="63"/>
      <c r="F304" s="53"/>
      <c r="G304" s="51" t="s">
        <v>51</v>
      </c>
      <c r="H304" s="55"/>
      <c r="I304" s="54"/>
      <c r="J304" s="54"/>
      <c r="K304" s="65"/>
      <c r="L304" s="76">
        <v>304</v>
      </c>
      <c r="M3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4" s="107">
        <v>5</v>
      </c>
      <c r="O304" s="107">
        <v>6.6</v>
      </c>
      <c r="P304" s="107">
        <v>45000</v>
      </c>
      <c r="Q304" s="107"/>
    </row>
    <row r="305" spans="1:17" x14ac:dyDescent="0.3">
      <c r="A305" t="s">
        <v>1281</v>
      </c>
      <c r="B305" t="s">
        <v>181</v>
      </c>
      <c r="C305" s="51"/>
      <c r="D305" s="52"/>
      <c r="E305" s="63"/>
      <c r="F305" s="53"/>
      <c r="G305" s="51" t="s">
        <v>51</v>
      </c>
      <c r="H305" s="55"/>
      <c r="I305" s="54"/>
      <c r="J305" s="54"/>
      <c r="K305" s="65"/>
      <c r="L305" s="76">
        <v>305</v>
      </c>
      <c r="M3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5" s="107">
        <v>4</v>
      </c>
      <c r="O305" s="107">
        <v>6.7</v>
      </c>
      <c r="P305" s="107">
        <v>46000</v>
      </c>
      <c r="Q305" s="107"/>
    </row>
    <row r="306" spans="1:17" x14ac:dyDescent="0.3">
      <c r="A306" t="s">
        <v>1282</v>
      </c>
      <c r="B306" t="s">
        <v>261</v>
      </c>
      <c r="C306" s="51"/>
      <c r="D306" s="52"/>
      <c r="E306" s="63"/>
      <c r="F306" s="53"/>
      <c r="G306" s="51" t="s">
        <v>51</v>
      </c>
      <c r="H306" s="55"/>
      <c r="I306" s="54"/>
      <c r="J306" s="54"/>
      <c r="K306" s="65"/>
      <c r="L306" s="76">
        <v>306</v>
      </c>
      <c r="M3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6" s="107">
        <v>3</v>
      </c>
      <c r="O306" s="107">
        <v>6.8</v>
      </c>
      <c r="P306" s="107">
        <v>47000</v>
      </c>
      <c r="Q306" s="107"/>
    </row>
    <row r="307" spans="1:17" x14ac:dyDescent="0.3">
      <c r="A307" t="s">
        <v>1283</v>
      </c>
      <c r="B307" t="s">
        <v>178</v>
      </c>
      <c r="C307" s="51"/>
      <c r="D307" s="52"/>
      <c r="E307" s="63"/>
      <c r="F307" s="53"/>
      <c r="G307" s="51" t="s">
        <v>51</v>
      </c>
      <c r="H307" s="55"/>
      <c r="I307" s="54"/>
      <c r="J307" s="54"/>
      <c r="K307" s="65"/>
      <c r="L307" s="76">
        <v>307</v>
      </c>
      <c r="M3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7" s="107">
        <v>2</v>
      </c>
      <c r="O307" s="107">
        <v>6.9</v>
      </c>
      <c r="P307" s="107">
        <v>48000</v>
      </c>
      <c r="Q307" s="107"/>
    </row>
    <row r="308" spans="1:17" x14ac:dyDescent="0.3">
      <c r="A308" t="s">
        <v>1284</v>
      </c>
      <c r="B308" t="s">
        <v>262</v>
      </c>
      <c r="C308" s="51"/>
      <c r="D308" s="52"/>
      <c r="E308" s="63"/>
      <c r="F308" s="53"/>
      <c r="G308" s="51" t="s">
        <v>51</v>
      </c>
      <c r="H308" s="55"/>
      <c r="I308" s="54"/>
      <c r="J308" s="54"/>
      <c r="K308" s="65"/>
      <c r="L308" s="76">
        <v>308</v>
      </c>
      <c r="M3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8" s="107">
        <v>1</v>
      </c>
      <c r="O308" s="107">
        <v>7</v>
      </c>
      <c r="P308" s="107">
        <v>49000</v>
      </c>
      <c r="Q308" s="107"/>
    </row>
    <row r="309" spans="1:17" x14ac:dyDescent="0.3">
      <c r="A309" t="s">
        <v>1285</v>
      </c>
      <c r="B309" t="s">
        <v>263</v>
      </c>
      <c r="C309" s="51"/>
      <c r="D309" s="52"/>
      <c r="E309" s="63"/>
      <c r="F309" s="53"/>
      <c r="G309" s="51" t="s">
        <v>51</v>
      </c>
      <c r="H309" s="55"/>
      <c r="I309" s="54"/>
      <c r="J309" s="54"/>
      <c r="K309" s="65"/>
      <c r="L309" s="76">
        <v>309</v>
      </c>
      <c r="M3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09" s="107">
        <v>12</v>
      </c>
      <c r="O309" s="107">
        <v>7.1000000000000103</v>
      </c>
      <c r="P309" s="107">
        <v>50000</v>
      </c>
      <c r="Q309" s="107"/>
    </row>
    <row r="310" spans="1:17" x14ac:dyDescent="0.3">
      <c r="A310" t="s">
        <v>1286</v>
      </c>
      <c r="B310" t="s">
        <v>229</v>
      </c>
      <c r="C310" s="51"/>
      <c r="D310" s="52"/>
      <c r="E310" s="63"/>
      <c r="F310" s="53"/>
      <c r="G310" s="51" t="s">
        <v>51</v>
      </c>
      <c r="H310" s="55"/>
      <c r="I310" s="54"/>
      <c r="J310" s="54"/>
      <c r="K310" s="65"/>
      <c r="L310" s="76">
        <v>310</v>
      </c>
      <c r="M3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0" s="107">
        <v>1</v>
      </c>
      <c r="O310" s="107">
        <v>7.2000000000000099</v>
      </c>
      <c r="P310" s="107">
        <v>51000</v>
      </c>
      <c r="Q310" s="107"/>
    </row>
    <row r="311" spans="1:17" x14ac:dyDescent="0.3">
      <c r="A311" t="s">
        <v>1287</v>
      </c>
      <c r="B311" t="s">
        <v>264</v>
      </c>
      <c r="C311" s="51"/>
      <c r="D311" s="52"/>
      <c r="E311" s="63"/>
      <c r="F311" s="53"/>
      <c r="G311" s="51" t="s">
        <v>51</v>
      </c>
      <c r="H311" s="55"/>
      <c r="I311" s="54"/>
      <c r="J311" s="54"/>
      <c r="K311" s="65"/>
      <c r="L311" s="76">
        <v>311</v>
      </c>
      <c r="M3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1" s="107">
        <v>3</v>
      </c>
      <c r="O311" s="107">
        <v>7.3000000000000096</v>
      </c>
      <c r="P311" s="107">
        <v>52000</v>
      </c>
      <c r="Q311" s="107"/>
    </row>
    <row r="312" spans="1:17" x14ac:dyDescent="0.3">
      <c r="A312" t="s">
        <v>1288</v>
      </c>
      <c r="B312" t="s">
        <v>188</v>
      </c>
      <c r="C312" s="51"/>
      <c r="D312" s="52"/>
      <c r="E312" s="63"/>
      <c r="F312" s="53"/>
      <c r="G312" s="51" t="s">
        <v>51</v>
      </c>
      <c r="H312" s="55"/>
      <c r="I312" s="54"/>
      <c r="J312" s="54"/>
      <c r="K312" s="65"/>
      <c r="L312" s="76">
        <v>312</v>
      </c>
      <c r="M3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2" s="107">
        <v>14</v>
      </c>
      <c r="O312" s="107">
        <v>7.4000000000000101</v>
      </c>
      <c r="P312" s="107">
        <v>53000</v>
      </c>
      <c r="Q312" s="107"/>
    </row>
    <row r="313" spans="1:17" x14ac:dyDescent="0.3">
      <c r="A313" t="s">
        <v>1289</v>
      </c>
      <c r="B313" t="s">
        <v>265</v>
      </c>
      <c r="C313" s="51"/>
      <c r="D313" s="52"/>
      <c r="E313" s="63"/>
      <c r="F313" s="53"/>
      <c r="G313" s="51" t="s">
        <v>51</v>
      </c>
      <c r="H313" s="55"/>
      <c r="I313" s="54"/>
      <c r="J313" s="54"/>
      <c r="K313" s="65"/>
      <c r="L313" s="76">
        <v>313</v>
      </c>
      <c r="M3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3" s="107">
        <v>23</v>
      </c>
      <c r="O313" s="107">
        <v>7.5000000000000098</v>
      </c>
      <c r="P313" s="107">
        <v>54000</v>
      </c>
      <c r="Q313" s="107"/>
    </row>
    <row r="314" spans="1:17" x14ac:dyDescent="0.3">
      <c r="A314" t="s">
        <v>1186</v>
      </c>
      <c r="B314" t="s">
        <v>221</v>
      </c>
      <c r="C314" s="51"/>
      <c r="D314" s="52"/>
      <c r="E314" s="63"/>
      <c r="F314" s="53"/>
      <c r="G314" s="51" t="s">
        <v>51</v>
      </c>
      <c r="H314" s="55"/>
      <c r="I314" s="54"/>
      <c r="J314" s="54"/>
      <c r="K314" s="65"/>
      <c r="L314" s="76">
        <v>314</v>
      </c>
      <c r="M3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4" s="107">
        <v>24</v>
      </c>
      <c r="O314" s="107">
        <v>7.6000000000000103</v>
      </c>
      <c r="P314" s="107">
        <v>55000</v>
      </c>
      <c r="Q314" s="107"/>
    </row>
    <row r="315" spans="1:17" x14ac:dyDescent="0.3">
      <c r="A315" t="s">
        <v>1290</v>
      </c>
      <c r="B315" t="s">
        <v>174</v>
      </c>
      <c r="C315" s="51"/>
      <c r="D315" s="52"/>
      <c r="E315" s="63"/>
      <c r="F315" s="53"/>
      <c r="G315" s="51" t="s">
        <v>51</v>
      </c>
      <c r="H315" s="55"/>
      <c r="I315" s="54"/>
      <c r="J315" s="54"/>
      <c r="K315" s="65"/>
      <c r="L315" s="76">
        <v>315</v>
      </c>
      <c r="M3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5" s="107">
        <v>21</v>
      </c>
      <c r="O315" s="107">
        <v>7.7000000000000099</v>
      </c>
      <c r="P315" s="107">
        <v>56000</v>
      </c>
      <c r="Q315" s="107"/>
    </row>
    <row r="316" spans="1:17" x14ac:dyDescent="0.3">
      <c r="A316" t="s">
        <v>1291</v>
      </c>
      <c r="B316" t="s">
        <v>266</v>
      </c>
      <c r="C316" s="51"/>
      <c r="D316" s="52"/>
      <c r="E316" s="63"/>
      <c r="F316" s="53"/>
      <c r="G316" s="51" t="s">
        <v>51</v>
      </c>
      <c r="H316" s="55"/>
      <c r="I316" s="54"/>
      <c r="J316" s="54"/>
      <c r="K316" s="65"/>
      <c r="L316" s="76">
        <v>316</v>
      </c>
      <c r="M3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6" s="107">
        <v>23</v>
      </c>
      <c r="O316" s="107">
        <v>7.8000000000000096</v>
      </c>
      <c r="P316" s="107">
        <v>57000</v>
      </c>
      <c r="Q316" s="107"/>
    </row>
    <row r="317" spans="1:17" x14ac:dyDescent="0.3">
      <c r="A317" t="s">
        <v>1292</v>
      </c>
      <c r="B317" t="s">
        <v>257</v>
      </c>
      <c r="C317" s="51"/>
      <c r="D317" s="52"/>
      <c r="E317" s="63"/>
      <c r="F317" s="53"/>
      <c r="G317" s="51" t="s">
        <v>51</v>
      </c>
      <c r="H317" s="55"/>
      <c r="I317" s="54"/>
      <c r="J317" s="54"/>
      <c r="K317" s="65"/>
      <c r="L317" s="76">
        <v>317</v>
      </c>
      <c r="M3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7" s="107">
        <v>21</v>
      </c>
      <c r="O317" s="107">
        <v>7.9000000000000101</v>
      </c>
      <c r="P317" s="107">
        <v>58000</v>
      </c>
      <c r="Q317" s="107"/>
    </row>
    <row r="318" spans="1:17" x14ac:dyDescent="0.3">
      <c r="A318" t="s">
        <v>1293</v>
      </c>
      <c r="B318" t="s">
        <v>233</v>
      </c>
      <c r="C318" s="51"/>
      <c r="D318" s="52"/>
      <c r="E318" s="63"/>
      <c r="F318" s="53"/>
      <c r="G318" s="51" t="s">
        <v>51</v>
      </c>
      <c r="H318" s="55"/>
      <c r="I318" s="54"/>
      <c r="J318" s="54"/>
      <c r="K318" s="65"/>
      <c r="L318" s="76">
        <v>318</v>
      </c>
      <c r="M3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8" s="107">
        <v>24</v>
      </c>
      <c r="O318" s="107">
        <v>8.0000000000000107</v>
      </c>
      <c r="P318" s="107">
        <v>59000</v>
      </c>
      <c r="Q318" s="107"/>
    </row>
    <row r="319" spans="1:17" x14ac:dyDescent="0.3">
      <c r="A319" t="s">
        <v>1294</v>
      </c>
      <c r="B319" t="s">
        <v>267</v>
      </c>
      <c r="C319" s="51"/>
      <c r="D319" s="52"/>
      <c r="E319" s="63"/>
      <c r="F319" s="53"/>
      <c r="G319" s="51" t="s">
        <v>51</v>
      </c>
      <c r="H319" s="55"/>
      <c r="I319" s="54"/>
      <c r="J319" s="54"/>
      <c r="K319" s="65"/>
      <c r="L319" s="76">
        <v>319</v>
      </c>
      <c r="M3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19" s="107">
        <v>20</v>
      </c>
      <c r="O319" s="107">
        <v>8.1000000000000103</v>
      </c>
      <c r="P319" s="107">
        <v>60000</v>
      </c>
      <c r="Q319" s="107"/>
    </row>
    <row r="320" spans="1:17" x14ac:dyDescent="0.3">
      <c r="A320" t="s">
        <v>1295</v>
      </c>
      <c r="B320" t="s">
        <v>193</v>
      </c>
      <c r="C320" s="51"/>
      <c r="D320" s="52"/>
      <c r="E320" s="63"/>
      <c r="F320" s="53"/>
      <c r="G320" s="51" t="s">
        <v>51</v>
      </c>
      <c r="H320" s="55"/>
      <c r="I320" s="54"/>
      <c r="J320" s="54"/>
      <c r="K320" s="65"/>
      <c r="L320" s="76">
        <v>320</v>
      </c>
      <c r="M3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0" s="107">
        <v>20</v>
      </c>
      <c r="O320" s="107">
        <v>8.2000000000000099</v>
      </c>
      <c r="P320" s="107">
        <v>61000</v>
      </c>
      <c r="Q320" s="107"/>
    </row>
    <row r="321" spans="1:17" x14ac:dyDescent="0.3">
      <c r="A321" t="s">
        <v>1296</v>
      </c>
      <c r="B321" t="s">
        <v>196</v>
      </c>
      <c r="C321" s="51"/>
      <c r="D321" s="52"/>
      <c r="E321" s="63"/>
      <c r="F321" s="53"/>
      <c r="G321" s="51" t="s">
        <v>51</v>
      </c>
      <c r="H321" s="55"/>
      <c r="I321" s="54"/>
      <c r="J321" s="54"/>
      <c r="K321" s="65"/>
      <c r="L321" s="76">
        <v>321</v>
      </c>
      <c r="M3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1" s="107">
        <v>10</v>
      </c>
      <c r="O321" s="107">
        <v>8.3000000000000096</v>
      </c>
      <c r="P321" s="107">
        <v>62000</v>
      </c>
      <c r="Q321" s="107"/>
    </row>
    <row r="322" spans="1:17" x14ac:dyDescent="0.3">
      <c r="A322" t="s">
        <v>1297</v>
      </c>
      <c r="B322" t="s">
        <v>268</v>
      </c>
      <c r="C322" s="51"/>
      <c r="D322" s="52"/>
      <c r="E322" s="63"/>
      <c r="F322" s="53"/>
      <c r="G322" s="51" t="s">
        <v>51</v>
      </c>
      <c r="H322" s="55"/>
      <c r="I322" s="54"/>
      <c r="J322" s="54"/>
      <c r="K322" s="65"/>
      <c r="L322" s="76">
        <v>322</v>
      </c>
      <c r="M3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2" s="107">
        <v>19</v>
      </c>
      <c r="O322" s="107">
        <v>8.4000000000000092</v>
      </c>
      <c r="P322" s="107">
        <v>63000</v>
      </c>
      <c r="Q322" s="107"/>
    </row>
    <row r="323" spans="1:17" x14ac:dyDescent="0.3">
      <c r="A323" t="s">
        <v>1298</v>
      </c>
      <c r="B323" t="s">
        <v>174</v>
      </c>
      <c r="C323" s="51"/>
      <c r="D323" s="52"/>
      <c r="E323" s="63"/>
      <c r="F323" s="53"/>
      <c r="G323" s="51" t="s">
        <v>51</v>
      </c>
      <c r="H323" s="55"/>
      <c r="I323" s="54"/>
      <c r="J323" s="54"/>
      <c r="K323" s="65"/>
      <c r="L323" s="76">
        <v>323</v>
      </c>
      <c r="M3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3" s="107">
        <v>17</v>
      </c>
      <c r="O323" s="107">
        <v>8.5000000000000107</v>
      </c>
      <c r="P323" s="107">
        <v>64000</v>
      </c>
      <c r="Q323" s="107"/>
    </row>
    <row r="324" spans="1:17" x14ac:dyDescent="0.3">
      <c r="A324" t="s">
        <v>1299</v>
      </c>
      <c r="B324" t="s">
        <v>219</v>
      </c>
      <c r="C324" s="51"/>
      <c r="D324" s="52"/>
      <c r="E324" s="63"/>
      <c r="F324" s="53"/>
      <c r="G324" s="51" t="s">
        <v>51</v>
      </c>
      <c r="H324" s="55"/>
      <c r="I324" s="54"/>
      <c r="J324" s="54"/>
      <c r="K324" s="65"/>
      <c r="L324" s="76">
        <v>324</v>
      </c>
      <c r="M3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4" s="107">
        <v>16</v>
      </c>
      <c r="O324" s="107">
        <v>8.6000000000000103</v>
      </c>
      <c r="P324" s="107">
        <v>65000</v>
      </c>
      <c r="Q324" s="107"/>
    </row>
    <row r="325" spans="1:17" x14ac:dyDescent="0.3">
      <c r="A325" t="s">
        <v>1300</v>
      </c>
      <c r="B325" t="s">
        <v>269</v>
      </c>
      <c r="C325" s="51"/>
      <c r="D325" s="52"/>
      <c r="E325" s="63"/>
      <c r="F325" s="53"/>
      <c r="G325" s="51" t="s">
        <v>51</v>
      </c>
      <c r="H325" s="55"/>
      <c r="I325" s="54"/>
      <c r="J325" s="54"/>
      <c r="K325" s="65"/>
      <c r="L325" s="76">
        <v>325</v>
      </c>
      <c r="M3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5" s="107">
        <v>20</v>
      </c>
      <c r="O325" s="107">
        <v>8.7000000000000099</v>
      </c>
      <c r="P325" s="107">
        <v>66000</v>
      </c>
      <c r="Q325" s="107"/>
    </row>
    <row r="326" spans="1:17" x14ac:dyDescent="0.3">
      <c r="A326" t="s">
        <v>1301</v>
      </c>
      <c r="B326" t="s">
        <v>175</v>
      </c>
      <c r="C326" s="51"/>
      <c r="D326" s="52"/>
      <c r="E326" s="63"/>
      <c r="F326" s="53"/>
      <c r="G326" s="51" t="s">
        <v>51</v>
      </c>
      <c r="H326" s="55"/>
      <c r="I326" s="54"/>
      <c r="J326" s="54"/>
      <c r="K326" s="65"/>
      <c r="L326" s="76">
        <v>326</v>
      </c>
      <c r="M3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6" s="107">
        <v>21</v>
      </c>
      <c r="O326" s="107">
        <v>8.8000000000000096</v>
      </c>
      <c r="P326" s="107">
        <v>67000</v>
      </c>
      <c r="Q326" s="107"/>
    </row>
    <row r="327" spans="1:17" x14ac:dyDescent="0.3">
      <c r="A327" t="s">
        <v>1302</v>
      </c>
      <c r="B327" t="s">
        <v>270</v>
      </c>
      <c r="C327" s="51"/>
      <c r="D327" s="52"/>
      <c r="E327" s="63"/>
      <c r="F327" s="53"/>
      <c r="G327" s="51" t="s">
        <v>51</v>
      </c>
      <c r="H327" s="55"/>
      <c r="I327" s="54"/>
      <c r="J327" s="54"/>
      <c r="K327" s="65"/>
      <c r="L327" s="76">
        <v>327</v>
      </c>
      <c r="M3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7" s="107">
        <v>23</v>
      </c>
      <c r="O327" s="107">
        <v>8.9000000000000092</v>
      </c>
      <c r="P327" s="107">
        <v>68000</v>
      </c>
      <c r="Q327" s="107"/>
    </row>
    <row r="328" spans="1:17" x14ac:dyDescent="0.3">
      <c r="A328" t="s">
        <v>1303</v>
      </c>
      <c r="B328" t="s">
        <v>208</v>
      </c>
      <c r="C328" s="51"/>
      <c r="D328" s="52"/>
      <c r="E328" s="63"/>
      <c r="F328" s="53"/>
      <c r="G328" s="51" t="s">
        <v>51</v>
      </c>
      <c r="H328" s="55"/>
      <c r="I328" s="54"/>
      <c r="J328" s="54"/>
      <c r="K328" s="65"/>
      <c r="L328" s="76">
        <v>328</v>
      </c>
      <c r="M3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8" s="107">
        <v>24</v>
      </c>
      <c r="O328" s="107">
        <v>9.0000000000000195</v>
      </c>
      <c r="P328" s="107">
        <v>69000</v>
      </c>
      <c r="Q328" s="107"/>
    </row>
    <row r="329" spans="1:17" x14ac:dyDescent="0.3">
      <c r="A329" t="s">
        <v>1304</v>
      </c>
      <c r="B329" t="s">
        <v>191</v>
      </c>
      <c r="C329" s="51"/>
      <c r="D329" s="52"/>
      <c r="E329" s="63"/>
      <c r="F329" s="53"/>
      <c r="G329" s="51" t="s">
        <v>51</v>
      </c>
      <c r="H329" s="55"/>
      <c r="I329" s="54"/>
      <c r="J329" s="54"/>
      <c r="K329" s="65"/>
      <c r="L329" s="76">
        <v>329</v>
      </c>
      <c r="M3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29" s="107">
        <v>21</v>
      </c>
      <c r="O329" s="107">
        <v>9.1000000000000192</v>
      </c>
      <c r="P329" s="107">
        <v>70000</v>
      </c>
      <c r="Q329" s="107"/>
    </row>
    <row r="330" spans="1:17" x14ac:dyDescent="0.3">
      <c r="A330" t="s">
        <v>1305</v>
      </c>
      <c r="B330" t="s">
        <v>175</v>
      </c>
      <c r="C330" s="51"/>
      <c r="D330" s="52"/>
      <c r="E330" s="63"/>
      <c r="F330" s="53"/>
      <c r="G330" s="51" t="s">
        <v>51</v>
      </c>
      <c r="H330" s="55"/>
      <c r="I330" s="54"/>
      <c r="J330" s="54"/>
      <c r="K330" s="65"/>
      <c r="L330" s="76">
        <v>330</v>
      </c>
      <c r="M3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0" s="107">
        <v>20</v>
      </c>
      <c r="O330" s="107">
        <v>9.2000000000000206</v>
      </c>
      <c r="P330" s="107">
        <v>71000</v>
      </c>
      <c r="Q330" s="107"/>
    </row>
    <row r="331" spans="1:17" x14ac:dyDescent="0.3">
      <c r="A331" t="s">
        <v>1306</v>
      </c>
      <c r="B331" t="s">
        <v>224</v>
      </c>
      <c r="C331" s="51"/>
      <c r="D331" s="52"/>
      <c r="E331" s="63"/>
      <c r="F331" s="53"/>
      <c r="G331" s="51" t="s">
        <v>51</v>
      </c>
      <c r="H331" s="55"/>
      <c r="I331" s="54"/>
      <c r="J331" s="54"/>
      <c r="K331" s="65"/>
      <c r="L331" s="76">
        <v>331</v>
      </c>
      <c r="M3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1" s="107">
        <v>21</v>
      </c>
      <c r="O331" s="107">
        <v>9.3000000000000203</v>
      </c>
      <c r="P331" s="107">
        <v>72000</v>
      </c>
      <c r="Q331" s="107"/>
    </row>
    <row r="332" spans="1:17" x14ac:dyDescent="0.3">
      <c r="A332" t="s">
        <v>1307</v>
      </c>
      <c r="B332" t="s">
        <v>191</v>
      </c>
      <c r="C332" s="51"/>
      <c r="D332" s="52"/>
      <c r="E332" s="63"/>
      <c r="F332" s="53"/>
      <c r="G332" s="51" t="s">
        <v>51</v>
      </c>
      <c r="H332" s="55"/>
      <c r="I332" s="54"/>
      <c r="J332" s="54"/>
      <c r="K332" s="65"/>
      <c r="L332" s="76">
        <v>332</v>
      </c>
      <c r="M3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2" s="107">
        <v>23</v>
      </c>
      <c r="O332" s="107">
        <v>9.4000000000000199</v>
      </c>
      <c r="P332" s="107">
        <v>73000</v>
      </c>
      <c r="Q332" s="107"/>
    </row>
    <row r="333" spans="1:17" x14ac:dyDescent="0.3">
      <c r="A333" t="s">
        <v>1308</v>
      </c>
      <c r="B333" t="s">
        <v>271</v>
      </c>
      <c r="C333" s="51"/>
      <c r="D333" s="52"/>
      <c r="E333" s="63"/>
      <c r="F333" s="53"/>
      <c r="G333" s="51" t="s">
        <v>50</v>
      </c>
      <c r="H333" s="55"/>
      <c r="I333" s="54"/>
      <c r="J333" s="54"/>
      <c r="K333" s="65"/>
      <c r="L333" s="76">
        <v>333</v>
      </c>
      <c r="M3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3" s="107">
        <v>24</v>
      </c>
      <c r="O333" s="107">
        <v>9.5000000000000195</v>
      </c>
      <c r="P333" s="107">
        <v>74000</v>
      </c>
      <c r="Q333" s="107"/>
    </row>
    <row r="334" spans="1:17" x14ac:dyDescent="0.3">
      <c r="A334" t="s">
        <v>1309</v>
      </c>
      <c r="B334" t="s">
        <v>272</v>
      </c>
      <c r="C334" s="51"/>
      <c r="D334" s="52"/>
      <c r="E334" s="63"/>
      <c r="F334" s="53"/>
      <c r="G334" s="51" t="s">
        <v>50</v>
      </c>
      <c r="H334" s="55"/>
      <c r="I334" s="54"/>
      <c r="J334" s="54"/>
      <c r="K334" s="65"/>
      <c r="L334" s="76">
        <v>334</v>
      </c>
      <c r="M3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4" s="107">
        <v>1</v>
      </c>
      <c r="O334" s="107">
        <v>9.6000000000000192</v>
      </c>
      <c r="P334" s="107">
        <v>75000</v>
      </c>
      <c r="Q334" s="107"/>
    </row>
    <row r="335" spans="1:17" x14ac:dyDescent="0.3">
      <c r="A335" t="s">
        <v>1310</v>
      </c>
      <c r="B335" t="s">
        <v>176</v>
      </c>
      <c r="C335" s="51"/>
      <c r="D335" s="52"/>
      <c r="E335" s="63"/>
      <c r="F335" s="53"/>
      <c r="G335" s="51" t="s">
        <v>50</v>
      </c>
      <c r="H335" s="55"/>
      <c r="I335" s="54"/>
      <c r="J335" s="54"/>
      <c r="K335" s="65"/>
      <c r="L335" s="76">
        <v>335</v>
      </c>
      <c r="M3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5" s="107">
        <v>2</v>
      </c>
      <c r="O335" s="107">
        <v>9.7000000000000206</v>
      </c>
      <c r="P335" s="107">
        <v>76000</v>
      </c>
      <c r="Q335" s="107"/>
    </row>
    <row r="336" spans="1:17" x14ac:dyDescent="0.3">
      <c r="A336" t="s">
        <v>1311</v>
      </c>
      <c r="B336" t="s">
        <v>273</v>
      </c>
      <c r="C336" s="51"/>
      <c r="D336" s="52"/>
      <c r="E336" s="63"/>
      <c r="F336" s="53"/>
      <c r="G336" s="51" t="s">
        <v>50</v>
      </c>
      <c r="H336" s="55"/>
      <c r="I336" s="54"/>
      <c r="J336" s="54"/>
      <c r="K336" s="65"/>
      <c r="L336" s="76">
        <v>336</v>
      </c>
      <c r="M3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6" s="107">
        <v>23</v>
      </c>
      <c r="O336" s="107">
        <v>9.8000000000000203</v>
      </c>
      <c r="P336" s="107">
        <v>77000</v>
      </c>
      <c r="Q336" s="107"/>
    </row>
    <row r="337" spans="1:17" x14ac:dyDescent="0.3">
      <c r="A337" t="s">
        <v>1312</v>
      </c>
      <c r="B337" t="s">
        <v>274</v>
      </c>
      <c r="C337" s="51"/>
      <c r="D337" s="52"/>
      <c r="E337" s="63"/>
      <c r="F337" s="53"/>
      <c r="G337" s="51" t="s">
        <v>51</v>
      </c>
      <c r="H337" s="55"/>
      <c r="I337" s="54"/>
      <c r="J337" s="54"/>
      <c r="K337" s="65"/>
      <c r="L337" s="76">
        <v>337</v>
      </c>
      <c r="M3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7" s="107">
        <v>4</v>
      </c>
      <c r="O337" s="107">
        <v>8.1</v>
      </c>
      <c r="P337" s="107">
        <v>78000</v>
      </c>
      <c r="Q337" s="107"/>
    </row>
    <row r="338" spans="1:17" x14ac:dyDescent="0.3">
      <c r="A338" t="s">
        <v>1313</v>
      </c>
      <c r="B338" t="s">
        <v>194</v>
      </c>
      <c r="C338" s="51"/>
      <c r="D338" s="52"/>
      <c r="E338" s="63"/>
      <c r="F338" s="53"/>
      <c r="G338" s="51" t="s">
        <v>51</v>
      </c>
      <c r="H338" s="55"/>
      <c r="I338" s="54"/>
      <c r="J338" s="54"/>
      <c r="K338" s="65"/>
      <c r="L338" s="76">
        <v>338</v>
      </c>
      <c r="M3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8" s="107">
        <v>5</v>
      </c>
      <c r="O338" s="107">
        <v>8.1999999999999993</v>
      </c>
      <c r="P338" s="107">
        <v>79000</v>
      </c>
      <c r="Q338" s="107"/>
    </row>
    <row r="339" spans="1:17" x14ac:dyDescent="0.3">
      <c r="A339" t="s">
        <v>1314</v>
      </c>
      <c r="B339" t="s">
        <v>275</v>
      </c>
      <c r="C339" s="51"/>
      <c r="D339" s="52"/>
      <c r="E339" s="63"/>
      <c r="F339" s="53"/>
      <c r="G339" s="51" t="s">
        <v>51</v>
      </c>
      <c r="H339" s="55"/>
      <c r="I339" s="54"/>
      <c r="J339" s="54"/>
      <c r="K339" s="65"/>
      <c r="L339" s="76">
        <v>339</v>
      </c>
      <c r="M3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39" s="107">
        <v>6</v>
      </c>
      <c r="O339" s="107">
        <v>8.3000000000000007</v>
      </c>
      <c r="P339" s="107">
        <v>80000</v>
      </c>
      <c r="Q339" s="107"/>
    </row>
    <row r="340" spans="1:17" x14ac:dyDescent="0.3">
      <c r="A340" t="s">
        <v>1315</v>
      </c>
      <c r="B340" t="s">
        <v>191</v>
      </c>
      <c r="C340" s="51"/>
      <c r="D340" s="52"/>
      <c r="E340" s="63"/>
      <c r="F340" s="53"/>
      <c r="G340" s="51" t="s">
        <v>51</v>
      </c>
      <c r="H340" s="55"/>
      <c r="I340" s="54"/>
      <c r="J340" s="54"/>
      <c r="K340" s="65"/>
      <c r="L340" s="76">
        <v>340</v>
      </c>
      <c r="M3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0" s="107">
        <v>6</v>
      </c>
      <c r="O340" s="107">
        <v>8.4</v>
      </c>
      <c r="P340" s="107">
        <v>81000</v>
      </c>
      <c r="Q340" s="107"/>
    </row>
    <row r="341" spans="1:17" x14ac:dyDescent="0.3">
      <c r="A341" t="s">
        <v>1316</v>
      </c>
      <c r="B341" t="s">
        <v>276</v>
      </c>
      <c r="C341" s="51"/>
      <c r="D341" s="52"/>
      <c r="E341" s="63"/>
      <c r="F341" s="53"/>
      <c r="G341" s="51" t="s">
        <v>51</v>
      </c>
      <c r="H341" s="55"/>
      <c r="I341" s="54"/>
      <c r="J341" s="54"/>
      <c r="K341" s="65"/>
      <c r="L341" s="76">
        <v>341</v>
      </c>
      <c r="M3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1" s="107">
        <v>7</v>
      </c>
      <c r="O341" s="107">
        <v>8.5</v>
      </c>
      <c r="P341" s="107">
        <v>82000</v>
      </c>
      <c r="Q341" s="107"/>
    </row>
    <row r="342" spans="1:17" x14ac:dyDescent="0.3">
      <c r="A342" t="s">
        <v>1317</v>
      </c>
      <c r="B342" t="s">
        <v>277</v>
      </c>
      <c r="C342" s="51"/>
      <c r="D342" s="52"/>
      <c r="E342" s="63"/>
      <c r="F342" s="53"/>
      <c r="G342" s="51" t="s">
        <v>51</v>
      </c>
      <c r="H342" s="55"/>
      <c r="I342" s="54"/>
      <c r="J342" s="54"/>
      <c r="K342" s="65"/>
      <c r="L342" s="76">
        <v>342</v>
      </c>
      <c r="M3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2" s="107">
        <v>7</v>
      </c>
      <c r="O342" s="107">
        <v>8.6</v>
      </c>
      <c r="P342" s="107">
        <v>83000</v>
      </c>
      <c r="Q342" s="107"/>
    </row>
    <row r="343" spans="1:17" x14ac:dyDescent="0.3">
      <c r="A343" t="s">
        <v>1318</v>
      </c>
      <c r="B343" t="s">
        <v>278</v>
      </c>
      <c r="C343" s="51"/>
      <c r="D343" s="52"/>
      <c r="E343" s="63"/>
      <c r="F343" s="53"/>
      <c r="G343" s="51" t="s">
        <v>51</v>
      </c>
      <c r="H343" s="55"/>
      <c r="I343" s="54"/>
      <c r="J343" s="54"/>
      <c r="K343" s="65"/>
      <c r="L343" s="76">
        <v>343</v>
      </c>
      <c r="M3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3" s="107">
        <v>8</v>
      </c>
      <c r="O343" s="107">
        <v>8.6999999999999993</v>
      </c>
      <c r="P343" s="107">
        <v>84000</v>
      </c>
      <c r="Q343" s="107"/>
    </row>
    <row r="344" spans="1:17" x14ac:dyDescent="0.3">
      <c r="A344" t="s">
        <v>1319</v>
      </c>
      <c r="B344" t="s">
        <v>279</v>
      </c>
      <c r="C344" s="51"/>
      <c r="D344" s="52"/>
      <c r="E344" s="63"/>
      <c r="F344" s="53"/>
      <c r="G344" s="51" t="s">
        <v>51</v>
      </c>
      <c r="H344" s="55"/>
      <c r="I344" s="54"/>
      <c r="J344" s="54"/>
      <c r="K344" s="65"/>
      <c r="L344" s="76">
        <v>344</v>
      </c>
      <c r="M3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4" s="107">
        <v>9</v>
      </c>
      <c r="O344" s="107">
        <v>8.8000000000000007</v>
      </c>
      <c r="P344" s="107">
        <v>85000</v>
      </c>
      <c r="Q344" s="107"/>
    </row>
    <row r="345" spans="1:17" x14ac:dyDescent="0.3">
      <c r="A345" t="s">
        <v>1320</v>
      </c>
      <c r="B345" t="s">
        <v>280</v>
      </c>
      <c r="C345" s="51"/>
      <c r="D345" s="52"/>
      <c r="E345" s="63"/>
      <c r="F345" s="53"/>
      <c r="G345" s="51" t="s">
        <v>51</v>
      </c>
      <c r="H345" s="55"/>
      <c r="I345" s="54"/>
      <c r="J345" s="54"/>
      <c r="K345" s="65"/>
      <c r="L345" s="76">
        <v>345</v>
      </c>
      <c r="M3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5" s="107">
        <v>9</v>
      </c>
      <c r="O345" s="107">
        <v>8.9</v>
      </c>
      <c r="P345" s="107">
        <v>86000</v>
      </c>
      <c r="Q345" s="107"/>
    </row>
    <row r="346" spans="1:17" x14ac:dyDescent="0.3">
      <c r="A346" t="s">
        <v>1321</v>
      </c>
      <c r="B346" t="s">
        <v>173</v>
      </c>
      <c r="C346" s="51"/>
      <c r="D346" s="52"/>
      <c r="E346" s="63"/>
      <c r="F346" s="53"/>
      <c r="G346" s="51" t="s">
        <v>51</v>
      </c>
      <c r="H346" s="55"/>
      <c r="I346" s="54"/>
      <c r="J346" s="54"/>
      <c r="K346" s="65"/>
      <c r="L346" s="76">
        <v>346</v>
      </c>
      <c r="M3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6" s="107">
        <v>20</v>
      </c>
      <c r="O346" s="107">
        <v>9</v>
      </c>
      <c r="P346" s="107">
        <v>87000</v>
      </c>
      <c r="Q346" s="107"/>
    </row>
    <row r="347" spans="1:17" x14ac:dyDescent="0.3">
      <c r="A347" t="s">
        <v>1322</v>
      </c>
      <c r="B347" t="s">
        <v>173</v>
      </c>
      <c r="C347" s="51"/>
      <c r="D347" s="52"/>
      <c r="E347" s="63"/>
      <c r="F347" s="53"/>
      <c r="G347" s="51" t="s">
        <v>51</v>
      </c>
      <c r="H347" s="55"/>
      <c r="I347" s="54"/>
      <c r="J347" s="54"/>
      <c r="K347" s="65"/>
      <c r="L347" s="76">
        <v>347</v>
      </c>
      <c r="M3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7" s="107">
        <v>21</v>
      </c>
      <c r="O347" s="107">
        <v>9.1</v>
      </c>
      <c r="P347" s="107">
        <v>88000</v>
      </c>
      <c r="Q347" s="107"/>
    </row>
    <row r="348" spans="1:17" x14ac:dyDescent="0.3">
      <c r="A348" t="s">
        <v>1323</v>
      </c>
      <c r="B348" t="s">
        <v>194</v>
      </c>
      <c r="C348" s="51"/>
      <c r="D348" s="52"/>
      <c r="E348" s="63"/>
      <c r="F348" s="53"/>
      <c r="G348" s="51" t="s">
        <v>51</v>
      </c>
      <c r="H348" s="55"/>
      <c r="I348" s="54"/>
      <c r="J348" s="54"/>
      <c r="K348" s="65"/>
      <c r="L348" s="76">
        <v>348</v>
      </c>
      <c r="M3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8" s="107">
        <v>23</v>
      </c>
      <c r="O348" s="107">
        <v>9.1999999999999993</v>
      </c>
      <c r="P348" s="107">
        <v>89000</v>
      </c>
      <c r="Q348" s="107"/>
    </row>
    <row r="349" spans="1:17" x14ac:dyDescent="0.3">
      <c r="A349" t="s">
        <v>1324</v>
      </c>
      <c r="B349" t="s">
        <v>191</v>
      </c>
      <c r="C349" s="51"/>
      <c r="D349" s="52"/>
      <c r="E349" s="63"/>
      <c r="F349" s="53"/>
      <c r="G349" s="51" t="s">
        <v>51</v>
      </c>
      <c r="H349" s="55"/>
      <c r="I349" s="54"/>
      <c r="J349" s="54"/>
      <c r="K349" s="65"/>
      <c r="L349" s="76">
        <v>349</v>
      </c>
      <c r="M3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49" s="107">
        <v>24</v>
      </c>
      <c r="O349" s="107">
        <v>9.3000000000000007</v>
      </c>
      <c r="P349" s="107">
        <v>90000</v>
      </c>
      <c r="Q349" s="107"/>
    </row>
    <row r="350" spans="1:17" x14ac:dyDescent="0.3">
      <c r="A350" t="s">
        <v>1325</v>
      </c>
      <c r="B350" t="s">
        <v>173</v>
      </c>
      <c r="C350" s="51"/>
      <c r="D350" s="52"/>
      <c r="E350" s="63"/>
      <c r="F350" s="53"/>
      <c r="G350" s="51" t="s">
        <v>51</v>
      </c>
      <c r="H350" s="55"/>
      <c r="I350" s="54"/>
      <c r="J350" s="54"/>
      <c r="K350" s="65"/>
      <c r="L350" s="76">
        <v>350</v>
      </c>
      <c r="M3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0" s="107">
        <v>23</v>
      </c>
      <c r="O350" s="107">
        <v>9.4</v>
      </c>
      <c r="P350" s="107">
        <v>91000</v>
      </c>
      <c r="Q350" s="107"/>
    </row>
    <row r="351" spans="1:17" x14ac:dyDescent="0.3">
      <c r="A351" t="s">
        <v>1326</v>
      </c>
      <c r="B351" t="s">
        <v>194</v>
      </c>
      <c r="C351" s="51"/>
      <c r="D351" s="52"/>
      <c r="E351" s="63"/>
      <c r="F351" s="53"/>
      <c r="G351" s="51" t="s">
        <v>51</v>
      </c>
      <c r="H351" s="55"/>
      <c r="I351" s="54"/>
      <c r="J351" s="54"/>
      <c r="K351" s="65"/>
      <c r="L351" s="76">
        <v>351</v>
      </c>
      <c r="M3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1" s="107">
        <v>24</v>
      </c>
      <c r="O351" s="107">
        <v>9.5</v>
      </c>
      <c r="P351" s="107">
        <v>92000</v>
      </c>
      <c r="Q351" s="107"/>
    </row>
    <row r="352" spans="1:17" x14ac:dyDescent="0.3">
      <c r="A352" t="s">
        <v>1327</v>
      </c>
      <c r="B352" t="s">
        <v>229</v>
      </c>
      <c r="C352" s="51"/>
      <c r="D352" s="52"/>
      <c r="E352" s="63"/>
      <c r="F352" s="53"/>
      <c r="G352" s="51" t="s">
        <v>50</v>
      </c>
      <c r="H352" s="55"/>
      <c r="I352" s="54"/>
      <c r="J352" s="54"/>
      <c r="K352" s="65"/>
      <c r="L352" s="76">
        <v>352</v>
      </c>
      <c r="M3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2" s="107">
        <v>21</v>
      </c>
      <c r="O352" s="107">
        <v>9.5999999999999908</v>
      </c>
      <c r="P352" s="107">
        <v>93000</v>
      </c>
      <c r="Q352" s="107"/>
    </row>
    <row r="353" spans="1:17" x14ac:dyDescent="0.3">
      <c r="A353" t="s">
        <v>1328</v>
      </c>
      <c r="B353" t="s">
        <v>281</v>
      </c>
      <c r="C353" s="51"/>
      <c r="D353" s="52"/>
      <c r="E353" s="63"/>
      <c r="F353" s="53"/>
      <c r="G353" s="51" t="s">
        <v>50</v>
      </c>
      <c r="H353" s="55"/>
      <c r="I353" s="54"/>
      <c r="J353" s="54"/>
      <c r="K353" s="65"/>
      <c r="L353" s="76">
        <v>353</v>
      </c>
      <c r="M3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3" s="107">
        <v>12</v>
      </c>
      <c r="O353" s="107">
        <v>9.6999999999999904</v>
      </c>
      <c r="P353" s="107">
        <v>94000</v>
      </c>
      <c r="Q353" s="107"/>
    </row>
    <row r="354" spans="1:17" x14ac:dyDescent="0.3">
      <c r="A354" t="s">
        <v>1329</v>
      </c>
      <c r="B354" t="s">
        <v>211</v>
      </c>
      <c r="C354" s="51"/>
      <c r="D354" s="52"/>
      <c r="E354" s="63"/>
      <c r="F354" s="53"/>
      <c r="G354" s="51" t="s">
        <v>50</v>
      </c>
      <c r="H354" s="55"/>
      <c r="I354" s="54"/>
      <c r="J354" s="54"/>
      <c r="K354" s="65"/>
      <c r="L354" s="76">
        <v>354</v>
      </c>
      <c r="M3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4" s="107">
        <v>13</v>
      </c>
      <c r="O354" s="107">
        <v>9.7999999999999901</v>
      </c>
      <c r="P354" s="107">
        <v>95000</v>
      </c>
      <c r="Q354" s="107"/>
    </row>
    <row r="355" spans="1:17" x14ac:dyDescent="0.3">
      <c r="A355" t="s">
        <v>1330</v>
      </c>
      <c r="B355" t="s">
        <v>207</v>
      </c>
      <c r="C355" s="51"/>
      <c r="D355" s="52"/>
      <c r="E355" s="63"/>
      <c r="F355" s="53"/>
      <c r="G355" s="51" t="s">
        <v>51</v>
      </c>
      <c r="H355" s="55"/>
      <c r="I355" s="54"/>
      <c r="J355" s="54"/>
      <c r="K355" s="65"/>
      <c r="L355" s="76">
        <v>355</v>
      </c>
      <c r="M3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5" s="107">
        <v>14</v>
      </c>
      <c r="O355" s="107">
        <v>7</v>
      </c>
      <c r="P355" s="107">
        <v>96000</v>
      </c>
      <c r="Q355" s="107"/>
    </row>
    <row r="356" spans="1:17" x14ac:dyDescent="0.3">
      <c r="A356" t="s">
        <v>1331</v>
      </c>
      <c r="B356" t="s">
        <v>282</v>
      </c>
      <c r="C356" s="51"/>
      <c r="D356" s="52"/>
      <c r="E356" s="63"/>
      <c r="F356" s="53"/>
      <c r="G356" s="51" t="s">
        <v>51</v>
      </c>
      <c r="H356" s="55"/>
      <c r="I356" s="54"/>
      <c r="J356" s="54"/>
      <c r="K356" s="65"/>
      <c r="L356" s="76">
        <v>356</v>
      </c>
      <c r="M3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6" s="107">
        <v>15</v>
      </c>
      <c r="O356" s="107">
        <v>7.1</v>
      </c>
      <c r="P356" s="107">
        <v>97000</v>
      </c>
      <c r="Q356" s="107"/>
    </row>
    <row r="357" spans="1:17" x14ac:dyDescent="0.3">
      <c r="A357" t="s">
        <v>1332</v>
      </c>
      <c r="B357" t="s">
        <v>175</v>
      </c>
      <c r="C357" s="51"/>
      <c r="D357" s="52"/>
      <c r="E357" s="63"/>
      <c r="F357" s="53"/>
      <c r="G357" s="51" t="s">
        <v>51</v>
      </c>
      <c r="H357" s="55"/>
      <c r="I357" s="54"/>
      <c r="J357" s="54"/>
      <c r="K357" s="65"/>
      <c r="L357" s="76">
        <v>357</v>
      </c>
      <c r="M3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7" s="107">
        <v>16</v>
      </c>
      <c r="O357" s="107">
        <v>7.2</v>
      </c>
      <c r="P357" s="107">
        <v>98000</v>
      </c>
      <c r="Q357" s="107"/>
    </row>
    <row r="358" spans="1:17" x14ac:dyDescent="0.3">
      <c r="A358" t="s">
        <v>1333</v>
      </c>
      <c r="B358" t="s">
        <v>207</v>
      </c>
      <c r="C358" s="51"/>
      <c r="D358" s="52"/>
      <c r="E358" s="63"/>
      <c r="F358" s="53"/>
      <c r="G358" s="51" t="s">
        <v>51</v>
      </c>
      <c r="H358" s="55"/>
      <c r="I358" s="54"/>
      <c r="J358" s="54"/>
      <c r="K358" s="65"/>
      <c r="L358" s="76">
        <v>358</v>
      </c>
      <c r="M3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8" s="107">
        <v>17</v>
      </c>
      <c r="O358" s="107">
        <v>7.3</v>
      </c>
      <c r="P358" s="107">
        <v>99000</v>
      </c>
      <c r="Q358" s="107"/>
    </row>
    <row r="359" spans="1:17" x14ac:dyDescent="0.3">
      <c r="A359" t="s">
        <v>1334</v>
      </c>
      <c r="B359" t="s">
        <v>178</v>
      </c>
      <c r="C359" s="51"/>
      <c r="D359" s="52"/>
      <c r="E359" s="63"/>
      <c r="F359" s="53"/>
      <c r="G359" s="51" t="s">
        <v>51</v>
      </c>
      <c r="H359" s="55"/>
      <c r="I359" s="54"/>
      <c r="J359" s="54"/>
      <c r="K359" s="65"/>
      <c r="L359" s="76">
        <v>359</v>
      </c>
      <c r="M3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59" s="107">
        <v>19</v>
      </c>
      <c r="O359" s="107">
        <v>7.4</v>
      </c>
      <c r="P359" s="107">
        <v>100000</v>
      </c>
      <c r="Q359" s="107"/>
    </row>
    <row r="360" spans="1:17" x14ac:dyDescent="0.3">
      <c r="A360" t="s">
        <v>1335</v>
      </c>
      <c r="B360" t="s">
        <v>283</v>
      </c>
      <c r="C360" s="51"/>
      <c r="D360" s="52"/>
      <c r="E360" s="63"/>
      <c r="F360" s="53"/>
      <c r="G360" s="51" t="s">
        <v>51</v>
      </c>
      <c r="H360" s="55"/>
      <c r="I360" s="54"/>
      <c r="J360" s="54"/>
      <c r="K360" s="65"/>
      <c r="L360" s="76">
        <v>360</v>
      </c>
      <c r="M3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0" s="107">
        <v>6</v>
      </c>
      <c r="O360" s="107">
        <v>7.5</v>
      </c>
      <c r="P360" s="107">
        <v>101000</v>
      </c>
      <c r="Q360" s="107"/>
    </row>
    <row r="361" spans="1:17" x14ac:dyDescent="0.3">
      <c r="A361" t="s">
        <v>1336</v>
      </c>
      <c r="B361" t="s">
        <v>224</v>
      </c>
      <c r="C361" s="51"/>
      <c r="D361" s="52"/>
      <c r="E361" s="63"/>
      <c r="F361" s="53"/>
      <c r="G361" s="51" t="s">
        <v>51</v>
      </c>
      <c r="H361" s="55"/>
      <c r="I361" s="54"/>
      <c r="J361" s="54"/>
      <c r="K361" s="65"/>
      <c r="L361" s="76">
        <v>361</v>
      </c>
      <c r="M3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1" s="107">
        <v>1</v>
      </c>
      <c r="O361" s="107">
        <v>7.6</v>
      </c>
      <c r="P361" s="107">
        <v>102000</v>
      </c>
      <c r="Q361" s="107"/>
    </row>
    <row r="362" spans="1:17" x14ac:dyDescent="0.3">
      <c r="A362" t="s">
        <v>1337</v>
      </c>
      <c r="B362" t="s">
        <v>175</v>
      </c>
      <c r="C362" s="51"/>
      <c r="D362" s="52"/>
      <c r="E362" s="63"/>
      <c r="F362" s="53"/>
      <c r="G362" s="51" t="s">
        <v>51</v>
      </c>
      <c r="H362" s="55"/>
      <c r="I362" s="54"/>
      <c r="J362" s="54"/>
      <c r="K362" s="65"/>
      <c r="L362" s="76">
        <v>362</v>
      </c>
      <c r="M3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2" s="107">
        <v>2</v>
      </c>
      <c r="O362" s="107">
        <v>7.7</v>
      </c>
      <c r="P362" s="107">
        <v>103000</v>
      </c>
      <c r="Q362" s="107"/>
    </row>
    <row r="363" spans="1:17" x14ac:dyDescent="0.3">
      <c r="A363" t="s">
        <v>1338</v>
      </c>
      <c r="B363" t="s">
        <v>244</v>
      </c>
      <c r="C363" s="51"/>
      <c r="D363" s="52"/>
      <c r="E363" s="63"/>
      <c r="F363" s="53"/>
      <c r="G363" s="51" t="s">
        <v>51</v>
      </c>
      <c r="H363" s="55"/>
      <c r="I363" s="54"/>
      <c r="J363" s="54"/>
      <c r="K363" s="65"/>
      <c r="L363" s="76">
        <v>363</v>
      </c>
      <c r="M3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3" s="107">
        <v>3</v>
      </c>
      <c r="O363" s="107">
        <v>7.8</v>
      </c>
      <c r="P363" s="107">
        <v>104000</v>
      </c>
      <c r="Q363" s="107"/>
    </row>
    <row r="364" spans="1:17" x14ac:dyDescent="0.3">
      <c r="A364" t="s">
        <v>1339</v>
      </c>
      <c r="B364" t="s">
        <v>284</v>
      </c>
      <c r="C364" s="51"/>
      <c r="D364" s="52"/>
      <c r="E364" s="63"/>
      <c r="F364" s="53"/>
      <c r="G364" s="51" t="s">
        <v>51</v>
      </c>
      <c r="H364" s="55"/>
      <c r="I364" s="54"/>
      <c r="J364" s="54"/>
      <c r="K364" s="65"/>
      <c r="L364" s="76">
        <v>364</v>
      </c>
      <c r="M3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4" s="107">
        <v>4</v>
      </c>
      <c r="O364" s="107">
        <v>7.9</v>
      </c>
      <c r="P364" s="107">
        <v>105000</v>
      </c>
      <c r="Q364" s="107"/>
    </row>
    <row r="365" spans="1:17" x14ac:dyDescent="0.3">
      <c r="A365" t="s">
        <v>1340</v>
      </c>
      <c r="B365" t="s">
        <v>285</v>
      </c>
      <c r="C365" s="51"/>
      <c r="D365" s="52"/>
      <c r="E365" s="63"/>
      <c r="F365" s="53"/>
      <c r="G365" s="51" t="s">
        <v>51</v>
      </c>
      <c r="H365" s="55"/>
      <c r="I365" s="54"/>
      <c r="J365" s="54"/>
      <c r="K365" s="65"/>
      <c r="L365" s="76">
        <v>365</v>
      </c>
      <c r="M3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5" s="107">
        <v>5</v>
      </c>
      <c r="O365" s="107">
        <v>8</v>
      </c>
      <c r="P365" s="107">
        <v>106000</v>
      </c>
      <c r="Q365" s="107"/>
    </row>
    <row r="366" spans="1:17" x14ac:dyDescent="0.3">
      <c r="A366" t="s">
        <v>1341</v>
      </c>
      <c r="B366" t="s">
        <v>257</v>
      </c>
      <c r="C366" s="51"/>
      <c r="D366" s="52"/>
      <c r="E366" s="63"/>
      <c r="F366" s="53"/>
      <c r="G366" s="51" t="s">
        <v>51</v>
      </c>
      <c r="H366" s="55"/>
      <c r="I366" s="54"/>
      <c r="J366" s="54"/>
      <c r="K366" s="65"/>
      <c r="L366" s="76">
        <v>366</v>
      </c>
      <c r="M3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6" s="107">
        <v>6</v>
      </c>
      <c r="O366" s="107">
        <v>8.1</v>
      </c>
      <c r="P366" s="107">
        <v>107000</v>
      </c>
      <c r="Q366" s="107"/>
    </row>
    <row r="367" spans="1:17" x14ac:dyDescent="0.3">
      <c r="A367" t="s">
        <v>1342</v>
      </c>
      <c r="B367" t="s">
        <v>286</v>
      </c>
      <c r="C367" s="51"/>
      <c r="D367" s="52"/>
      <c r="E367" s="63"/>
      <c r="F367" s="53"/>
      <c r="G367" s="51" t="s">
        <v>51</v>
      </c>
      <c r="H367" s="55"/>
      <c r="I367" s="54"/>
      <c r="J367" s="54"/>
      <c r="K367" s="65"/>
      <c r="L367" s="76">
        <v>367</v>
      </c>
      <c r="M3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7" s="107">
        <v>7</v>
      </c>
      <c r="O367" s="107">
        <v>8.1999999999999993</v>
      </c>
      <c r="P367" s="107">
        <v>108000</v>
      </c>
      <c r="Q367" s="107"/>
    </row>
    <row r="368" spans="1:17" x14ac:dyDescent="0.3">
      <c r="A368" t="s">
        <v>1343</v>
      </c>
      <c r="B368" t="s">
        <v>229</v>
      </c>
      <c r="C368" s="51"/>
      <c r="D368" s="52"/>
      <c r="E368" s="63"/>
      <c r="F368" s="53"/>
      <c r="G368" s="51" t="s">
        <v>51</v>
      </c>
      <c r="H368" s="55"/>
      <c r="I368" s="54"/>
      <c r="J368" s="54"/>
      <c r="K368" s="65"/>
      <c r="L368" s="76">
        <v>368</v>
      </c>
      <c r="M3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8" s="107">
        <v>8</v>
      </c>
      <c r="O368" s="107">
        <v>8.3000000000000007</v>
      </c>
      <c r="P368" s="107">
        <v>109000</v>
      </c>
      <c r="Q368" s="107"/>
    </row>
    <row r="369" spans="1:17" x14ac:dyDescent="0.3">
      <c r="A369" t="s">
        <v>1344</v>
      </c>
      <c r="B369" t="s">
        <v>287</v>
      </c>
      <c r="C369" s="51"/>
      <c r="D369" s="52"/>
      <c r="E369" s="63"/>
      <c r="F369" s="53"/>
      <c r="G369" s="51" t="s">
        <v>51</v>
      </c>
      <c r="H369" s="55"/>
      <c r="I369" s="54"/>
      <c r="J369" s="54"/>
      <c r="K369" s="65"/>
      <c r="L369" s="76">
        <v>369</v>
      </c>
      <c r="M3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69" s="107">
        <v>9</v>
      </c>
      <c r="O369" s="107">
        <v>8.4</v>
      </c>
      <c r="P369" s="107">
        <v>110000</v>
      </c>
      <c r="Q369" s="107"/>
    </row>
    <row r="370" spans="1:17" x14ac:dyDescent="0.3">
      <c r="A370" t="s">
        <v>1345</v>
      </c>
      <c r="B370" t="s">
        <v>288</v>
      </c>
      <c r="C370" s="51"/>
      <c r="D370" s="52"/>
      <c r="E370" s="63"/>
      <c r="F370" s="53"/>
      <c r="G370" s="51" t="s">
        <v>51</v>
      </c>
      <c r="H370" s="55"/>
      <c r="I370" s="54"/>
      <c r="J370" s="54"/>
      <c r="K370" s="65"/>
      <c r="L370" s="76">
        <v>370</v>
      </c>
      <c r="M3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0" s="107">
        <v>2</v>
      </c>
      <c r="O370" s="107">
        <v>8.4999999999999893</v>
      </c>
      <c r="P370" s="107">
        <v>111000</v>
      </c>
      <c r="Q370" s="107"/>
    </row>
    <row r="371" spans="1:17" x14ac:dyDescent="0.3">
      <c r="A371" t="s">
        <v>1346</v>
      </c>
      <c r="B371" t="s">
        <v>289</v>
      </c>
      <c r="C371" s="51"/>
      <c r="D371" s="52"/>
      <c r="E371" s="63"/>
      <c r="F371" s="53"/>
      <c r="G371" s="51" t="s">
        <v>51</v>
      </c>
      <c r="H371" s="55"/>
      <c r="I371" s="54"/>
      <c r="J371" s="54"/>
      <c r="K371" s="65"/>
      <c r="L371" s="76">
        <v>371</v>
      </c>
      <c r="M3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1" s="107">
        <v>3</v>
      </c>
      <c r="O371" s="107">
        <v>8.5999999999999908</v>
      </c>
      <c r="P371" s="107">
        <v>112000</v>
      </c>
      <c r="Q371" s="107"/>
    </row>
    <row r="372" spans="1:17" x14ac:dyDescent="0.3">
      <c r="A372" t="s">
        <v>1347</v>
      </c>
      <c r="B372" t="s">
        <v>194</v>
      </c>
      <c r="C372" s="51"/>
      <c r="D372" s="52"/>
      <c r="E372" s="63"/>
      <c r="F372" s="53"/>
      <c r="G372" s="51" t="s">
        <v>51</v>
      </c>
      <c r="H372" s="55"/>
      <c r="I372" s="54"/>
      <c r="J372" s="54"/>
      <c r="K372" s="65"/>
      <c r="L372" s="76">
        <v>372</v>
      </c>
      <c r="M3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2" s="107">
        <v>4</v>
      </c>
      <c r="O372" s="107">
        <v>8.6999999999999904</v>
      </c>
      <c r="P372" s="107">
        <v>113000</v>
      </c>
      <c r="Q372" s="107"/>
    </row>
    <row r="373" spans="1:17" x14ac:dyDescent="0.3">
      <c r="A373" t="s">
        <v>1348</v>
      </c>
      <c r="B373" t="s">
        <v>290</v>
      </c>
      <c r="C373" s="51"/>
      <c r="D373" s="52"/>
      <c r="E373" s="63"/>
      <c r="F373" s="53"/>
      <c r="G373" s="51" t="s">
        <v>51</v>
      </c>
      <c r="H373" s="55"/>
      <c r="I373" s="54"/>
      <c r="J373" s="54"/>
      <c r="K373" s="65"/>
      <c r="L373" s="76">
        <v>373</v>
      </c>
      <c r="M3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3" s="107">
        <v>5</v>
      </c>
      <c r="O373" s="107">
        <v>8.7999999999999901</v>
      </c>
      <c r="P373" s="107">
        <v>114000</v>
      </c>
      <c r="Q373" s="107"/>
    </row>
    <row r="374" spans="1:17" x14ac:dyDescent="0.3">
      <c r="A374" t="s">
        <v>1349</v>
      </c>
      <c r="B374" t="s">
        <v>291</v>
      </c>
      <c r="C374" s="51"/>
      <c r="D374" s="52"/>
      <c r="E374" s="63"/>
      <c r="F374" s="53"/>
      <c r="G374" s="51" t="s">
        <v>51</v>
      </c>
      <c r="H374" s="55"/>
      <c r="I374" s="54"/>
      <c r="J374" s="54"/>
      <c r="K374" s="65"/>
      <c r="L374" s="76">
        <v>374</v>
      </c>
      <c r="M3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4" s="107">
        <v>6</v>
      </c>
      <c r="O374" s="107">
        <v>8.8999999999999897</v>
      </c>
      <c r="P374" s="107">
        <v>115000</v>
      </c>
      <c r="Q374" s="107"/>
    </row>
    <row r="375" spans="1:17" x14ac:dyDescent="0.3">
      <c r="A375" t="s">
        <v>1350</v>
      </c>
      <c r="B375" t="s">
        <v>292</v>
      </c>
      <c r="C375" s="51"/>
      <c r="D375" s="52"/>
      <c r="E375" s="63"/>
      <c r="F375" s="53"/>
      <c r="G375" s="51" t="s">
        <v>51</v>
      </c>
      <c r="H375" s="55"/>
      <c r="I375" s="54"/>
      <c r="J375" s="54"/>
      <c r="K375" s="65"/>
      <c r="L375" s="76">
        <v>375</v>
      </c>
      <c r="M3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5" s="107">
        <v>7</v>
      </c>
      <c r="O375" s="107">
        <v>8.9999999999999893</v>
      </c>
      <c r="P375" s="107">
        <v>116000</v>
      </c>
      <c r="Q375" s="107"/>
    </row>
    <row r="376" spans="1:17" x14ac:dyDescent="0.3">
      <c r="A376" t="s">
        <v>1351</v>
      </c>
      <c r="B376" t="s">
        <v>194</v>
      </c>
      <c r="C376" s="51"/>
      <c r="D376" s="52"/>
      <c r="E376" s="63"/>
      <c r="F376" s="53"/>
      <c r="G376" s="51" t="s">
        <v>51</v>
      </c>
      <c r="H376" s="55"/>
      <c r="I376" s="54"/>
      <c r="J376" s="54"/>
      <c r="K376" s="65"/>
      <c r="L376" s="76">
        <v>376</v>
      </c>
      <c r="M3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6" s="107">
        <v>8</v>
      </c>
      <c r="O376" s="107">
        <v>9.0999999999999908</v>
      </c>
      <c r="P376" s="107">
        <v>117000</v>
      </c>
      <c r="Q376" s="107"/>
    </row>
    <row r="377" spans="1:17" x14ac:dyDescent="0.3">
      <c r="A377" t="s">
        <v>1352</v>
      </c>
      <c r="B377" t="s">
        <v>293</v>
      </c>
      <c r="C377" s="51"/>
      <c r="D377" s="52"/>
      <c r="E377" s="63"/>
      <c r="F377" s="53"/>
      <c r="G377" s="51" t="s">
        <v>51</v>
      </c>
      <c r="H377" s="55"/>
      <c r="I377" s="54"/>
      <c r="J377" s="54"/>
      <c r="K377" s="65"/>
      <c r="L377" s="76">
        <v>377</v>
      </c>
      <c r="M3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7" s="107">
        <v>2</v>
      </c>
      <c r="O377" s="107">
        <v>9.1999999999999904</v>
      </c>
      <c r="P377" s="107">
        <v>118000</v>
      </c>
      <c r="Q377" s="107"/>
    </row>
    <row r="378" spans="1:17" x14ac:dyDescent="0.3">
      <c r="A378" t="s">
        <v>1353</v>
      </c>
      <c r="B378" t="s">
        <v>219</v>
      </c>
      <c r="C378" s="51"/>
      <c r="D378" s="52"/>
      <c r="E378" s="63"/>
      <c r="F378" s="53"/>
      <c r="G378" s="51" t="s">
        <v>51</v>
      </c>
      <c r="H378" s="55"/>
      <c r="I378" s="54"/>
      <c r="J378" s="54"/>
      <c r="K378" s="65"/>
      <c r="L378" s="76">
        <v>378</v>
      </c>
      <c r="M3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8" s="107">
        <v>3</v>
      </c>
      <c r="O378" s="107">
        <v>9.2999999999999901</v>
      </c>
      <c r="P378" s="107">
        <v>119000</v>
      </c>
      <c r="Q378" s="107"/>
    </row>
    <row r="379" spans="1:17" x14ac:dyDescent="0.3">
      <c r="A379" t="s">
        <v>1354</v>
      </c>
      <c r="B379" t="s">
        <v>175</v>
      </c>
      <c r="C379" s="51"/>
      <c r="D379" s="52"/>
      <c r="E379" s="63"/>
      <c r="F379" s="53"/>
      <c r="G379" s="51" t="s">
        <v>51</v>
      </c>
      <c r="H379" s="55"/>
      <c r="I379" s="54"/>
      <c r="J379" s="54"/>
      <c r="K379" s="65"/>
      <c r="L379" s="76">
        <v>379</v>
      </c>
      <c r="M3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79" s="107">
        <v>4</v>
      </c>
      <c r="O379" s="107">
        <v>9.3999999999999897</v>
      </c>
      <c r="P379" s="107">
        <v>120000</v>
      </c>
      <c r="Q379" s="107"/>
    </row>
    <row r="380" spans="1:17" x14ac:dyDescent="0.3">
      <c r="A380" t="s">
        <v>1355</v>
      </c>
      <c r="B380" t="s">
        <v>211</v>
      </c>
      <c r="C380" s="51"/>
      <c r="D380" s="52"/>
      <c r="E380" s="63"/>
      <c r="F380" s="53"/>
      <c r="G380" s="51" t="s">
        <v>51</v>
      </c>
      <c r="H380" s="55"/>
      <c r="I380" s="54"/>
      <c r="J380" s="54"/>
      <c r="K380" s="65"/>
      <c r="L380" s="76">
        <v>380</v>
      </c>
      <c r="M3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0" s="107">
        <v>5</v>
      </c>
      <c r="O380" s="107">
        <v>9.4999999999999893</v>
      </c>
      <c r="P380" s="107">
        <v>121000</v>
      </c>
      <c r="Q380" s="107"/>
    </row>
    <row r="381" spans="1:17" x14ac:dyDescent="0.3">
      <c r="A381" t="s">
        <v>1356</v>
      </c>
      <c r="B381" t="s">
        <v>294</v>
      </c>
      <c r="C381" s="51"/>
      <c r="D381" s="52"/>
      <c r="E381" s="63"/>
      <c r="F381" s="53"/>
      <c r="G381" s="51" t="s">
        <v>50</v>
      </c>
      <c r="H381" s="55"/>
      <c r="I381" s="54"/>
      <c r="J381" s="54"/>
      <c r="K381" s="65"/>
      <c r="L381" s="76">
        <v>381</v>
      </c>
      <c r="M3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1" s="107">
        <v>6</v>
      </c>
      <c r="O381" s="107">
        <v>9.5999999999999908</v>
      </c>
      <c r="P381" s="107">
        <v>122000</v>
      </c>
      <c r="Q381" s="107"/>
    </row>
    <row r="382" spans="1:17" x14ac:dyDescent="0.3">
      <c r="A382" t="s">
        <v>1357</v>
      </c>
      <c r="B382" t="s">
        <v>295</v>
      </c>
      <c r="C382" s="51"/>
      <c r="D382" s="52"/>
      <c r="E382" s="63"/>
      <c r="F382" s="53"/>
      <c r="G382" s="51" t="s">
        <v>50</v>
      </c>
      <c r="H382" s="55"/>
      <c r="I382" s="54"/>
      <c r="J382" s="54"/>
      <c r="K382" s="65"/>
      <c r="L382" s="76">
        <v>382</v>
      </c>
      <c r="M3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2" s="107">
        <v>1</v>
      </c>
      <c r="O382" s="107">
        <v>9.6999999999999904</v>
      </c>
      <c r="P382" s="107">
        <v>123000</v>
      </c>
      <c r="Q382" s="107"/>
    </row>
    <row r="383" spans="1:17" x14ac:dyDescent="0.3">
      <c r="A383" t="s">
        <v>1358</v>
      </c>
      <c r="B383" t="s">
        <v>229</v>
      </c>
      <c r="C383" s="51"/>
      <c r="D383" s="52"/>
      <c r="E383" s="63"/>
      <c r="F383" s="53"/>
      <c r="G383" s="51" t="s">
        <v>50</v>
      </c>
      <c r="H383" s="55"/>
      <c r="I383" s="54"/>
      <c r="J383" s="54"/>
      <c r="K383" s="65"/>
      <c r="L383" s="76">
        <v>383</v>
      </c>
      <c r="M3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3" s="107">
        <v>9</v>
      </c>
      <c r="O383" s="107">
        <v>9.7999999999999901</v>
      </c>
      <c r="P383" s="107">
        <v>124000</v>
      </c>
      <c r="Q383" s="107"/>
    </row>
    <row r="384" spans="1:17" x14ac:dyDescent="0.3">
      <c r="A384" t="s">
        <v>1359</v>
      </c>
      <c r="B384" t="s">
        <v>296</v>
      </c>
      <c r="C384" s="51"/>
      <c r="D384" s="52"/>
      <c r="E384" s="63"/>
      <c r="F384" s="53"/>
      <c r="G384" s="51" t="s">
        <v>51</v>
      </c>
      <c r="H384" s="55"/>
      <c r="I384" s="54"/>
      <c r="J384" s="54"/>
      <c r="K384" s="65"/>
      <c r="L384" s="76">
        <v>384</v>
      </c>
      <c r="M3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4" s="107">
        <v>23</v>
      </c>
      <c r="O384" s="107">
        <v>5</v>
      </c>
      <c r="P384" s="107">
        <v>125000</v>
      </c>
      <c r="Q384" s="107"/>
    </row>
    <row r="385" spans="1:17" x14ac:dyDescent="0.3">
      <c r="A385" t="s">
        <v>1360</v>
      </c>
      <c r="B385" t="s">
        <v>250</v>
      </c>
      <c r="C385" s="51"/>
      <c r="D385" s="52"/>
      <c r="E385" s="63"/>
      <c r="F385" s="53"/>
      <c r="G385" s="51" t="s">
        <v>51</v>
      </c>
      <c r="H385" s="55"/>
      <c r="I385" s="54"/>
      <c r="J385" s="54"/>
      <c r="K385" s="65"/>
      <c r="L385" s="76">
        <v>385</v>
      </c>
      <c r="M3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5" s="107">
        <v>4</v>
      </c>
      <c r="O385" s="107">
        <v>5.0999999999999996</v>
      </c>
      <c r="P385" s="107">
        <v>126000</v>
      </c>
      <c r="Q385" s="107"/>
    </row>
    <row r="386" spans="1:17" x14ac:dyDescent="0.3">
      <c r="A386" t="s">
        <v>1361</v>
      </c>
      <c r="B386" t="s">
        <v>229</v>
      </c>
      <c r="C386" s="51"/>
      <c r="D386" s="52"/>
      <c r="E386" s="63"/>
      <c r="F386" s="53"/>
      <c r="G386" s="51" t="s">
        <v>51</v>
      </c>
      <c r="H386" s="55"/>
      <c r="I386" s="54"/>
      <c r="J386" s="54"/>
      <c r="K386" s="65"/>
      <c r="L386" s="76">
        <v>386</v>
      </c>
      <c r="M3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6" s="107">
        <v>21</v>
      </c>
      <c r="O386" s="107">
        <v>5.2</v>
      </c>
      <c r="P386" s="107">
        <v>127000</v>
      </c>
      <c r="Q386" s="107"/>
    </row>
    <row r="387" spans="1:17" x14ac:dyDescent="0.3">
      <c r="A387" t="s">
        <v>1362</v>
      </c>
      <c r="B387" t="s">
        <v>297</v>
      </c>
      <c r="C387" s="51"/>
      <c r="D387" s="52"/>
      <c r="E387" s="63"/>
      <c r="F387" s="53"/>
      <c r="G387" s="51" t="s">
        <v>51</v>
      </c>
      <c r="H387" s="55"/>
      <c r="I387" s="54"/>
      <c r="J387" s="54"/>
      <c r="K387" s="65"/>
      <c r="L387" s="76">
        <v>387</v>
      </c>
      <c r="M3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7" s="107">
        <v>7</v>
      </c>
      <c r="O387" s="107">
        <v>5.3</v>
      </c>
      <c r="P387" s="107">
        <v>128000</v>
      </c>
      <c r="Q387" s="107"/>
    </row>
    <row r="388" spans="1:17" x14ac:dyDescent="0.3">
      <c r="A388" t="s">
        <v>1363</v>
      </c>
      <c r="B388" t="s">
        <v>220</v>
      </c>
      <c r="C388" s="51"/>
      <c r="D388" s="52"/>
      <c r="E388" s="63"/>
      <c r="F388" s="53"/>
      <c r="G388" s="51" t="s">
        <v>51</v>
      </c>
      <c r="H388" s="55"/>
      <c r="I388" s="54"/>
      <c r="J388" s="54"/>
      <c r="K388" s="65"/>
      <c r="L388" s="76">
        <v>388</v>
      </c>
      <c r="M3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8" s="107">
        <v>8</v>
      </c>
      <c r="O388" s="107">
        <v>5.4</v>
      </c>
      <c r="P388" s="107">
        <v>129000</v>
      </c>
      <c r="Q388" s="107"/>
    </row>
    <row r="389" spans="1:17" x14ac:dyDescent="0.3">
      <c r="A389" t="s">
        <v>1364</v>
      </c>
      <c r="B389" t="s">
        <v>298</v>
      </c>
      <c r="C389" s="51"/>
      <c r="D389" s="52"/>
      <c r="E389" s="63"/>
      <c r="F389" s="53"/>
      <c r="G389" s="51" t="s">
        <v>51</v>
      </c>
      <c r="H389" s="55"/>
      <c r="I389" s="54"/>
      <c r="J389" s="54"/>
      <c r="K389" s="65"/>
      <c r="L389" s="76">
        <v>389</v>
      </c>
      <c r="M3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89" s="107">
        <v>8</v>
      </c>
      <c r="O389" s="107">
        <v>5.5</v>
      </c>
      <c r="P389" s="107">
        <v>130000</v>
      </c>
      <c r="Q389" s="107"/>
    </row>
    <row r="390" spans="1:17" x14ac:dyDescent="0.3">
      <c r="A390" t="s">
        <v>1365</v>
      </c>
      <c r="B390" t="s">
        <v>299</v>
      </c>
      <c r="C390" s="51"/>
      <c r="D390" s="52"/>
      <c r="E390" s="63"/>
      <c r="F390" s="53"/>
      <c r="G390" s="51" t="s">
        <v>51</v>
      </c>
      <c r="H390" s="55"/>
      <c r="I390" s="54"/>
      <c r="J390" s="54"/>
      <c r="K390" s="65"/>
      <c r="L390" s="76">
        <v>390</v>
      </c>
      <c r="M3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0" s="107">
        <v>3</v>
      </c>
      <c r="O390" s="107">
        <v>5.6</v>
      </c>
      <c r="P390" s="107">
        <v>131000</v>
      </c>
      <c r="Q390" s="107"/>
    </row>
    <row r="391" spans="1:17" x14ac:dyDescent="0.3">
      <c r="A391" t="s">
        <v>1366</v>
      </c>
      <c r="B391" t="s">
        <v>300</v>
      </c>
      <c r="C391" s="51"/>
      <c r="D391" s="52"/>
      <c r="E391" s="63"/>
      <c r="F391" s="53"/>
      <c r="G391" s="51" t="s">
        <v>51</v>
      </c>
      <c r="H391" s="55"/>
      <c r="I391" s="54"/>
      <c r="J391" s="54"/>
      <c r="K391" s="65"/>
      <c r="L391" s="76">
        <v>391</v>
      </c>
      <c r="M3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1" s="107">
        <v>4</v>
      </c>
      <c r="O391" s="107">
        <v>5.7</v>
      </c>
      <c r="P391" s="107">
        <v>132000</v>
      </c>
      <c r="Q391" s="107"/>
    </row>
    <row r="392" spans="1:17" x14ac:dyDescent="0.3">
      <c r="A392" t="s">
        <v>1367</v>
      </c>
      <c r="B392" t="s">
        <v>196</v>
      </c>
      <c r="C392" s="51"/>
      <c r="D392" s="52"/>
      <c r="E392" s="63"/>
      <c r="F392" s="53"/>
      <c r="G392" s="51" t="s">
        <v>51</v>
      </c>
      <c r="H392" s="55"/>
      <c r="I392" s="54"/>
      <c r="J392" s="54"/>
      <c r="K392" s="65"/>
      <c r="L392" s="76">
        <v>392</v>
      </c>
      <c r="M3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2" s="107">
        <v>5</v>
      </c>
      <c r="O392" s="107">
        <v>5.8</v>
      </c>
      <c r="P392" s="107">
        <v>133000</v>
      </c>
      <c r="Q392" s="107"/>
    </row>
    <row r="393" spans="1:17" x14ac:dyDescent="0.3">
      <c r="A393" t="s">
        <v>1368</v>
      </c>
      <c r="B393" t="s">
        <v>301</v>
      </c>
      <c r="C393" s="51"/>
      <c r="D393" s="52"/>
      <c r="E393" s="63"/>
      <c r="F393" s="53"/>
      <c r="G393" s="51" t="s">
        <v>51</v>
      </c>
      <c r="H393" s="55"/>
      <c r="I393" s="54"/>
      <c r="J393" s="54"/>
      <c r="K393" s="65"/>
      <c r="L393" s="76">
        <v>393</v>
      </c>
      <c r="M3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3" s="107">
        <v>6</v>
      </c>
      <c r="O393" s="107">
        <v>5.9</v>
      </c>
      <c r="P393" s="107">
        <v>134000</v>
      </c>
      <c r="Q393" s="107"/>
    </row>
    <row r="394" spans="1:17" x14ac:dyDescent="0.3">
      <c r="A394" t="s">
        <v>1369</v>
      </c>
      <c r="B394" t="s">
        <v>296</v>
      </c>
      <c r="C394" s="51"/>
      <c r="D394" s="52"/>
      <c r="E394" s="63"/>
      <c r="F394" s="53"/>
      <c r="G394" s="51" t="s">
        <v>51</v>
      </c>
      <c r="H394" s="55"/>
      <c r="I394" s="54"/>
      <c r="J394" s="54"/>
      <c r="K394" s="65"/>
      <c r="L394" s="76">
        <v>394</v>
      </c>
      <c r="M3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4" s="107">
        <v>7</v>
      </c>
      <c r="O394" s="107">
        <v>6</v>
      </c>
      <c r="P394" s="107">
        <v>135000</v>
      </c>
      <c r="Q394" s="107"/>
    </row>
    <row r="395" spans="1:17" x14ac:dyDescent="0.3">
      <c r="A395" t="s">
        <v>1370</v>
      </c>
      <c r="B395" t="s">
        <v>181</v>
      </c>
      <c r="C395" s="51"/>
      <c r="D395" s="52"/>
      <c r="E395" s="63"/>
      <c r="F395" s="53"/>
      <c r="G395" s="51" t="s">
        <v>51</v>
      </c>
      <c r="H395" s="55"/>
      <c r="I395" s="54"/>
      <c r="J395" s="54"/>
      <c r="K395" s="65"/>
      <c r="L395" s="76">
        <v>395</v>
      </c>
      <c r="M3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5" s="107">
        <v>7</v>
      </c>
      <c r="O395" s="107">
        <v>6.1</v>
      </c>
      <c r="P395" s="107">
        <v>136000</v>
      </c>
      <c r="Q395" s="107"/>
    </row>
    <row r="396" spans="1:17" x14ac:dyDescent="0.3">
      <c r="A396" t="s">
        <v>1371</v>
      </c>
      <c r="B396" t="s">
        <v>175</v>
      </c>
      <c r="C396" s="51"/>
      <c r="D396" s="52"/>
      <c r="E396" s="63"/>
      <c r="F396" s="53"/>
      <c r="G396" s="51" t="s">
        <v>51</v>
      </c>
      <c r="H396" s="55"/>
      <c r="I396" s="54"/>
      <c r="J396" s="54"/>
      <c r="K396" s="65"/>
      <c r="L396" s="76">
        <v>396</v>
      </c>
      <c r="M3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6" s="107">
        <v>8</v>
      </c>
      <c r="O396" s="107">
        <v>6.2</v>
      </c>
      <c r="P396" s="107">
        <v>137000</v>
      </c>
      <c r="Q396" s="107"/>
    </row>
    <row r="397" spans="1:17" x14ac:dyDescent="0.3">
      <c r="A397" t="s">
        <v>1372</v>
      </c>
      <c r="B397" t="s">
        <v>191</v>
      </c>
      <c r="C397" s="51"/>
      <c r="D397" s="52"/>
      <c r="E397" s="63"/>
      <c r="F397" s="53"/>
      <c r="G397" s="51" t="s">
        <v>51</v>
      </c>
      <c r="H397" s="55"/>
      <c r="I397" s="54"/>
      <c r="J397" s="54"/>
      <c r="K397" s="65"/>
      <c r="L397" s="76">
        <v>397</v>
      </c>
      <c r="M3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7" s="107">
        <v>8</v>
      </c>
      <c r="O397" s="107">
        <v>6.3</v>
      </c>
      <c r="P397" s="107">
        <v>138000</v>
      </c>
      <c r="Q397" s="107"/>
    </row>
    <row r="398" spans="1:17" x14ac:dyDescent="0.3">
      <c r="A398" t="s">
        <v>1373</v>
      </c>
      <c r="B398" t="s">
        <v>219</v>
      </c>
      <c r="C398" s="51"/>
      <c r="D398" s="52"/>
      <c r="E398" s="63"/>
      <c r="F398" s="53"/>
      <c r="G398" s="51" t="s">
        <v>51</v>
      </c>
      <c r="H398" s="55"/>
      <c r="I398" s="54"/>
      <c r="J398" s="54"/>
      <c r="K398" s="65"/>
      <c r="L398" s="76">
        <v>398</v>
      </c>
      <c r="M3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8" s="107">
        <v>23</v>
      </c>
      <c r="O398" s="107">
        <v>6.4</v>
      </c>
      <c r="P398" s="107">
        <v>139000</v>
      </c>
      <c r="Q398" s="107"/>
    </row>
    <row r="399" spans="1:17" x14ac:dyDescent="0.3">
      <c r="A399" t="s">
        <v>1374</v>
      </c>
      <c r="B399" t="s">
        <v>302</v>
      </c>
      <c r="C399" s="51"/>
      <c r="D399" s="52"/>
      <c r="E399" s="63"/>
      <c r="F399" s="53"/>
      <c r="G399" s="51" t="s">
        <v>51</v>
      </c>
      <c r="H399" s="55"/>
      <c r="I399" s="54"/>
      <c r="J399" s="54"/>
      <c r="K399" s="65"/>
      <c r="L399" s="76">
        <v>399</v>
      </c>
      <c r="M3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399" s="107">
        <v>5</v>
      </c>
      <c r="O399" s="107">
        <v>6.4999999999999902</v>
      </c>
      <c r="P399" s="107">
        <v>140000</v>
      </c>
      <c r="Q399" s="107"/>
    </row>
    <row r="400" spans="1:17" x14ac:dyDescent="0.3">
      <c r="A400" t="s">
        <v>1375</v>
      </c>
      <c r="B400" t="s">
        <v>303</v>
      </c>
      <c r="C400" s="51"/>
      <c r="D400" s="52"/>
      <c r="E400" s="63"/>
      <c r="F400" s="53"/>
      <c r="G400" s="51" t="s">
        <v>51</v>
      </c>
      <c r="H400" s="55"/>
      <c r="I400" s="54"/>
      <c r="J400" s="54"/>
      <c r="K400" s="65"/>
      <c r="L400" s="76">
        <v>400</v>
      </c>
      <c r="M4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0" s="107">
        <v>4</v>
      </c>
      <c r="O400" s="107">
        <v>6.5999999999999899</v>
      </c>
      <c r="P400" s="107">
        <v>141000</v>
      </c>
      <c r="Q400" s="107"/>
    </row>
    <row r="401" spans="1:17" x14ac:dyDescent="0.3">
      <c r="A401" t="s">
        <v>1376</v>
      </c>
      <c r="B401" t="s">
        <v>304</v>
      </c>
      <c r="C401" s="51"/>
      <c r="D401" s="52"/>
      <c r="E401" s="63"/>
      <c r="F401" s="53"/>
      <c r="G401" s="51" t="s">
        <v>51</v>
      </c>
      <c r="H401" s="55"/>
      <c r="I401" s="54"/>
      <c r="J401" s="54"/>
      <c r="K401" s="65"/>
      <c r="L401" s="76">
        <v>401</v>
      </c>
      <c r="M4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1" s="107">
        <v>3</v>
      </c>
      <c r="O401" s="107">
        <v>6.6999999999999904</v>
      </c>
      <c r="P401" s="107">
        <v>142000</v>
      </c>
      <c r="Q401" s="107"/>
    </row>
    <row r="402" spans="1:17" x14ac:dyDescent="0.3">
      <c r="A402" t="s">
        <v>1377</v>
      </c>
      <c r="B402" t="s">
        <v>196</v>
      </c>
      <c r="C402" s="51"/>
      <c r="D402" s="52"/>
      <c r="E402" s="63"/>
      <c r="F402" s="53"/>
      <c r="G402" s="51" t="s">
        <v>51</v>
      </c>
      <c r="H402" s="55"/>
      <c r="I402" s="54"/>
      <c r="J402" s="54"/>
      <c r="K402" s="65"/>
      <c r="L402" s="76">
        <v>402</v>
      </c>
      <c r="M4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2" s="107">
        <v>3</v>
      </c>
      <c r="O402" s="107">
        <v>6.7999999999999901</v>
      </c>
      <c r="P402" s="107">
        <v>143000</v>
      </c>
      <c r="Q402" s="107"/>
    </row>
    <row r="403" spans="1:17" x14ac:dyDescent="0.3">
      <c r="A403" t="s">
        <v>1378</v>
      </c>
      <c r="B403" t="s">
        <v>300</v>
      </c>
      <c r="C403" s="51"/>
      <c r="D403" s="52"/>
      <c r="E403" s="63"/>
      <c r="F403" s="53"/>
      <c r="G403" s="51" t="s">
        <v>51</v>
      </c>
      <c r="H403" s="55"/>
      <c r="I403" s="54"/>
      <c r="J403" s="54"/>
      <c r="K403" s="65"/>
      <c r="L403" s="76">
        <v>403</v>
      </c>
      <c r="M4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3" s="107">
        <v>2</v>
      </c>
      <c r="O403" s="107">
        <v>6.8999999999999897</v>
      </c>
      <c r="P403" s="107">
        <v>144000</v>
      </c>
      <c r="Q403" s="107"/>
    </row>
    <row r="404" spans="1:17" x14ac:dyDescent="0.3">
      <c r="A404" t="s">
        <v>1379</v>
      </c>
      <c r="B404" t="s">
        <v>305</v>
      </c>
      <c r="C404" s="51"/>
      <c r="D404" s="52"/>
      <c r="E404" s="63"/>
      <c r="F404" s="53"/>
      <c r="G404" s="51" t="s">
        <v>51</v>
      </c>
      <c r="H404" s="55"/>
      <c r="I404" s="54"/>
      <c r="J404" s="54"/>
      <c r="K404" s="65"/>
      <c r="L404" s="76">
        <v>404</v>
      </c>
      <c r="M4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4" s="107">
        <v>2</v>
      </c>
      <c r="O404" s="107">
        <v>6.9999999999999902</v>
      </c>
      <c r="P404" s="107">
        <v>145000</v>
      </c>
      <c r="Q404" s="107"/>
    </row>
    <row r="405" spans="1:17" x14ac:dyDescent="0.3">
      <c r="A405" t="s">
        <v>1380</v>
      </c>
      <c r="B405" t="s">
        <v>306</v>
      </c>
      <c r="C405" s="51"/>
      <c r="D405" s="52"/>
      <c r="E405" s="63"/>
      <c r="F405" s="53"/>
      <c r="G405" s="51" t="s">
        <v>51</v>
      </c>
      <c r="H405" s="55"/>
      <c r="I405" s="54"/>
      <c r="J405" s="54"/>
      <c r="K405" s="65"/>
      <c r="L405" s="76">
        <v>405</v>
      </c>
      <c r="M4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5" s="107">
        <v>2</v>
      </c>
      <c r="O405" s="107">
        <v>7.0999999999999899</v>
      </c>
      <c r="P405" s="107">
        <v>146000</v>
      </c>
      <c r="Q405" s="107"/>
    </row>
    <row r="406" spans="1:17" x14ac:dyDescent="0.3">
      <c r="A406" t="s">
        <v>1381</v>
      </c>
      <c r="B406" t="s">
        <v>307</v>
      </c>
      <c r="C406" s="51"/>
      <c r="D406" s="52"/>
      <c r="E406" s="63"/>
      <c r="F406" s="53"/>
      <c r="G406" s="51" t="s">
        <v>51</v>
      </c>
      <c r="H406" s="55"/>
      <c r="I406" s="54"/>
      <c r="J406" s="54"/>
      <c r="K406" s="65"/>
      <c r="L406" s="76">
        <v>406</v>
      </c>
      <c r="M4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6" s="107">
        <v>3</v>
      </c>
      <c r="O406" s="107">
        <v>7.1999999999999904</v>
      </c>
      <c r="P406" s="107">
        <v>147000</v>
      </c>
      <c r="Q406" s="107"/>
    </row>
    <row r="407" spans="1:17" x14ac:dyDescent="0.3">
      <c r="A407" t="s">
        <v>1382</v>
      </c>
      <c r="B407" t="s">
        <v>308</v>
      </c>
      <c r="C407" s="51"/>
      <c r="D407" s="52"/>
      <c r="E407" s="63"/>
      <c r="F407" s="53"/>
      <c r="G407" s="51" t="s">
        <v>51</v>
      </c>
      <c r="H407" s="55"/>
      <c r="I407" s="54"/>
      <c r="J407" s="54"/>
      <c r="K407" s="65"/>
      <c r="L407" s="76">
        <v>407</v>
      </c>
      <c r="M4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7" s="107">
        <v>12</v>
      </c>
      <c r="O407" s="107">
        <v>7.2999999999999901</v>
      </c>
      <c r="P407" s="107">
        <v>148000</v>
      </c>
      <c r="Q407" s="107"/>
    </row>
    <row r="408" spans="1:17" x14ac:dyDescent="0.3">
      <c r="A408" t="s">
        <v>1383</v>
      </c>
      <c r="B408" t="s">
        <v>194</v>
      </c>
      <c r="C408" s="51"/>
      <c r="D408" s="52"/>
      <c r="E408" s="63"/>
      <c r="F408" s="53"/>
      <c r="G408" s="51" t="s">
        <v>51</v>
      </c>
      <c r="H408" s="55"/>
      <c r="I408" s="54"/>
      <c r="J408" s="54"/>
      <c r="K408" s="65"/>
      <c r="L408" s="76">
        <v>408</v>
      </c>
      <c r="M4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8" s="107">
        <v>21</v>
      </c>
      <c r="O408" s="107">
        <v>7.3999999999999897</v>
      </c>
      <c r="P408" s="107">
        <v>149000</v>
      </c>
      <c r="Q408" s="107"/>
    </row>
    <row r="409" spans="1:17" x14ac:dyDescent="0.3">
      <c r="A409" t="s">
        <v>1384</v>
      </c>
      <c r="B409" t="s">
        <v>175</v>
      </c>
      <c r="C409" s="51"/>
      <c r="D409" s="52"/>
      <c r="E409" s="63"/>
      <c r="F409" s="53"/>
      <c r="G409" s="51" t="s">
        <v>51</v>
      </c>
      <c r="H409" s="55"/>
      <c r="I409" s="54"/>
      <c r="J409" s="54"/>
      <c r="K409" s="65"/>
      <c r="L409" s="76">
        <v>409</v>
      </c>
      <c r="M4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09" s="107">
        <v>12</v>
      </c>
      <c r="O409" s="107">
        <v>7.4999999999999902</v>
      </c>
      <c r="P409" s="107">
        <v>150000</v>
      </c>
      <c r="Q409" s="107"/>
    </row>
    <row r="410" spans="1:17" x14ac:dyDescent="0.3">
      <c r="A410" t="s">
        <v>1385</v>
      </c>
      <c r="B410" t="s">
        <v>309</v>
      </c>
      <c r="C410" s="51"/>
      <c r="D410" s="52"/>
      <c r="E410" s="63"/>
      <c r="F410" s="53"/>
      <c r="G410" s="51" t="s">
        <v>51</v>
      </c>
      <c r="H410" s="55"/>
      <c r="I410" s="54"/>
      <c r="J410" s="54"/>
      <c r="K410" s="65"/>
      <c r="L410" s="76">
        <v>410</v>
      </c>
      <c r="M4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0" s="107">
        <v>21</v>
      </c>
      <c r="O410" s="107">
        <v>7.5999999999999899</v>
      </c>
      <c r="P410" s="107">
        <v>151000</v>
      </c>
      <c r="Q410" s="107"/>
    </row>
    <row r="411" spans="1:17" x14ac:dyDescent="0.3">
      <c r="A411" t="s">
        <v>1386</v>
      </c>
      <c r="B411" t="s">
        <v>184</v>
      </c>
      <c r="C411" s="51"/>
      <c r="D411" s="52"/>
      <c r="E411" s="63"/>
      <c r="F411" s="53"/>
      <c r="G411" s="51" t="s">
        <v>51</v>
      </c>
      <c r="H411" s="55"/>
      <c r="I411" s="54"/>
      <c r="J411" s="54"/>
      <c r="K411" s="65"/>
      <c r="L411" s="76">
        <v>411</v>
      </c>
      <c r="M4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1" s="107">
        <v>12</v>
      </c>
      <c r="O411" s="107">
        <v>7.6999999999999904</v>
      </c>
      <c r="P411" s="107">
        <v>152000</v>
      </c>
      <c r="Q411" s="107"/>
    </row>
    <row r="412" spans="1:17" x14ac:dyDescent="0.3">
      <c r="A412" t="s">
        <v>1387</v>
      </c>
      <c r="B412" t="s">
        <v>210</v>
      </c>
      <c r="C412" s="51"/>
      <c r="D412" s="52"/>
      <c r="E412" s="63"/>
      <c r="F412" s="53"/>
      <c r="G412" s="51" t="s">
        <v>51</v>
      </c>
      <c r="H412" s="55"/>
      <c r="I412" s="54"/>
      <c r="J412" s="54"/>
      <c r="K412" s="65"/>
      <c r="L412" s="76">
        <v>412</v>
      </c>
      <c r="M4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2" s="107">
        <v>23</v>
      </c>
      <c r="O412" s="107">
        <v>7.7999999999999901</v>
      </c>
      <c r="P412" s="107">
        <v>153000</v>
      </c>
      <c r="Q412" s="107"/>
    </row>
    <row r="413" spans="1:17" x14ac:dyDescent="0.3">
      <c r="A413" t="s">
        <v>1232</v>
      </c>
      <c r="B413" t="s">
        <v>188</v>
      </c>
      <c r="C413" s="51"/>
      <c r="D413" s="52"/>
      <c r="E413" s="63"/>
      <c r="F413" s="53"/>
      <c r="G413" s="51" t="s">
        <v>51</v>
      </c>
      <c r="H413" s="55"/>
      <c r="I413" s="54"/>
      <c r="J413" s="54"/>
      <c r="K413" s="65"/>
      <c r="L413" s="76">
        <v>413</v>
      </c>
      <c r="M4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3" s="107">
        <v>24</v>
      </c>
      <c r="O413" s="107">
        <v>7.8999999999999897</v>
      </c>
      <c r="P413" s="107">
        <v>154000</v>
      </c>
      <c r="Q413" s="107"/>
    </row>
    <row r="414" spans="1:17" x14ac:dyDescent="0.3">
      <c r="A414" t="s">
        <v>1388</v>
      </c>
      <c r="B414" t="s">
        <v>218</v>
      </c>
      <c r="C414" s="51"/>
      <c r="D414" s="52"/>
      <c r="E414" s="63"/>
      <c r="F414" s="53"/>
      <c r="G414" s="51" t="s">
        <v>51</v>
      </c>
      <c r="H414" s="55"/>
      <c r="I414" s="54"/>
      <c r="J414" s="54"/>
      <c r="K414" s="65"/>
      <c r="L414" s="76">
        <v>414</v>
      </c>
      <c r="M4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4" s="107">
        <v>21</v>
      </c>
      <c r="O414" s="107">
        <v>7.9999999999999902</v>
      </c>
      <c r="P414" s="107">
        <v>155000</v>
      </c>
      <c r="Q414" s="107"/>
    </row>
    <row r="415" spans="1:17" x14ac:dyDescent="0.3">
      <c r="A415" t="s">
        <v>1389</v>
      </c>
      <c r="B415" t="s">
        <v>310</v>
      </c>
      <c r="C415" s="51"/>
      <c r="D415" s="52"/>
      <c r="E415" s="63"/>
      <c r="F415" s="53"/>
      <c r="G415" s="51" t="s">
        <v>51</v>
      </c>
      <c r="H415" s="55"/>
      <c r="I415" s="54"/>
      <c r="J415" s="54"/>
      <c r="K415" s="65"/>
      <c r="L415" s="76">
        <v>415</v>
      </c>
      <c r="M4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5" s="107">
        <v>23</v>
      </c>
      <c r="O415" s="107">
        <v>8.0999999999999908</v>
      </c>
      <c r="P415" s="107">
        <v>156000</v>
      </c>
      <c r="Q415" s="107"/>
    </row>
    <row r="416" spans="1:17" x14ac:dyDescent="0.3">
      <c r="A416" t="s">
        <v>1390</v>
      </c>
      <c r="B416" t="s">
        <v>311</v>
      </c>
      <c r="C416" s="51"/>
      <c r="D416" s="52"/>
      <c r="E416" s="63"/>
      <c r="F416" s="53"/>
      <c r="G416" s="51" t="s">
        <v>51</v>
      </c>
      <c r="H416" s="55"/>
      <c r="I416" s="54"/>
      <c r="J416" s="54"/>
      <c r="K416" s="65"/>
      <c r="L416" s="76">
        <v>416</v>
      </c>
      <c r="M4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6" s="107">
        <v>24</v>
      </c>
      <c r="O416" s="107">
        <v>8.1999999999999904</v>
      </c>
      <c r="P416" s="107">
        <v>157000</v>
      </c>
      <c r="Q416" s="107"/>
    </row>
    <row r="417" spans="1:17" x14ac:dyDescent="0.3">
      <c r="A417" t="s">
        <v>1391</v>
      </c>
      <c r="B417" t="s">
        <v>312</v>
      </c>
      <c r="C417" s="51"/>
      <c r="D417" s="52"/>
      <c r="E417" s="63"/>
      <c r="F417" s="53"/>
      <c r="G417" s="51" t="s">
        <v>51</v>
      </c>
      <c r="H417" s="55"/>
      <c r="I417" s="54"/>
      <c r="J417" s="54"/>
      <c r="K417" s="65"/>
      <c r="L417" s="76">
        <v>417</v>
      </c>
      <c r="M4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7" s="107">
        <v>21</v>
      </c>
      <c r="O417" s="107">
        <v>8.2999999999999901</v>
      </c>
      <c r="P417" s="107">
        <v>158000</v>
      </c>
      <c r="Q417" s="107"/>
    </row>
    <row r="418" spans="1:17" x14ac:dyDescent="0.3">
      <c r="A418" t="s">
        <v>1392</v>
      </c>
      <c r="B418" t="s">
        <v>313</v>
      </c>
      <c r="C418" s="51"/>
      <c r="D418" s="52"/>
      <c r="E418" s="63"/>
      <c r="F418" s="53"/>
      <c r="G418" s="51" t="s">
        <v>51</v>
      </c>
      <c r="H418" s="55"/>
      <c r="I418" s="54"/>
      <c r="J418" s="54"/>
      <c r="K418" s="65"/>
      <c r="L418" s="76">
        <v>418</v>
      </c>
      <c r="M4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8" s="107">
        <v>23</v>
      </c>
      <c r="O418" s="107">
        <v>8.3999999999999897</v>
      </c>
      <c r="P418" s="107">
        <v>159000</v>
      </c>
      <c r="Q418" s="107"/>
    </row>
    <row r="419" spans="1:17" x14ac:dyDescent="0.3">
      <c r="A419" t="s">
        <v>1393</v>
      </c>
      <c r="B419" t="s">
        <v>174</v>
      </c>
      <c r="C419" s="51"/>
      <c r="D419" s="52"/>
      <c r="E419" s="63"/>
      <c r="F419" s="53"/>
      <c r="G419" s="51" t="s">
        <v>51</v>
      </c>
      <c r="H419" s="55"/>
      <c r="I419" s="54"/>
      <c r="J419" s="54"/>
      <c r="K419" s="65"/>
      <c r="L419" s="76">
        <v>419</v>
      </c>
      <c r="M4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19" s="107">
        <v>24</v>
      </c>
      <c r="O419" s="107">
        <v>8.4999999999999893</v>
      </c>
      <c r="P419" s="107">
        <v>160000</v>
      </c>
      <c r="Q419" s="107"/>
    </row>
    <row r="420" spans="1:17" x14ac:dyDescent="0.3">
      <c r="A420" t="s">
        <v>1394</v>
      </c>
      <c r="B420" t="s">
        <v>314</v>
      </c>
      <c r="C420" s="51"/>
      <c r="D420" s="52"/>
      <c r="E420" s="63"/>
      <c r="F420" s="53"/>
      <c r="G420" s="51" t="s">
        <v>51</v>
      </c>
      <c r="H420" s="55"/>
      <c r="I420" s="54"/>
      <c r="J420" s="54"/>
      <c r="K420" s="65"/>
      <c r="L420" s="76">
        <v>420</v>
      </c>
      <c r="M4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0" s="107">
        <v>14</v>
      </c>
      <c r="O420" s="107">
        <v>8.5999999999999908</v>
      </c>
      <c r="P420" s="107">
        <v>161000</v>
      </c>
      <c r="Q420" s="107"/>
    </row>
    <row r="421" spans="1:17" x14ac:dyDescent="0.3">
      <c r="A421" t="s">
        <v>1395</v>
      </c>
      <c r="B421" t="s">
        <v>315</v>
      </c>
      <c r="C421" s="51"/>
      <c r="D421" s="52"/>
      <c r="E421" s="63"/>
      <c r="F421" s="53"/>
      <c r="G421" s="51" t="s">
        <v>51</v>
      </c>
      <c r="H421" s="55"/>
      <c r="I421" s="54"/>
      <c r="J421" s="54"/>
      <c r="K421" s="65"/>
      <c r="L421" s="76">
        <v>421</v>
      </c>
      <c r="M4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1" s="107">
        <v>16</v>
      </c>
      <c r="O421" s="107">
        <v>8.6999999999999904</v>
      </c>
      <c r="P421" s="107">
        <v>162000</v>
      </c>
      <c r="Q421" s="107"/>
    </row>
    <row r="422" spans="1:17" x14ac:dyDescent="0.3">
      <c r="A422" t="s">
        <v>1396</v>
      </c>
      <c r="B422" t="s">
        <v>316</v>
      </c>
      <c r="C422" s="51"/>
      <c r="D422" s="52"/>
      <c r="E422" s="63"/>
      <c r="F422" s="53"/>
      <c r="G422" s="51" t="s">
        <v>51</v>
      </c>
      <c r="H422" s="55"/>
      <c r="I422" s="54"/>
      <c r="J422" s="54"/>
      <c r="K422" s="65"/>
      <c r="L422" s="76">
        <v>422</v>
      </c>
      <c r="M4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2" s="107">
        <v>18</v>
      </c>
      <c r="O422" s="107">
        <v>8.7999999999999901</v>
      </c>
      <c r="P422" s="107">
        <v>163000</v>
      </c>
      <c r="Q422" s="107"/>
    </row>
    <row r="423" spans="1:17" x14ac:dyDescent="0.3">
      <c r="A423" t="s">
        <v>1397</v>
      </c>
      <c r="B423" t="s">
        <v>317</v>
      </c>
      <c r="C423" s="51"/>
      <c r="D423" s="52"/>
      <c r="E423" s="63"/>
      <c r="F423" s="53"/>
      <c r="G423" s="51" t="s">
        <v>51</v>
      </c>
      <c r="H423" s="55"/>
      <c r="I423" s="54"/>
      <c r="J423" s="54"/>
      <c r="K423" s="65"/>
      <c r="L423" s="76">
        <v>423</v>
      </c>
      <c r="M4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3" s="107">
        <v>19</v>
      </c>
      <c r="O423" s="107">
        <v>8.8999999999999897</v>
      </c>
      <c r="P423" s="107">
        <v>164000</v>
      </c>
      <c r="Q423" s="107"/>
    </row>
    <row r="424" spans="1:17" x14ac:dyDescent="0.3">
      <c r="A424" t="s">
        <v>1398</v>
      </c>
      <c r="B424" t="s">
        <v>182</v>
      </c>
      <c r="C424" s="51"/>
      <c r="D424" s="52"/>
      <c r="E424" s="63"/>
      <c r="F424" s="53"/>
      <c r="G424" s="51" t="s">
        <v>51</v>
      </c>
      <c r="H424" s="55"/>
      <c r="I424" s="54"/>
      <c r="J424" s="54"/>
      <c r="K424" s="65"/>
      <c r="L424" s="76">
        <v>424</v>
      </c>
      <c r="M4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4" s="107">
        <v>17</v>
      </c>
      <c r="O424" s="107">
        <v>8.9999999999999893</v>
      </c>
      <c r="P424" s="107">
        <v>165000</v>
      </c>
      <c r="Q424" s="107"/>
    </row>
    <row r="425" spans="1:17" x14ac:dyDescent="0.3">
      <c r="A425" t="s">
        <v>1399</v>
      </c>
      <c r="B425" t="s">
        <v>198</v>
      </c>
      <c r="C425" s="51"/>
      <c r="D425" s="52"/>
      <c r="E425" s="63"/>
      <c r="F425" s="53"/>
      <c r="G425" s="51" t="s">
        <v>51</v>
      </c>
      <c r="H425" s="55"/>
      <c r="I425" s="54"/>
      <c r="J425" s="54"/>
      <c r="K425" s="65"/>
      <c r="L425" s="76">
        <v>425</v>
      </c>
      <c r="M4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5" s="107">
        <v>16</v>
      </c>
      <c r="O425" s="107">
        <v>9.0999999999999908</v>
      </c>
      <c r="P425" s="107">
        <v>166000</v>
      </c>
      <c r="Q425" s="107"/>
    </row>
    <row r="426" spans="1:17" x14ac:dyDescent="0.3">
      <c r="A426" t="s">
        <v>1400</v>
      </c>
      <c r="B426" t="s">
        <v>318</v>
      </c>
      <c r="C426" s="51"/>
      <c r="D426" s="52"/>
      <c r="E426" s="63"/>
      <c r="F426" s="53"/>
      <c r="G426" s="51" t="s">
        <v>51</v>
      </c>
      <c r="H426" s="55"/>
      <c r="I426" s="54"/>
      <c r="J426" s="54"/>
      <c r="K426" s="65"/>
      <c r="L426" s="76">
        <v>426</v>
      </c>
      <c r="M4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6" s="107">
        <v>15</v>
      </c>
      <c r="O426" s="107">
        <v>9.1999999999999904</v>
      </c>
      <c r="P426" s="107">
        <v>167000</v>
      </c>
      <c r="Q426" s="107"/>
    </row>
    <row r="427" spans="1:17" x14ac:dyDescent="0.3">
      <c r="A427" t="s">
        <v>1401</v>
      </c>
      <c r="B427" t="s">
        <v>175</v>
      </c>
      <c r="C427" s="51"/>
      <c r="D427" s="52"/>
      <c r="E427" s="63"/>
      <c r="F427" s="53"/>
      <c r="G427" s="51" t="s">
        <v>51</v>
      </c>
      <c r="H427" s="55"/>
      <c r="I427" s="54"/>
      <c r="J427" s="54"/>
      <c r="K427" s="65"/>
      <c r="L427" s="76">
        <v>427</v>
      </c>
      <c r="M4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7" s="107">
        <v>14</v>
      </c>
      <c r="O427" s="107">
        <v>9.2999999999999794</v>
      </c>
      <c r="P427" s="107">
        <v>168000</v>
      </c>
      <c r="Q427" s="107"/>
    </row>
    <row r="428" spans="1:17" x14ac:dyDescent="0.3">
      <c r="A428" t="s">
        <v>1402</v>
      </c>
      <c r="B428" t="s">
        <v>319</v>
      </c>
      <c r="C428" s="51"/>
      <c r="D428" s="52"/>
      <c r="E428" s="63"/>
      <c r="F428" s="53"/>
      <c r="G428" s="51" t="s">
        <v>51</v>
      </c>
      <c r="H428" s="55"/>
      <c r="I428" s="54"/>
      <c r="J428" s="54"/>
      <c r="K428" s="65"/>
      <c r="L428" s="76">
        <v>428</v>
      </c>
      <c r="M4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8" s="107">
        <v>13</v>
      </c>
      <c r="O428" s="107">
        <v>9.3999999999999808</v>
      </c>
      <c r="P428" s="107">
        <v>169000</v>
      </c>
      <c r="Q428" s="107"/>
    </row>
    <row r="429" spans="1:17" x14ac:dyDescent="0.3">
      <c r="A429" t="s">
        <v>1403</v>
      </c>
      <c r="B429" t="s">
        <v>208</v>
      </c>
      <c r="C429" s="51"/>
      <c r="D429" s="52"/>
      <c r="E429" s="63"/>
      <c r="F429" s="53"/>
      <c r="G429" s="51" t="s">
        <v>51</v>
      </c>
      <c r="H429" s="55"/>
      <c r="I429" s="54"/>
      <c r="J429" s="54"/>
      <c r="K429" s="65"/>
      <c r="L429" s="76">
        <v>429</v>
      </c>
      <c r="M4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29" s="107">
        <v>12</v>
      </c>
      <c r="O429" s="107">
        <v>9.4999999999999805</v>
      </c>
      <c r="P429" s="107">
        <v>170000</v>
      </c>
      <c r="Q429" s="107"/>
    </row>
    <row r="430" spans="1:17" x14ac:dyDescent="0.3">
      <c r="A430" t="s">
        <v>1404</v>
      </c>
      <c r="B430" t="s">
        <v>320</v>
      </c>
      <c r="C430" s="51"/>
      <c r="D430" s="52"/>
      <c r="E430" s="63"/>
      <c r="F430" s="53"/>
      <c r="G430" s="51" t="s">
        <v>50</v>
      </c>
      <c r="H430" s="55"/>
      <c r="I430" s="54"/>
      <c r="J430" s="54"/>
      <c r="K430" s="65"/>
      <c r="L430" s="76">
        <v>430</v>
      </c>
      <c r="M4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0" s="107">
        <v>11</v>
      </c>
      <c r="O430" s="107">
        <v>9.5999999999999801</v>
      </c>
      <c r="P430" s="107">
        <v>171000</v>
      </c>
      <c r="Q430" s="107"/>
    </row>
    <row r="431" spans="1:17" x14ac:dyDescent="0.3">
      <c r="A431" t="s">
        <v>1405</v>
      </c>
      <c r="B431" t="s">
        <v>321</v>
      </c>
      <c r="C431" s="51"/>
      <c r="D431" s="52"/>
      <c r="E431" s="63"/>
      <c r="F431" s="53"/>
      <c r="G431" s="51" t="s">
        <v>50</v>
      </c>
      <c r="H431" s="55"/>
      <c r="I431" s="54"/>
      <c r="J431" s="54"/>
      <c r="K431" s="65"/>
      <c r="L431" s="76">
        <v>431</v>
      </c>
      <c r="M4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1" s="107">
        <v>10</v>
      </c>
      <c r="O431" s="107">
        <v>9.6999999999999797</v>
      </c>
      <c r="P431" s="107">
        <v>172000</v>
      </c>
      <c r="Q431" s="107"/>
    </row>
    <row r="432" spans="1:17" x14ac:dyDescent="0.3">
      <c r="A432" t="s">
        <v>1406</v>
      </c>
      <c r="B432" t="s">
        <v>322</v>
      </c>
      <c r="C432" s="51"/>
      <c r="D432" s="52"/>
      <c r="E432" s="63"/>
      <c r="F432" s="53"/>
      <c r="G432" s="51" t="s">
        <v>50</v>
      </c>
      <c r="H432" s="55"/>
      <c r="I432" s="54"/>
      <c r="J432" s="54"/>
      <c r="K432" s="65"/>
      <c r="L432" s="76">
        <v>432</v>
      </c>
      <c r="M4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2" s="107">
        <v>1</v>
      </c>
      <c r="O432" s="107">
        <v>9.7999999999999794</v>
      </c>
      <c r="P432" s="107">
        <v>173000</v>
      </c>
      <c r="Q432" s="107"/>
    </row>
    <row r="433" spans="1:17" x14ac:dyDescent="0.3">
      <c r="A433" t="s">
        <v>1407</v>
      </c>
      <c r="B433" t="s">
        <v>202</v>
      </c>
      <c r="C433" s="51"/>
      <c r="D433" s="52"/>
      <c r="E433" s="63"/>
      <c r="F433" s="53"/>
      <c r="G433" s="51" t="s">
        <v>51</v>
      </c>
      <c r="H433" s="55"/>
      <c r="I433" s="54"/>
      <c r="J433" s="54"/>
      <c r="K433" s="65"/>
      <c r="L433" s="76">
        <v>433</v>
      </c>
      <c r="M4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3" s="107">
        <v>1</v>
      </c>
      <c r="O433" s="107">
        <v>5.0999999999999996</v>
      </c>
      <c r="P433" s="107">
        <v>174000</v>
      </c>
      <c r="Q433" s="107"/>
    </row>
    <row r="434" spans="1:17" x14ac:dyDescent="0.3">
      <c r="A434" t="s">
        <v>1408</v>
      </c>
      <c r="B434" t="s">
        <v>323</v>
      </c>
      <c r="C434" s="51"/>
      <c r="D434" s="52"/>
      <c r="E434" s="63"/>
      <c r="F434" s="53"/>
      <c r="G434" s="51" t="s">
        <v>51</v>
      </c>
      <c r="H434" s="55"/>
      <c r="I434" s="54"/>
      <c r="J434" s="54"/>
      <c r="K434" s="65"/>
      <c r="L434" s="76">
        <v>434</v>
      </c>
      <c r="M4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4" s="107">
        <v>2</v>
      </c>
      <c r="O434" s="107">
        <v>5.2</v>
      </c>
      <c r="P434" s="107">
        <v>175000</v>
      </c>
      <c r="Q434" s="107"/>
    </row>
    <row r="435" spans="1:17" x14ac:dyDescent="0.3">
      <c r="A435" t="s">
        <v>1409</v>
      </c>
      <c r="B435" t="s">
        <v>324</v>
      </c>
      <c r="C435" s="51"/>
      <c r="D435" s="52"/>
      <c r="E435" s="63"/>
      <c r="F435" s="53"/>
      <c r="G435" s="51" t="s">
        <v>51</v>
      </c>
      <c r="H435" s="55"/>
      <c r="I435" s="54"/>
      <c r="J435" s="54"/>
      <c r="K435" s="65"/>
      <c r="L435" s="76">
        <v>435</v>
      </c>
      <c r="M4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5" s="107">
        <v>2</v>
      </c>
      <c r="O435" s="107">
        <v>5.3</v>
      </c>
      <c r="P435" s="107">
        <v>176000</v>
      </c>
      <c r="Q435" s="107"/>
    </row>
    <row r="436" spans="1:17" x14ac:dyDescent="0.3">
      <c r="A436" t="s">
        <v>1410</v>
      </c>
      <c r="B436" t="s">
        <v>325</v>
      </c>
      <c r="C436" s="51"/>
      <c r="D436" s="52"/>
      <c r="E436" s="63"/>
      <c r="F436" s="53"/>
      <c r="G436" s="51" t="s">
        <v>51</v>
      </c>
      <c r="H436" s="55"/>
      <c r="I436" s="54"/>
      <c r="J436" s="54"/>
      <c r="K436" s="65"/>
      <c r="L436" s="76">
        <v>436</v>
      </c>
      <c r="M4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6" s="107">
        <v>2</v>
      </c>
      <c r="O436" s="107">
        <v>5.4</v>
      </c>
      <c r="P436" s="107">
        <v>177000</v>
      </c>
      <c r="Q436" s="107"/>
    </row>
    <row r="437" spans="1:17" x14ac:dyDescent="0.3">
      <c r="A437" t="s">
        <v>1411</v>
      </c>
      <c r="B437" t="s">
        <v>326</v>
      </c>
      <c r="C437" s="51"/>
      <c r="D437" s="52"/>
      <c r="E437" s="63"/>
      <c r="F437" s="53"/>
      <c r="G437" s="51" t="s">
        <v>51</v>
      </c>
      <c r="H437" s="55"/>
      <c r="I437" s="54"/>
      <c r="J437" s="54"/>
      <c r="K437" s="65"/>
      <c r="L437" s="76">
        <v>437</v>
      </c>
      <c r="M4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7" s="107">
        <v>5</v>
      </c>
      <c r="O437" s="107">
        <v>5.5</v>
      </c>
      <c r="P437" s="107">
        <v>178000</v>
      </c>
      <c r="Q437" s="107"/>
    </row>
    <row r="438" spans="1:17" x14ac:dyDescent="0.3">
      <c r="A438" t="s">
        <v>1412</v>
      </c>
      <c r="B438" t="s">
        <v>327</v>
      </c>
      <c r="C438" s="51"/>
      <c r="D438" s="52"/>
      <c r="E438" s="63"/>
      <c r="F438" s="53"/>
      <c r="G438" s="51" t="s">
        <v>51</v>
      </c>
      <c r="H438" s="55"/>
      <c r="I438" s="54"/>
      <c r="J438" s="54"/>
      <c r="K438" s="65"/>
      <c r="L438" s="76">
        <v>438</v>
      </c>
      <c r="M4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8" s="107">
        <v>8</v>
      </c>
      <c r="O438" s="107">
        <v>5.6</v>
      </c>
      <c r="P438" s="107">
        <v>179000</v>
      </c>
      <c r="Q438" s="107"/>
    </row>
    <row r="439" spans="1:17" x14ac:dyDescent="0.3">
      <c r="A439" t="s">
        <v>1413</v>
      </c>
      <c r="B439" t="s">
        <v>328</v>
      </c>
      <c r="C439" s="51"/>
      <c r="D439" s="52"/>
      <c r="E439" s="63"/>
      <c r="F439" s="53"/>
      <c r="G439" s="51" t="s">
        <v>51</v>
      </c>
      <c r="H439" s="55"/>
      <c r="I439" s="54"/>
      <c r="J439" s="54"/>
      <c r="K439" s="65"/>
      <c r="L439" s="76">
        <v>439</v>
      </c>
      <c r="M4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39" s="107">
        <v>9</v>
      </c>
      <c r="O439" s="107">
        <v>5.7</v>
      </c>
      <c r="P439" s="107">
        <v>180000</v>
      </c>
      <c r="Q439" s="107"/>
    </row>
    <row r="440" spans="1:17" x14ac:dyDescent="0.3">
      <c r="A440" t="s">
        <v>1414</v>
      </c>
      <c r="B440" t="s">
        <v>329</v>
      </c>
      <c r="C440" s="51"/>
      <c r="D440" s="52"/>
      <c r="E440" s="63"/>
      <c r="F440" s="53"/>
      <c r="G440" s="51" t="s">
        <v>51</v>
      </c>
      <c r="H440" s="55"/>
      <c r="I440" s="54"/>
      <c r="J440" s="54"/>
      <c r="K440" s="65"/>
      <c r="L440" s="76">
        <v>440</v>
      </c>
      <c r="M4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0" s="107">
        <v>8</v>
      </c>
      <c r="O440" s="107">
        <v>5.8</v>
      </c>
      <c r="P440" s="107">
        <v>181000</v>
      </c>
      <c r="Q440" s="107"/>
    </row>
    <row r="441" spans="1:17" x14ac:dyDescent="0.3">
      <c r="A441" t="s">
        <v>1415</v>
      </c>
      <c r="B441" t="s">
        <v>298</v>
      </c>
      <c r="C441" s="51"/>
      <c r="D441" s="52"/>
      <c r="E441" s="63"/>
      <c r="F441" s="53"/>
      <c r="G441" s="51" t="s">
        <v>51</v>
      </c>
      <c r="H441" s="55"/>
      <c r="I441" s="54"/>
      <c r="J441" s="54"/>
      <c r="K441" s="65"/>
      <c r="L441" s="76">
        <v>441</v>
      </c>
      <c r="M4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1" s="107">
        <v>6</v>
      </c>
      <c r="O441" s="107">
        <v>5.9</v>
      </c>
      <c r="P441" s="107">
        <v>182000</v>
      </c>
      <c r="Q441" s="107"/>
    </row>
    <row r="442" spans="1:17" x14ac:dyDescent="0.3">
      <c r="A442" t="s">
        <v>1416</v>
      </c>
      <c r="B442" t="s">
        <v>178</v>
      </c>
      <c r="C442" s="51"/>
      <c r="D442" s="52"/>
      <c r="E442" s="63"/>
      <c r="F442" s="53"/>
      <c r="G442" s="51" t="s">
        <v>51</v>
      </c>
      <c r="H442" s="55"/>
      <c r="I442" s="54"/>
      <c r="J442" s="54"/>
      <c r="K442" s="65"/>
      <c r="L442" s="76">
        <v>442</v>
      </c>
      <c r="M4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2" s="107">
        <v>5</v>
      </c>
      <c r="O442" s="107">
        <v>6</v>
      </c>
      <c r="P442" s="107">
        <v>183000</v>
      </c>
      <c r="Q442" s="107"/>
    </row>
    <row r="443" spans="1:17" x14ac:dyDescent="0.3">
      <c r="A443" t="s">
        <v>1417</v>
      </c>
      <c r="B443" t="s">
        <v>278</v>
      </c>
      <c r="C443" s="51"/>
      <c r="D443" s="52"/>
      <c r="E443" s="63"/>
      <c r="F443" s="53"/>
      <c r="G443" s="51" t="s">
        <v>51</v>
      </c>
      <c r="H443" s="55"/>
      <c r="I443" s="54"/>
      <c r="J443" s="54"/>
      <c r="K443" s="65"/>
      <c r="L443" s="76">
        <v>443</v>
      </c>
      <c r="M4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3" s="107">
        <v>4</v>
      </c>
      <c r="O443" s="107">
        <v>6.1000000000000103</v>
      </c>
      <c r="P443" s="107">
        <v>184000</v>
      </c>
      <c r="Q443" s="107"/>
    </row>
    <row r="444" spans="1:17" x14ac:dyDescent="0.3">
      <c r="A444" t="s">
        <v>1418</v>
      </c>
      <c r="B444" t="s">
        <v>330</v>
      </c>
      <c r="C444" s="51"/>
      <c r="D444" s="52"/>
      <c r="E444" s="63"/>
      <c r="F444" s="53"/>
      <c r="G444" s="51" t="s">
        <v>51</v>
      </c>
      <c r="H444" s="55"/>
      <c r="I444" s="54"/>
      <c r="J444" s="54"/>
      <c r="K444" s="65"/>
      <c r="L444" s="76">
        <v>444</v>
      </c>
      <c r="M4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4" s="107">
        <v>3</v>
      </c>
      <c r="O444" s="107">
        <v>6.2000000000000099</v>
      </c>
      <c r="P444" s="107">
        <v>185000</v>
      </c>
      <c r="Q444" s="107"/>
    </row>
    <row r="445" spans="1:17" x14ac:dyDescent="0.3">
      <c r="A445" t="s">
        <v>1419</v>
      </c>
      <c r="B445" t="s">
        <v>202</v>
      </c>
      <c r="C445" s="51"/>
      <c r="D445" s="52"/>
      <c r="E445" s="63"/>
      <c r="F445" s="53"/>
      <c r="G445" s="51" t="s">
        <v>51</v>
      </c>
      <c r="H445" s="55"/>
      <c r="I445" s="54"/>
      <c r="J445" s="54"/>
      <c r="K445" s="65"/>
      <c r="L445" s="76">
        <v>445</v>
      </c>
      <c r="M4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5" s="107">
        <v>2</v>
      </c>
      <c r="O445" s="107">
        <v>6.3000000000000096</v>
      </c>
      <c r="P445" s="107">
        <v>186000</v>
      </c>
      <c r="Q445" s="107"/>
    </row>
    <row r="446" spans="1:17" x14ac:dyDescent="0.3">
      <c r="A446" t="s">
        <v>1420</v>
      </c>
      <c r="B446" t="s">
        <v>331</v>
      </c>
      <c r="C446" s="51"/>
      <c r="D446" s="52"/>
      <c r="E446" s="63"/>
      <c r="F446" s="53"/>
      <c r="G446" s="51" t="s">
        <v>51</v>
      </c>
      <c r="H446" s="55"/>
      <c r="I446" s="54"/>
      <c r="J446" s="54"/>
      <c r="K446" s="65"/>
      <c r="L446" s="76">
        <v>446</v>
      </c>
      <c r="M4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6" s="107">
        <v>1</v>
      </c>
      <c r="O446" s="107">
        <v>6.4000000000000101</v>
      </c>
      <c r="P446" s="107">
        <v>187000</v>
      </c>
      <c r="Q446" s="107"/>
    </row>
    <row r="447" spans="1:17" x14ac:dyDescent="0.3">
      <c r="A447" t="s">
        <v>1421</v>
      </c>
      <c r="B447" t="s">
        <v>332</v>
      </c>
      <c r="C447" s="51"/>
      <c r="D447" s="52"/>
      <c r="E447" s="63"/>
      <c r="F447" s="53"/>
      <c r="G447" s="51" t="s">
        <v>51</v>
      </c>
      <c r="H447" s="55"/>
      <c r="I447" s="54"/>
      <c r="J447" s="54"/>
      <c r="K447" s="65"/>
      <c r="L447" s="76">
        <v>447</v>
      </c>
      <c r="M4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7" s="107">
        <v>2</v>
      </c>
      <c r="O447" s="107">
        <v>6.5000000000000098</v>
      </c>
      <c r="P447" s="107">
        <v>188000</v>
      </c>
      <c r="Q447" s="107"/>
    </row>
    <row r="448" spans="1:17" x14ac:dyDescent="0.3">
      <c r="A448" t="s">
        <v>1422</v>
      </c>
      <c r="B448" t="s">
        <v>202</v>
      </c>
      <c r="C448" s="51"/>
      <c r="D448" s="52"/>
      <c r="E448" s="63"/>
      <c r="F448" s="53"/>
      <c r="G448" s="51" t="s">
        <v>51</v>
      </c>
      <c r="H448" s="55"/>
      <c r="I448" s="54"/>
      <c r="J448" s="54"/>
      <c r="K448" s="65"/>
      <c r="L448" s="76">
        <v>448</v>
      </c>
      <c r="M4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8" s="107">
        <v>3</v>
      </c>
      <c r="O448" s="107">
        <v>6.6000000000000103</v>
      </c>
      <c r="P448" s="107">
        <v>189000</v>
      </c>
      <c r="Q448" s="107"/>
    </row>
    <row r="449" spans="1:17" x14ac:dyDescent="0.3">
      <c r="A449" t="s">
        <v>1423</v>
      </c>
      <c r="B449" t="s">
        <v>211</v>
      </c>
      <c r="C449" s="51"/>
      <c r="D449" s="52"/>
      <c r="E449" s="63"/>
      <c r="F449" s="53"/>
      <c r="G449" s="51" t="s">
        <v>51</v>
      </c>
      <c r="H449" s="55"/>
      <c r="I449" s="54"/>
      <c r="J449" s="54"/>
      <c r="K449" s="65"/>
      <c r="L449" s="76">
        <v>449</v>
      </c>
      <c r="M4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49" s="107">
        <v>4</v>
      </c>
      <c r="O449" s="107">
        <v>6.7000000000000099</v>
      </c>
      <c r="P449" s="107">
        <v>190000</v>
      </c>
      <c r="Q449" s="107"/>
    </row>
    <row r="450" spans="1:17" x14ac:dyDescent="0.3">
      <c r="A450" t="s">
        <v>1424</v>
      </c>
      <c r="B450" t="s">
        <v>211</v>
      </c>
      <c r="C450" s="51"/>
      <c r="D450" s="52"/>
      <c r="E450" s="63"/>
      <c r="F450" s="53"/>
      <c r="G450" s="51" t="s">
        <v>51</v>
      </c>
      <c r="H450" s="55"/>
      <c r="I450" s="54"/>
      <c r="J450" s="54"/>
      <c r="K450" s="65"/>
      <c r="L450" s="76">
        <v>450</v>
      </c>
      <c r="M4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0" s="107">
        <v>5</v>
      </c>
      <c r="O450" s="107">
        <v>6.8000000000000096</v>
      </c>
      <c r="P450" s="107">
        <v>191000</v>
      </c>
      <c r="Q450" s="107"/>
    </row>
    <row r="451" spans="1:17" x14ac:dyDescent="0.3">
      <c r="A451" t="s">
        <v>1425</v>
      </c>
      <c r="B451" t="s">
        <v>174</v>
      </c>
      <c r="C451" s="51"/>
      <c r="D451" s="52"/>
      <c r="E451" s="63"/>
      <c r="F451" s="53"/>
      <c r="G451" s="51" t="s">
        <v>51</v>
      </c>
      <c r="H451" s="55"/>
      <c r="I451" s="54"/>
      <c r="J451" s="54"/>
      <c r="K451" s="65"/>
      <c r="L451" s="76">
        <v>451</v>
      </c>
      <c r="M4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1" s="107">
        <v>6</v>
      </c>
      <c r="O451" s="107">
        <v>6.9000000000000101</v>
      </c>
      <c r="P451" s="107">
        <v>192000</v>
      </c>
      <c r="Q451" s="107"/>
    </row>
    <row r="452" spans="1:17" x14ac:dyDescent="0.3">
      <c r="A452" t="s">
        <v>1426</v>
      </c>
      <c r="B452" t="s">
        <v>324</v>
      </c>
      <c r="C452" s="51"/>
      <c r="D452" s="52"/>
      <c r="E452" s="63"/>
      <c r="F452" s="53"/>
      <c r="G452" s="51" t="s">
        <v>51</v>
      </c>
      <c r="H452" s="55"/>
      <c r="I452" s="54"/>
      <c r="J452" s="54"/>
      <c r="K452" s="65"/>
      <c r="L452" s="76">
        <v>452</v>
      </c>
      <c r="M4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2" s="107">
        <v>7</v>
      </c>
      <c r="O452" s="107">
        <v>7.0000000000000098</v>
      </c>
      <c r="P452" s="107">
        <v>193000</v>
      </c>
      <c r="Q452" s="107"/>
    </row>
    <row r="453" spans="1:17" x14ac:dyDescent="0.3">
      <c r="A453" t="s">
        <v>1427</v>
      </c>
      <c r="B453" t="s">
        <v>333</v>
      </c>
      <c r="C453" s="51"/>
      <c r="D453" s="52"/>
      <c r="E453" s="63"/>
      <c r="F453" s="53"/>
      <c r="G453" s="51" t="s">
        <v>51</v>
      </c>
      <c r="H453" s="55"/>
      <c r="I453" s="54"/>
      <c r="J453" s="54"/>
      <c r="K453" s="65"/>
      <c r="L453" s="76">
        <v>453</v>
      </c>
      <c r="M4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3" s="107">
        <v>8</v>
      </c>
      <c r="O453" s="107">
        <v>7.1000000000000103</v>
      </c>
      <c r="P453" s="107">
        <v>194000</v>
      </c>
      <c r="Q453" s="107"/>
    </row>
    <row r="454" spans="1:17" x14ac:dyDescent="0.3">
      <c r="A454" t="s">
        <v>1428</v>
      </c>
      <c r="B454" t="s">
        <v>191</v>
      </c>
      <c r="C454" s="51"/>
      <c r="D454" s="52"/>
      <c r="E454" s="63"/>
      <c r="F454" s="53"/>
      <c r="G454" s="51" t="s">
        <v>51</v>
      </c>
      <c r="H454" s="55"/>
      <c r="I454" s="54"/>
      <c r="J454" s="54"/>
      <c r="K454" s="65"/>
      <c r="L454" s="76">
        <v>454</v>
      </c>
      <c r="M4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4" s="107">
        <v>9</v>
      </c>
      <c r="O454" s="107">
        <v>7.2000000000000099</v>
      </c>
      <c r="P454" s="107">
        <v>195000</v>
      </c>
      <c r="Q454" s="107"/>
    </row>
    <row r="455" spans="1:17" x14ac:dyDescent="0.3">
      <c r="A455" t="s">
        <v>1429</v>
      </c>
      <c r="B455" t="s">
        <v>275</v>
      </c>
      <c r="C455" s="51"/>
      <c r="D455" s="52"/>
      <c r="E455" s="63"/>
      <c r="F455" s="53"/>
      <c r="G455" s="51" t="s">
        <v>51</v>
      </c>
      <c r="H455" s="55"/>
      <c r="I455" s="54"/>
      <c r="J455" s="54"/>
      <c r="K455" s="65"/>
      <c r="L455" s="76">
        <v>455</v>
      </c>
      <c r="M4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5" s="107">
        <v>8</v>
      </c>
      <c r="O455" s="107">
        <v>7.3000000000000096</v>
      </c>
      <c r="P455" s="107">
        <v>196000</v>
      </c>
      <c r="Q455" s="107"/>
    </row>
    <row r="456" spans="1:17" x14ac:dyDescent="0.3">
      <c r="A456" t="s">
        <v>1430</v>
      </c>
      <c r="B456" t="s">
        <v>188</v>
      </c>
      <c r="C456" s="51"/>
      <c r="D456" s="52"/>
      <c r="E456" s="63"/>
      <c r="F456" s="53"/>
      <c r="G456" s="51" t="s">
        <v>51</v>
      </c>
      <c r="H456" s="55"/>
      <c r="I456" s="54"/>
      <c r="J456" s="54"/>
      <c r="K456" s="65"/>
      <c r="L456" s="76">
        <v>456</v>
      </c>
      <c r="M4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6" s="107">
        <v>7</v>
      </c>
      <c r="O456" s="107">
        <v>7.4000000000000101</v>
      </c>
      <c r="P456" s="107">
        <v>197000</v>
      </c>
      <c r="Q456" s="107"/>
    </row>
    <row r="457" spans="1:17" x14ac:dyDescent="0.3">
      <c r="A457" t="s">
        <v>1431</v>
      </c>
      <c r="B457" t="s">
        <v>176</v>
      </c>
      <c r="C457" s="51"/>
      <c r="D457" s="52"/>
      <c r="E457" s="63"/>
      <c r="F457" s="53"/>
      <c r="G457" s="51" t="s">
        <v>51</v>
      </c>
      <c r="H457" s="55"/>
      <c r="I457" s="54"/>
      <c r="J457" s="54"/>
      <c r="K457" s="65"/>
      <c r="L457" s="76">
        <v>457</v>
      </c>
      <c r="M4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7" s="107">
        <v>6</v>
      </c>
      <c r="O457" s="107">
        <v>7.5000000000000098</v>
      </c>
      <c r="P457" s="107">
        <v>198000</v>
      </c>
      <c r="Q457" s="107"/>
    </row>
    <row r="458" spans="1:17" x14ac:dyDescent="0.3">
      <c r="A458" t="s">
        <v>1432</v>
      </c>
      <c r="B458" t="s">
        <v>334</v>
      </c>
      <c r="C458" s="51"/>
      <c r="D458" s="52"/>
      <c r="E458" s="63"/>
      <c r="F458" s="53"/>
      <c r="G458" s="51" t="s">
        <v>51</v>
      </c>
      <c r="H458" s="55"/>
      <c r="I458" s="54"/>
      <c r="J458" s="54"/>
      <c r="K458" s="65"/>
      <c r="L458" s="76">
        <v>458</v>
      </c>
      <c r="M4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8" s="107">
        <v>5</v>
      </c>
      <c r="O458" s="107">
        <v>7.6000000000000103</v>
      </c>
      <c r="P458" s="107">
        <v>199000</v>
      </c>
      <c r="Q458" s="107"/>
    </row>
    <row r="459" spans="1:17" x14ac:dyDescent="0.3">
      <c r="A459" t="s">
        <v>1433</v>
      </c>
      <c r="B459" t="s">
        <v>335</v>
      </c>
      <c r="C459" s="51"/>
      <c r="D459" s="52"/>
      <c r="E459" s="63"/>
      <c r="F459" s="53"/>
      <c r="G459" s="51" t="s">
        <v>51</v>
      </c>
      <c r="H459" s="55"/>
      <c r="I459" s="54"/>
      <c r="J459" s="54"/>
      <c r="K459" s="65"/>
      <c r="L459" s="76">
        <v>459</v>
      </c>
      <c r="M4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59" s="107">
        <v>4</v>
      </c>
      <c r="O459" s="107">
        <v>7.7000000000000099</v>
      </c>
      <c r="P459" s="107">
        <v>200000</v>
      </c>
      <c r="Q459" s="107"/>
    </row>
    <row r="460" spans="1:17" x14ac:dyDescent="0.3">
      <c r="A460" t="s">
        <v>1434</v>
      </c>
      <c r="B460" t="s">
        <v>294</v>
      </c>
      <c r="C460" s="51"/>
      <c r="D460" s="52"/>
      <c r="E460" s="63"/>
      <c r="F460" s="53"/>
      <c r="G460" s="51" t="s">
        <v>51</v>
      </c>
      <c r="H460" s="55"/>
      <c r="I460" s="54"/>
      <c r="J460" s="54"/>
      <c r="K460" s="65"/>
      <c r="L460" s="76">
        <v>460</v>
      </c>
      <c r="M4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0" s="107">
        <v>3</v>
      </c>
      <c r="O460" s="107">
        <v>7.8000000000000096</v>
      </c>
      <c r="P460" s="107">
        <v>201000</v>
      </c>
      <c r="Q460" s="107"/>
    </row>
    <row r="461" spans="1:17" x14ac:dyDescent="0.3">
      <c r="A461" t="s">
        <v>1435</v>
      </c>
      <c r="B461" t="s">
        <v>188</v>
      </c>
      <c r="C461" s="51"/>
      <c r="D461" s="52"/>
      <c r="E461" s="63"/>
      <c r="F461" s="53"/>
      <c r="G461" s="51" t="s">
        <v>51</v>
      </c>
      <c r="H461" s="55"/>
      <c r="I461" s="54"/>
      <c r="J461" s="54"/>
      <c r="K461" s="65"/>
      <c r="L461" s="76">
        <v>461</v>
      </c>
      <c r="M4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1" s="107">
        <v>2</v>
      </c>
      <c r="O461" s="107">
        <v>7.9000000000000101</v>
      </c>
      <c r="P461" s="107">
        <v>202000</v>
      </c>
      <c r="Q461" s="107"/>
    </row>
    <row r="462" spans="1:17" x14ac:dyDescent="0.3">
      <c r="A462" t="s">
        <v>1436</v>
      </c>
      <c r="B462" t="s">
        <v>336</v>
      </c>
      <c r="C462" s="51"/>
      <c r="D462" s="52"/>
      <c r="E462" s="63"/>
      <c r="F462" s="53"/>
      <c r="G462" s="51" t="s">
        <v>51</v>
      </c>
      <c r="H462" s="55"/>
      <c r="I462" s="54"/>
      <c r="J462" s="54"/>
      <c r="K462" s="65"/>
      <c r="L462" s="76">
        <v>462</v>
      </c>
      <c r="M4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2" s="107">
        <v>12</v>
      </c>
      <c r="O462" s="107">
        <v>8.0000000000000195</v>
      </c>
      <c r="P462" s="107">
        <v>203000</v>
      </c>
      <c r="Q462" s="107"/>
    </row>
    <row r="463" spans="1:17" x14ac:dyDescent="0.3">
      <c r="A463" t="s">
        <v>1437</v>
      </c>
      <c r="B463" t="s">
        <v>194</v>
      </c>
      <c r="C463" s="51"/>
      <c r="D463" s="52"/>
      <c r="E463" s="63"/>
      <c r="F463" s="53"/>
      <c r="G463" s="51" t="s">
        <v>51</v>
      </c>
      <c r="H463" s="55"/>
      <c r="I463" s="54"/>
      <c r="J463" s="54"/>
      <c r="K463" s="65"/>
      <c r="L463" s="76">
        <v>463</v>
      </c>
      <c r="M4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3" s="107">
        <v>12</v>
      </c>
      <c r="O463" s="107">
        <v>8.1000000000000192</v>
      </c>
      <c r="P463" s="107">
        <v>204000</v>
      </c>
      <c r="Q463" s="107"/>
    </row>
    <row r="464" spans="1:17" x14ac:dyDescent="0.3">
      <c r="A464" t="s">
        <v>1438</v>
      </c>
      <c r="B464" t="s">
        <v>176</v>
      </c>
      <c r="C464" s="51"/>
      <c r="D464" s="52"/>
      <c r="E464" s="63"/>
      <c r="F464" s="53"/>
      <c r="G464" s="51" t="s">
        <v>51</v>
      </c>
      <c r="H464" s="55"/>
      <c r="I464" s="54"/>
      <c r="J464" s="54"/>
      <c r="K464" s="65"/>
      <c r="L464" s="76">
        <v>464</v>
      </c>
      <c r="M4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4" s="107">
        <v>13</v>
      </c>
      <c r="O464" s="107">
        <v>8.2000000000000206</v>
      </c>
      <c r="P464" s="107">
        <v>205000</v>
      </c>
      <c r="Q464" s="107"/>
    </row>
    <row r="465" spans="1:17" x14ac:dyDescent="0.3">
      <c r="A465" t="s">
        <v>1439</v>
      </c>
      <c r="B465" t="s">
        <v>199</v>
      </c>
      <c r="C465" s="51"/>
      <c r="D465" s="52"/>
      <c r="E465" s="63"/>
      <c r="F465" s="53"/>
      <c r="G465" s="51" t="s">
        <v>51</v>
      </c>
      <c r="H465" s="55"/>
      <c r="I465" s="54"/>
      <c r="J465" s="54"/>
      <c r="K465" s="65"/>
      <c r="L465" s="76">
        <v>465</v>
      </c>
      <c r="M4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5" s="107">
        <v>14</v>
      </c>
      <c r="O465" s="107">
        <v>8.3000000000000203</v>
      </c>
      <c r="P465" s="107">
        <v>206000</v>
      </c>
      <c r="Q465" s="107"/>
    </row>
    <row r="466" spans="1:17" x14ac:dyDescent="0.3">
      <c r="A466" t="s">
        <v>1440</v>
      </c>
      <c r="B466" t="s">
        <v>337</v>
      </c>
      <c r="C466" s="51"/>
      <c r="D466" s="52"/>
      <c r="E466" s="63"/>
      <c r="F466" s="53"/>
      <c r="G466" s="51" t="s">
        <v>51</v>
      </c>
      <c r="H466" s="55"/>
      <c r="I466" s="54"/>
      <c r="J466" s="54"/>
      <c r="K466" s="65"/>
      <c r="L466" s="76">
        <v>466</v>
      </c>
      <c r="M4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6" s="107">
        <v>14</v>
      </c>
      <c r="O466" s="107">
        <v>8.4000000000000199</v>
      </c>
      <c r="P466" s="107">
        <v>207000</v>
      </c>
      <c r="Q466" s="107"/>
    </row>
    <row r="467" spans="1:17" x14ac:dyDescent="0.3">
      <c r="A467" t="s">
        <v>1441</v>
      </c>
      <c r="B467" t="s">
        <v>338</v>
      </c>
      <c r="C467" s="51"/>
      <c r="D467" s="52"/>
      <c r="E467" s="63"/>
      <c r="F467" s="53"/>
      <c r="G467" s="51" t="s">
        <v>51</v>
      </c>
      <c r="H467" s="55"/>
      <c r="I467" s="54"/>
      <c r="J467" s="54"/>
      <c r="K467" s="65"/>
      <c r="L467" s="76">
        <v>467</v>
      </c>
      <c r="M4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7" s="107">
        <v>16</v>
      </c>
      <c r="O467" s="107">
        <v>8.5000000000000195</v>
      </c>
      <c r="P467" s="107">
        <v>208000</v>
      </c>
      <c r="Q467" s="107"/>
    </row>
    <row r="468" spans="1:17" x14ac:dyDescent="0.3">
      <c r="A468" t="s">
        <v>1442</v>
      </c>
      <c r="B468" t="s">
        <v>231</v>
      </c>
      <c r="C468" s="51"/>
      <c r="D468" s="52"/>
      <c r="E468" s="63"/>
      <c r="F468" s="53"/>
      <c r="G468" s="51" t="s">
        <v>51</v>
      </c>
      <c r="H468" s="55"/>
      <c r="I468" s="54"/>
      <c r="J468" s="54"/>
      <c r="K468" s="65"/>
      <c r="L468" s="76">
        <v>468</v>
      </c>
      <c r="M4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8" s="107">
        <v>12</v>
      </c>
      <c r="O468" s="107">
        <v>8.6000000000000192</v>
      </c>
      <c r="P468" s="107">
        <v>209000</v>
      </c>
      <c r="Q468" s="107"/>
    </row>
    <row r="469" spans="1:17" x14ac:dyDescent="0.3">
      <c r="A469" t="s">
        <v>1443</v>
      </c>
      <c r="B469" t="s">
        <v>339</v>
      </c>
      <c r="C469" s="51"/>
      <c r="D469" s="52"/>
      <c r="E469" s="63"/>
      <c r="F469" s="53"/>
      <c r="G469" s="51" t="s">
        <v>51</v>
      </c>
      <c r="H469" s="55"/>
      <c r="I469" s="54"/>
      <c r="J469" s="54"/>
      <c r="K469" s="65"/>
      <c r="L469" s="76">
        <v>469</v>
      </c>
      <c r="M4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69" s="107">
        <v>13</v>
      </c>
      <c r="O469" s="107">
        <v>8.7000000000000206</v>
      </c>
      <c r="P469" s="107">
        <v>210000</v>
      </c>
      <c r="Q469" s="107"/>
    </row>
    <row r="470" spans="1:17" x14ac:dyDescent="0.3">
      <c r="A470" t="s">
        <v>1444</v>
      </c>
      <c r="B470" t="s">
        <v>340</v>
      </c>
      <c r="C470" s="51"/>
      <c r="D470" s="52"/>
      <c r="E470" s="63"/>
      <c r="F470" s="53"/>
      <c r="G470" s="51" t="s">
        <v>51</v>
      </c>
      <c r="H470" s="55"/>
      <c r="I470" s="54"/>
      <c r="J470" s="54"/>
      <c r="K470" s="65"/>
      <c r="L470" s="76">
        <v>470</v>
      </c>
      <c r="M4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0" s="107">
        <v>14</v>
      </c>
      <c r="O470" s="107">
        <v>8.8000000000000203</v>
      </c>
      <c r="P470" s="107">
        <v>211000</v>
      </c>
      <c r="Q470" s="107"/>
    </row>
    <row r="471" spans="1:17" x14ac:dyDescent="0.3">
      <c r="A471" t="s">
        <v>1445</v>
      </c>
      <c r="B471" t="s">
        <v>341</v>
      </c>
      <c r="C471" s="51"/>
      <c r="D471" s="52"/>
      <c r="E471" s="63"/>
      <c r="F471" s="53"/>
      <c r="G471" s="51" t="s">
        <v>51</v>
      </c>
      <c r="H471" s="55"/>
      <c r="I471" s="54"/>
      <c r="J471" s="54"/>
      <c r="K471" s="65"/>
      <c r="L471" s="76">
        <v>471</v>
      </c>
      <c r="M4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1" s="107">
        <v>15</v>
      </c>
      <c r="O471" s="107">
        <v>8.9000000000000199</v>
      </c>
      <c r="P471" s="107">
        <v>212000</v>
      </c>
      <c r="Q471" s="107"/>
    </row>
    <row r="472" spans="1:17" x14ac:dyDescent="0.3">
      <c r="A472" t="s">
        <v>1446</v>
      </c>
      <c r="B472" t="s">
        <v>342</v>
      </c>
      <c r="C472" s="51"/>
      <c r="D472" s="52"/>
      <c r="E472" s="63"/>
      <c r="F472" s="53"/>
      <c r="G472" s="51" t="s">
        <v>51</v>
      </c>
      <c r="H472" s="55"/>
      <c r="I472" s="54"/>
      <c r="J472" s="54"/>
      <c r="K472" s="65"/>
      <c r="L472" s="76">
        <v>472</v>
      </c>
      <c r="M4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2" s="107">
        <v>16</v>
      </c>
      <c r="O472" s="107">
        <v>9.0000000000000195</v>
      </c>
      <c r="P472" s="107">
        <v>213000</v>
      </c>
      <c r="Q472" s="107"/>
    </row>
    <row r="473" spans="1:17" x14ac:dyDescent="0.3">
      <c r="A473" t="s">
        <v>1447</v>
      </c>
      <c r="B473" t="s">
        <v>343</v>
      </c>
      <c r="C473" s="51"/>
      <c r="D473" s="52"/>
      <c r="E473" s="63"/>
      <c r="F473" s="53"/>
      <c r="G473" s="51" t="s">
        <v>51</v>
      </c>
      <c r="H473" s="55"/>
      <c r="I473" s="54"/>
      <c r="J473" s="54"/>
      <c r="K473" s="65"/>
      <c r="L473" s="76">
        <v>473</v>
      </c>
      <c r="M4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3" s="107">
        <v>17</v>
      </c>
      <c r="O473" s="107">
        <v>9.1000000000000192</v>
      </c>
      <c r="P473" s="107">
        <v>214000</v>
      </c>
      <c r="Q473" s="107"/>
    </row>
    <row r="474" spans="1:17" x14ac:dyDescent="0.3">
      <c r="A474" t="s">
        <v>1448</v>
      </c>
      <c r="B474" t="s">
        <v>344</v>
      </c>
      <c r="C474" s="51"/>
      <c r="D474" s="52"/>
      <c r="E474" s="63"/>
      <c r="F474" s="53"/>
      <c r="G474" s="51" t="s">
        <v>51</v>
      </c>
      <c r="H474" s="55"/>
      <c r="I474" s="54"/>
      <c r="J474" s="54"/>
      <c r="K474" s="65"/>
      <c r="L474" s="76">
        <v>474</v>
      </c>
      <c r="M4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4" s="107">
        <v>18</v>
      </c>
      <c r="O474" s="107">
        <v>9.2000000000000206</v>
      </c>
      <c r="P474" s="107">
        <v>215000</v>
      </c>
      <c r="Q474" s="107"/>
    </row>
    <row r="475" spans="1:17" x14ac:dyDescent="0.3">
      <c r="A475" t="s">
        <v>1449</v>
      </c>
      <c r="B475" t="s">
        <v>175</v>
      </c>
      <c r="C475" s="51"/>
      <c r="D475" s="52"/>
      <c r="E475" s="63"/>
      <c r="F475" s="53"/>
      <c r="G475" s="51" t="s">
        <v>51</v>
      </c>
      <c r="H475" s="55"/>
      <c r="I475" s="54"/>
      <c r="J475" s="54"/>
      <c r="K475" s="65"/>
      <c r="L475" s="76">
        <v>475</v>
      </c>
      <c r="M4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5" s="107">
        <v>19</v>
      </c>
      <c r="O475" s="107">
        <v>9.3000000000000203</v>
      </c>
      <c r="P475" s="107">
        <v>216000</v>
      </c>
      <c r="Q475" s="107"/>
    </row>
    <row r="476" spans="1:17" x14ac:dyDescent="0.3">
      <c r="A476" t="s">
        <v>1450</v>
      </c>
      <c r="B476" t="s">
        <v>268</v>
      </c>
      <c r="C476" s="51"/>
      <c r="D476" s="52"/>
      <c r="E476" s="63"/>
      <c r="F476" s="53"/>
      <c r="G476" s="51" t="s">
        <v>51</v>
      </c>
      <c r="H476" s="55"/>
      <c r="I476" s="54"/>
      <c r="J476" s="54"/>
      <c r="K476" s="65"/>
      <c r="L476" s="76">
        <v>476</v>
      </c>
      <c r="M4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6" s="107">
        <v>20</v>
      </c>
      <c r="O476" s="107">
        <v>9.4000000000000199</v>
      </c>
      <c r="P476" s="107">
        <v>217000</v>
      </c>
      <c r="Q476" s="107"/>
    </row>
    <row r="477" spans="1:17" x14ac:dyDescent="0.3">
      <c r="A477" t="s">
        <v>1451</v>
      </c>
      <c r="B477" t="s">
        <v>345</v>
      </c>
      <c r="C477" s="51"/>
      <c r="D477" s="52"/>
      <c r="E477" s="63"/>
      <c r="F477" s="53"/>
      <c r="G477" s="51" t="s">
        <v>50</v>
      </c>
      <c r="H477" s="55"/>
      <c r="I477" s="54"/>
      <c r="J477" s="54"/>
      <c r="K477" s="65"/>
      <c r="L477" s="76">
        <v>477</v>
      </c>
      <c r="M4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7" s="107">
        <v>21</v>
      </c>
      <c r="O477" s="107">
        <v>9.5000000000000195</v>
      </c>
      <c r="P477" s="107">
        <v>218000</v>
      </c>
      <c r="Q477" s="107"/>
    </row>
    <row r="478" spans="1:17" x14ac:dyDescent="0.3">
      <c r="A478" t="s">
        <v>1452</v>
      </c>
      <c r="B478" t="s">
        <v>346</v>
      </c>
      <c r="C478" s="51"/>
      <c r="D478" s="52"/>
      <c r="E478" s="63"/>
      <c r="F478" s="53"/>
      <c r="G478" s="51" t="s">
        <v>50</v>
      </c>
      <c r="H478" s="55"/>
      <c r="I478" s="54"/>
      <c r="J478" s="54"/>
      <c r="K478" s="65"/>
      <c r="L478" s="76">
        <v>478</v>
      </c>
      <c r="M4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8" s="107">
        <v>21</v>
      </c>
      <c r="O478" s="107">
        <v>9.6000000000000192</v>
      </c>
      <c r="P478" s="107">
        <v>219000</v>
      </c>
      <c r="Q478" s="107"/>
    </row>
    <row r="479" spans="1:17" x14ac:dyDescent="0.3">
      <c r="A479" t="s">
        <v>1453</v>
      </c>
      <c r="B479" t="s">
        <v>347</v>
      </c>
      <c r="C479" s="51"/>
      <c r="D479" s="52"/>
      <c r="E479" s="63"/>
      <c r="F479" s="53"/>
      <c r="G479" s="51" t="s">
        <v>50</v>
      </c>
      <c r="H479" s="55"/>
      <c r="I479" s="54"/>
      <c r="J479" s="54"/>
      <c r="K479" s="65"/>
      <c r="L479" s="76">
        <v>479</v>
      </c>
      <c r="M4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79" s="107">
        <v>23</v>
      </c>
      <c r="O479" s="107">
        <v>9.7000000000000206</v>
      </c>
      <c r="P479" s="107">
        <v>220000</v>
      </c>
      <c r="Q479" s="107"/>
    </row>
    <row r="480" spans="1:17" x14ac:dyDescent="0.3">
      <c r="A480" t="s">
        <v>1454</v>
      </c>
      <c r="B480" t="s">
        <v>348</v>
      </c>
      <c r="C480" s="51"/>
      <c r="D480" s="52"/>
      <c r="E480" s="63"/>
      <c r="F480" s="53"/>
      <c r="G480" s="51" t="s">
        <v>50</v>
      </c>
      <c r="H480" s="55"/>
      <c r="I480" s="54"/>
      <c r="J480" s="54"/>
      <c r="K480" s="65"/>
      <c r="L480" s="76">
        <v>480</v>
      </c>
      <c r="M4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0" s="107">
        <v>24</v>
      </c>
      <c r="O480" s="107">
        <v>9.8000000000000291</v>
      </c>
      <c r="P480" s="107">
        <v>221000</v>
      </c>
      <c r="Q480" s="107"/>
    </row>
    <row r="481" spans="1:17" x14ac:dyDescent="0.3">
      <c r="A481" t="s">
        <v>1455</v>
      </c>
      <c r="B481" t="s">
        <v>343</v>
      </c>
      <c r="C481" s="51"/>
      <c r="D481" s="52"/>
      <c r="E481" s="63"/>
      <c r="F481" s="53"/>
      <c r="G481" s="51" t="s">
        <v>51</v>
      </c>
      <c r="H481" s="55"/>
      <c r="I481" s="54"/>
      <c r="J481" s="54"/>
      <c r="K481" s="65"/>
      <c r="L481" s="76">
        <v>481</v>
      </c>
      <c r="M4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1" s="107">
        <v>23</v>
      </c>
      <c r="O481" s="107">
        <v>6</v>
      </c>
      <c r="P481" s="107">
        <v>222000</v>
      </c>
      <c r="Q481" s="107"/>
    </row>
    <row r="482" spans="1:17" x14ac:dyDescent="0.3">
      <c r="A482" t="s">
        <v>1456</v>
      </c>
      <c r="B482" t="s">
        <v>349</v>
      </c>
      <c r="C482" s="51"/>
      <c r="D482" s="52"/>
      <c r="E482" s="63"/>
      <c r="F482" s="53"/>
      <c r="G482" s="51" t="s">
        <v>51</v>
      </c>
      <c r="H482" s="55"/>
      <c r="I482" s="54"/>
      <c r="J482" s="54"/>
      <c r="K482" s="65"/>
      <c r="L482" s="76">
        <v>482</v>
      </c>
      <c r="M4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2" s="107">
        <v>24</v>
      </c>
      <c r="O482" s="107">
        <v>6.1</v>
      </c>
      <c r="P482" s="107">
        <v>223000</v>
      </c>
      <c r="Q482" s="107"/>
    </row>
    <row r="483" spans="1:17" x14ac:dyDescent="0.3">
      <c r="A483" t="s">
        <v>1457</v>
      </c>
      <c r="B483" t="s">
        <v>220</v>
      </c>
      <c r="C483" s="51"/>
      <c r="D483" s="52"/>
      <c r="E483" s="63"/>
      <c r="F483" s="53"/>
      <c r="G483" s="51" t="s">
        <v>51</v>
      </c>
      <c r="H483" s="55"/>
      <c r="I483" s="54"/>
      <c r="J483" s="54"/>
      <c r="K483" s="65"/>
      <c r="L483" s="76">
        <v>483</v>
      </c>
      <c r="M4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3" s="107">
        <v>21</v>
      </c>
      <c r="O483" s="107">
        <v>6.2</v>
      </c>
      <c r="P483" s="107">
        <v>224000</v>
      </c>
      <c r="Q483" s="107"/>
    </row>
    <row r="484" spans="1:17" x14ac:dyDescent="0.3">
      <c r="A484" t="s">
        <v>1458</v>
      </c>
      <c r="B484" t="s">
        <v>350</v>
      </c>
      <c r="C484" s="51"/>
      <c r="D484" s="52"/>
      <c r="E484" s="63"/>
      <c r="F484" s="53"/>
      <c r="G484" s="51" t="s">
        <v>51</v>
      </c>
      <c r="H484" s="55"/>
      <c r="I484" s="54"/>
      <c r="J484" s="54"/>
      <c r="K484" s="65"/>
      <c r="L484" s="76">
        <v>484</v>
      </c>
      <c r="M4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4" s="107">
        <v>20</v>
      </c>
      <c r="O484" s="107">
        <v>6.3</v>
      </c>
      <c r="P484" s="107">
        <v>225000</v>
      </c>
      <c r="Q484" s="107"/>
    </row>
    <row r="485" spans="1:17" x14ac:dyDescent="0.3">
      <c r="A485" t="s">
        <v>1459</v>
      </c>
      <c r="B485" t="s">
        <v>351</v>
      </c>
      <c r="C485" s="51"/>
      <c r="D485" s="52"/>
      <c r="E485" s="63"/>
      <c r="F485" s="53"/>
      <c r="G485" s="51" t="s">
        <v>51</v>
      </c>
      <c r="H485" s="55"/>
      <c r="I485" s="54"/>
      <c r="J485" s="54"/>
      <c r="K485" s="65"/>
      <c r="L485" s="76">
        <v>485</v>
      </c>
      <c r="M4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5" s="107">
        <v>23</v>
      </c>
      <c r="O485" s="107">
        <v>6.4</v>
      </c>
      <c r="P485" s="107">
        <v>226000</v>
      </c>
      <c r="Q485" s="107"/>
    </row>
    <row r="486" spans="1:17" x14ac:dyDescent="0.3">
      <c r="A486" t="s">
        <v>1460</v>
      </c>
      <c r="B486" t="s">
        <v>352</v>
      </c>
      <c r="C486" s="51"/>
      <c r="D486" s="52"/>
      <c r="E486" s="63"/>
      <c r="F486" s="53"/>
      <c r="G486" s="51" t="s">
        <v>51</v>
      </c>
      <c r="H486" s="55"/>
      <c r="I486" s="54"/>
      <c r="J486" s="54"/>
      <c r="K486" s="65"/>
      <c r="L486" s="76">
        <v>486</v>
      </c>
      <c r="M4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6" s="107">
        <v>24</v>
      </c>
      <c r="O486" s="107">
        <v>6.5</v>
      </c>
      <c r="P486" s="107">
        <v>227000</v>
      </c>
      <c r="Q486" s="107"/>
    </row>
    <row r="487" spans="1:17" x14ac:dyDescent="0.3">
      <c r="A487" t="s">
        <v>1461</v>
      </c>
      <c r="B487" t="s">
        <v>353</v>
      </c>
      <c r="C487" s="51"/>
      <c r="D487" s="52"/>
      <c r="E487" s="63"/>
      <c r="F487" s="53"/>
      <c r="G487" s="51" t="s">
        <v>51</v>
      </c>
      <c r="H487" s="55"/>
      <c r="I487" s="54"/>
      <c r="J487" s="54"/>
      <c r="K487" s="65"/>
      <c r="L487" s="76">
        <v>487</v>
      </c>
      <c r="M4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7" s="107">
        <v>21</v>
      </c>
      <c r="O487" s="107">
        <v>6.6</v>
      </c>
      <c r="P487" s="107">
        <v>228000</v>
      </c>
      <c r="Q487" s="107"/>
    </row>
    <row r="488" spans="1:17" x14ac:dyDescent="0.3">
      <c r="A488" t="s">
        <v>1462</v>
      </c>
      <c r="B488" t="s">
        <v>188</v>
      </c>
      <c r="C488" s="51"/>
      <c r="D488" s="52"/>
      <c r="E488" s="63"/>
      <c r="F488" s="53"/>
      <c r="G488" s="51" t="s">
        <v>51</v>
      </c>
      <c r="H488" s="55"/>
      <c r="I488" s="54"/>
      <c r="J488" s="54"/>
      <c r="K488" s="65"/>
      <c r="L488" s="76">
        <v>488</v>
      </c>
      <c r="M4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8" s="107">
        <v>20</v>
      </c>
      <c r="O488" s="107">
        <v>6.7</v>
      </c>
      <c r="P488" s="107">
        <v>229000</v>
      </c>
      <c r="Q488" s="107"/>
    </row>
    <row r="489" spans="1:17" x14ac:dyDescent="0.3">
      <c r="A489" t="s">
        <v>1463</v>
      </c>
      <c r="B489" t="s">
        <v>174</v>
      </c>
      <c r="C489" s="51"/>
      <c r="D489" s="52"/>
      <c r="E489" s="63"/>
      <c r="F489" s="53"/>
      <c r="G489" s="51" t="s">
        <v>51</v>
      </c>
      <c r="H489" s="55"/>
      <c r="I489" s="54"/>
      <c r="J489" s="54"/>
      <c r="K489" s="65"/>
      <c r="L489" s="76">
        <v>489</v>
      </c>
      <c r="M4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89" s="107">
        <v>1</v>
      </c>
      <c r="O489" s="107">
        <v>6.8</v>
      </c>
      <c r="P489" s="107">
        <v>230000</v>
      </c>
      <c r="Q489" s="107"/>
    </row>
    <row r="490" spans="1:17" x14ac:dyDescent="0.3">
      <c r="A490" t="s">
        <v>1464</v>
      </c>
      <c r="B490" t="s">
        <v>354</v>
      </c>
      <c r="C490" s="51"/>
      <c r="D490" s="52"/>
      <c r="E490" s="63"/>
      <c r="F490" s="53"/>
      <c r="G490" s="51" t="s">
        <v>51</v>
      </c>
      <c r="H490" s="55"/>
      <c r="I490" s="54"/>
      <c r="J490" s="54"/>
      <c r="K490" s="65"/>
      <c r="L490" s="76">
        <v>490</v>
      </c>
      <c r="M4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0" s="107">
        <v>2</v>
      </c>
      <c r="O490" s="107">
        <v>6.9</v>
      </c>
      <c r="P490" s="107">
        <v>231000</v>
      </c>
      <c r="Q490" s="107"/>
    </row>
    <row r="491" spans="1:17" x14ac:dyDescent="0.3">
      <c r="A491" t="s">
        <v>1465</v>
      </c>
      <c r="B491" t="s">
        <v>299</v>
      </c>
      <c r="C491" s="51"/>
      <c r="D491" s="52"/>
      <c r="E491" s="63"/>
      <c r="F491" s="53"/>
      <c r="G491" s="51" t="s">
        <v>51</v>
      </c>
      <c r="H491" s="55"/>
      <c r="I491" s="54"/>
      <c r="J491" s="54"/>
      <c r="K491" s="65"/>
      <c r="L491" s="76">
        <v>491</v>
      </c>
      <c r="M4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1" s="107">
        <v>3</v>
      </c>
      <c r="O491" s="107">
        <v>7</v>
      </c>
      <c r="P491" s="107">
        <v>232000</v>
      </c>
      <c r="Q491" s="107"/>
    </row>
    <row r="492" spans="1:17" x14ac:dyDescent="0.3">
      <c r="A492" t="s">
        <v>1466</v>
      </c>
      <c r="B492" t="s">
        <v>196</v>
      </c>
      <c r="C492" s="51"/>
      <c r="D492" s="52"/>
      <c r="E492" s="63"/>
      <c r="F492" s="53"/>
      <c r="G492" s="51" t="s">
        <v>51</v>
      </c>
      <c r="H492" s="55"/>
      <c r="I492" s="54"/>
      <c r="J492" s="54"/>
      <c r="K492" s="65"/>
      <c r="L492" s="76">
        <v>492</v>
      </c>
      <c r="M4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2" s="107">
        <v>4</v>
      </c>
      <c r="O492" s="107">
        <v>7.1</v>
      </c>
      <c r="P492" s="107">
        <v>233000</v>
      </c>
      <c r="Q492" s="107"/>
    </row>
    <row r="493" spans="1:17" x14ac:dyDescent="0.3">
      <c r="A493" t="s">
        <v>1467</v>
      </c>
      <c r="B493" t="s">
        <v>257</v>
      </c>
      <c r="C493" s="51"/>
      <c r="D493" s="52"/>
      <c r="E493" s="63"/>
      <c r="F493" s="53"/>
      <c r="G493" s="51" t="s">
        <v>51</v>
      </c>
      <c r="H493" s="55"/>
      <c r="I493" s="54"/>
      <c r="J493" s="54"/>
      <c r="K493" s="65"/>
      <c r="L493" s="76">
        <v>493</v>
      </c>
      <c r="M4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3" s="107">
        <v>5</v>
      </c>
      <c r="O493" s="107">
        <v>7.2</v>
      </c>
      <c r="P493" s="107">
        <v>234000</v>
      </c>
      <c r="Q493" s="107"/>
    </row>
    <row r="494" spans="1:17" x14ac:dyDescent="0.3">
      <c r="A494" t="s">
        <v>1468</v>
      </c>
      <c r="B494" t="s">
        <v>267</v>
      </c>
      <c r="C494" s="51"/>
      <c r="D494" s="52"/>
      <c r="E494" s="63"/>
      <c r="F494" s="53"/>
      <c r="G494" s="51" t="s">
        <v>51</v>
      </c>
      <c r="H494" s="55"/>
      <c r="I494" s="54"/>
      <c r="J494" s="54"/>
      <c r="K494" s="65"/>
      <c r="L494" s="76">
        <v>494</v>
      </c>
      <c r="M4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4" s="107">
        <v>6</v>
      </c>
      <c r="O494" s="107">
        <v>7.3</v>
      </c>
      <c r="P494" s="107">
        <v>235000</v>
      </c>
      <c r="Q494" s="107"/>
    </row>
    <row r="495" spans="1:17" x14ac:dyDescent="0.3">
      <c r="A495" t="s">
        <v>1469</v>
      </c>
      <c r="B495" t="s">
        <v>355</v>
      </c>
      <c r="C495" s="51"/>
      <c r="D495" s="52"/>
      <c r="E495" s="63"/>
      <c r="F495" s="53"/>
      <c r="G495" s="51" t="s">
        <v>51</v>
      </c>
      <c r="H495" s="55"/>
      <c r="I495" s="54"/>
      <c r="J495" s="54"/>
      <c r="K495" s="65"/>
      <c r="L495" s="76">
        <v>495</v>
      </c>
      <c r="M4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5" s="107">
        <v>7</v>
      </c>
      <c r="O495" s="107">
        <v>7.4</v>
      </c>
      <c r="P495" s="107">
        <v>236000</v>
      </c>
      <c r="Q495" s="107"/>
    </row>
    <row r="496" spans="1:17" x14ac:dyDescent="0.3">
      <c r="A496" t="s">
        <v>1470</v>
      </c>
      <c r="B496" t="s">
        <v>275</v>
      </c>
      <c r="C496" s="51"/>
      <c r="D496" s="52"/>
      <c r="E496" s="63"/>
      <c r="F496" s="53"/>
      <c r="G496" s="51" t="s">
        <v>51</v>
      </c>
      <c r="H496" s="55"/>
      <c r="I496" s="54"/>
      <c r="J496" s="54"/>
      <c r="K496" s="65"/>
      <c r="L496" s="76">
        <v>496</v>
      </c>
      <c r="M4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6" s="107">
        <v>8</v>
      </c>
      <c r="O496" s="107">
        <v>7.4999999999999902</v>
      </c>
      <c r="P496" s="107">
        <v>237000</v>
      </c>
      <c r="Q496" s="107"/>
    </row>
    <row r="497" spans="1:17" x14ac:dyDescent="0.3">
      <c r="A497" t="s">
        <v>1471</v>
      </c>
      <c r="B497" t="s">
        <v>201</v>
      </c>
      <c r="C497" s="51"/>
      <c r="D497" s="52"/>
      <c r="E497" s="63"/>
      <c r="F497" s="53"/>
      <c r="G497" s="51" t="s">
        <v>51</v>
      </c>
      <c r="H497" s="55"/>
      <c r="I497" s="54"/>
      <c r="J497" s="54"/>
      <c r="K497" s="65"/>
      <c r="L497" s="76">
        <v>497</v>
      </c>
      <c r="M4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7" s="107">
        <v>9</v>
      </c>
      <c r="O497" s="107">
        <v>7.5999999999999899</v>
      </c>
      <c r="P497" s="107">
        <v>238000</v>
      </c>
      <c r="Q497" s="107"/>
    </row>
    <row r="498" spans="1:17" x14ac:dyDescent="0.3">
      <c r="A498" t="s">
        <v>1472</v>
      </c>
      <c r="B498" t="s">
        <v>348</v>
      </c>
      <c r="C498" s="51"/>
      <c r="D498" s="52"/>
      <c r="E498" s="63"/>
      <c r="F498" s="53"/>
      <c r="G498" s="51" t="s">
        <v>51</v>
      </c>
      <c r="H498" s="55"/>
      <c r="I498" s="54"/>
      <c r="J498" s="54"/>
      <c r="K498" s="65"/>
      <c r="L498" s="76">
        <v>498</v>
      </c>
      <c r="M4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8" s="107">
        <v>10</v>
      </c>
      <c r="O498" s="107">
        <v>7.6999999999999904</v>
      </c>
      <c r="P498" s="107">
        <v>239000</v>
      </c>
      <c r="Q498" s="107"/>
    </row>
    <row r="499" spans="1:17" x14ac:dyDescent="0.3">
      <c r="A499" t="s">
        <v>1334</v>
      </c>
      <c r="B499" t="s">
        <v>178</v>
      </c>
      <c r="C499" s="51"/>
      <c r="D499" s="52"/>
      <c r="E499" s="63"/>
      <c r="F499" s="53"/>
      <c r="G499" s="51" t="s">
        <v>51</v>
      </c>
      <c r="H499" s="55"/>
      <c r="I499" s="54"/>
      <c r="J499" s="54"/>
      <c r="K499" s="65"/>
      <c r="L499" s="76">
        <v>499</v>
      </c>
      <c r="M4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499" s="107">
        <v>12</v>
      </c>
      <c r="O499" s="107">
        <v>7.7999999999999901</v>
      </c>
      <c r="P499" s="107">
        <v>240000</v>
      </c>
      <c r="Q499" s="107"/>
    </row>
    <row r="500" spans="1:17" x14ac:dyDescent="0.3">
      <c r="A500" t="s">
        <v>1473</v>
      </c>
      <c r="B500" t="s">
        <v>186</v>
      </c>
      <c r="C500" s="51"/>
      <c r="D500" s="52"/>
      <c r="E500" s="63"/>
      <c r="F500" s="53"/>
      <c r="G500" s="51" t="s">
        <v>51</v>
      </c>
      <c r="H500" s="55"/>
      <c r="I500" s="54"/>
      <c r="J500" s="54"/>
      <c r="K500" s="65"/>
      <c r="L500" s="76">
        <v>500</v>
      </c>
      <c r="M5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0" s="61">
        <v>2</v>
      </c>
      <c r="O500" s="107">
        <v>7.8999999999999897</v>
      </c>
      <c r="P500" s="107">
        <v>241000</v>
      </c>
      <c r="Q500" s="107"/>
    </row>
    <row r="501" spans="1:17" x14ac:dyDescent="0.3">
      <c r="A501" t="s">
        <v>1474</v>
      </c>
      <c r="B501" t="s">
        <v>295</v>
      </c>
      <c r="C501" s="51"/>
      <c r="D501" s="52"/>
      <c r="E501" s="63"/>
      <c r="F501" s="53"/>
      <c r="G501" s="51" t="s">
        <v>51</v>
      </c>
      <c r="H501" s="55"/>
      <c r="I501" s="54"/>
      <c r="J501" s="54"/>
      <c r="K501" s="65"/>
      <c r="L501" s="76">
        <v>501</v>
      </c>
      <c r="M5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1" s="61">
        <v>4</v>
      </c>
      <c r="O501" s="107">
        <v>7.9999999999999902</v>
      </c>
      <c r="P501" s="107">
        <v>242000</v>
      </c>
      <c r="Q501" s="107"/>
    </row>
    <row r="502" spans="1:17" x14ac:dyDescent="0.3">
      <c r="A502" t="s">
        <v>1421</v>
      </c>
      <c r="B502" t="s">
        <v>332</v>
      </c>
      <c r="C502" s="51"/>
      <c r="D502" s="52"/>
      <c r="E502" s="63"/>
      <c r="F502" s="53"/>
      <c r="G502" s="51" t="s">
        <v>51</v>
      </c>
      <c r="H502" s="55"/>
      <c r="I502" s="54"/>
      <c r="J502" s="54"/>
      <c r="K502" s="65"/>
      <c r="L502" s="76">
        <v>502</v>
      </c>
      <c r="M5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2" s="61">
        <v>5</v>
      </c>
      <c r="O502" s="107">
        <v>8.0999999999999908</v>
      </c>
      <c r="P502" s="107">
        <v>243000</v>
      </c>
      <c r="Q502" s="107"/>
    </row>
    <row r="503" spans="1:17" x14ac:dyDescent="0.3">
      <c r="A503" t="s">
        <v>1422</v>
      </c>
      <c r="B503" t="s">
        <v>202</v>
      </c>
      <c r="C503" s="51"/>
      <c r="D503" s="52"/>
      <c r="E503" s="63"/>
      <c r="F503" s="53"/>
      <c r="G503" s="51" t="s">
        <v>51</v>
      </c>
      <c r="H503" s="55"/>
      <c r="I503" s="54"/>
      <c r="J503" s="54"/>
      <c r="K503" s="65"/>
      <c r="L503" s="76">
        <v>503</v>
      </c>
      <c r="M5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3" s="107">
        <v>14</v>
      </c>
      <c r="O503" s="107">
        <v>8.1999999999999904</v>
      </c>
      <c r="P503" s="107">
        <v>244000</v>
      </c>
      <c r="Q503" s="107"/>
    </row>
    <row r="504" spans="1:17" x14ac:dyDescent="0.3">
      <c r="A504" t="s">
        <v>1423</v>
      </c>
      <c r="B504" t="s">
        <v>211</v>
      </c>
      <c r="C504" s="51"/>
      <c r="D504" s="52"/>
      <c r="E504" s="63"/>
      <c r="F504" s="53"/>
      <c r="G504" s="51" t="s">
        <v>51</v>
      </c>
      <c r="H504" s="55"/>
      <c r="I504" s="54"/>
      <c r="J504" s="54"/>
      <c r="K504" s="65"/>
      <c r="L504" s="76">
        <v>504</v>
      </c>
      <c r="M5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4" s="107">
        <v>12</v>
      </c>
      <c r="O504" s="107">
        <v>8.2999999999999901</v>
      </c>
      <c r="P504" s="107">
        <v>245000</v>
      </c>
      <c r="Q504" s="107"/>
    </row>
    <row r="505" spans="1:17" x14ac:dyDescent="0.3">
      <c r="A505" t="s">
        <v>1424</v>
      </c>
      <c r="B505" t="s">
        <v>211</v>
      </c>
      <c r="C505" s="51"/>
      <c r="D505" s="52"/>
      <c r="E505" s="63"/>
      <c r="F505" s="53"/>
      <c r="G505" s="51" t="s">
        <v>51</v>
      </c>
      <c r="H505" s="55"/>
      <c r="I505" s="54"/>
      <c r="J505" s="54"/>
      <c r="K505" s="65"/>
      <c r="L505" s="76">
        <v>505</v>
      </c>
      <c r="M5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5" s="107">
        <v>13</v>
      </c>
      <c r="O505" s="107">
        <v>8.3999999999999897</v>
      </c>
      <c r="P505" s="107">
        <v>246000</v>
      </c>
      <c r="Q505" s="107"/>
    </row>
    <row r="506" spans="1:17" x14ac:dyDescent="0.3">
      <c r="A506" t="s">
        <v>1425</v>
      </c>
      <c r="B506" t="s">
        <v>174</v>
      </c>
      <c r="C506" s="51"/>
      <c r="D506" s="52"/>
      <c r="E506" s="63"/>
      <c r="F506" s="53"/>
      <c r="G506" s="51" t="s">
        <v>51</v>
      </c>
      <c r="H506" s="55"/>
      <c r="I506" s="54"/>
      <c r="J506" s="54"/>
      <c r="K506" s="65"/>
      <c r="L506" s="76">
        <v>506</v>
      </c>
      <c r="M5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6" s="107">
        <v>14</v>
      </c>
      <c r="O506" s="107">
        <v>8.4999999999999893</v>
      </c>
      <c r="P506" s="107">
        <v>247000</v>
      </c>
      <c r="Q506" s="107"/>
    </row>
    <row r="507" spans="1:17" x14ac:dyDescent="0.3">
      <c r="A507" t="s">
        <v>1426</v>
      </c>
      <c r="B507" t="s">
        <v>324</v>
      </c>
      <c r="C507" s="51"/>
      <c r="D507" s="52"/>
      <c r="E507" s="63"/>
      <c r="F507" s="53"/>
      <c r="G507" s="51" t="s">
        <v>51</v>
      </c>
      <c r="H507" s="55"/>
      <c r="I507" s="54"/>
      <c r="J507" s="54"/>
      <c r="K507" s="65"/>
      <c r="L507" s="76">
        <v>507</v>
      </c>
      <c r="M5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7" s="107">
        <v>15</v>
      </c>
      <c r="O507" s="107">
        <v>8.5999999999999908</v>
      </c>
      <c r="P507" s="107">
        <v>248000</v>
      </c>
      <c r="Q507" s="107"/>
    </row>
    <row r="508" spans="1:17" x14ac:dyDescent="0.3">
      <c r="A508" t="s">
        <v>1427</v>
      </c>
      <c r="B508" t="s">
        <v>333</v>
      </c>
      <c r="C508" s="51"/>
      <c r="D508" s="52"/>
      <c r="E508" s="63"/>
      <c r="F508" s="53"/>
      <c r="G508" s="51" t="s">
        <v>51</v>
      </c>
      <c r="H508" s="55"/>
      <c r="I508" s="54"/>
      <c r="J508" s="54"/>
      <c r="K508" s="65"/>
      <c r="L508" s="76">
        <v>508</v>
      </c>
      <c r="M5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8" s="107">
        <v>16</v>
      </c>
      <c r="O508" s="107">
        <v>8.6999999999999904</v>
      </c>
      <c r="P508" s="107">
        <v>249000</v>
      </c>
      <c r="Q508" s="107"/>
    </row>
    <row r="509" spans="1:17" x14ac:dyDescent="0.3">
      <c r="A509" t="s">
        <v>1428</v>
      </c>
      <c r="B509" t="s">
        <v>191</v>
      </c>
      <c r="C509" s="51"/>
      <c r="D509" s="52"/>
      <c r="E509" s="63"/>
      <c r="F509" s="53"/>
      <c r="G509" s="51" t="s">
        <v>51</v>
      </c>
      <c r="H509" s="55"/>
      <c r="I509" s="54"/>
      <c r="J509" s="54"/>
      <c r="K509" s="65"/>
      <c r="L509" s="76">
        <v>509</v>
      </c>
      <c r="M5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09" s="107">
        <v>17</v>
      </c>
      <c r="O509" s="107">
        <v>8.7999999999999901</v>
      </c>
      <c r="P509" s="107">
        <v>250000</v>
      </c>
      <c r="Q509" s="107"/>
    </row>
    <row r="510" spans="1:17" x14ac:dyDescent="0.3">
      <c r="A510" t="s">
        <v>1429</v>
      </c>
      <c r="B510" t="s">
        <v>275</v>
      </c>
      <c r="C510" s="51"/>
      <c r="D510" s="52"/>
      <c r="E510" s="63"/>
      <c r="F510" s="53"/>
      <c r="G510" s="51" t="s">
        <v>51</v>
      </c>
      <c r="H510" s="55"/>
      <c r="I510" s="54"/>
      <c r="J510" s="54"/>
      <c r="K510" s="65"/>
      <c r="L510" s="76">
        <v>510</v>
      </c>
      <c r="M5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0" s="107">
        <v>18</v>
      </c>
      <c r="O510" s="107">
        <v>8.8999999999999897</v>
      </c>
      <c r="P510" s="107">
        <v>251000</v>
      </c>
      <c r="Q510" s="107"/>
    </row>
    <row r="511" spans="1:17" x14ac:dyDescent="0.3">
      <c r="A511" t="s">
        <v>1430</v>
      </c>
      <c r="B511" t="s">
        <v>188</v>
      </c>
      <c r="C511" s="51"/>
      <c r="D511" s="52"/>
      <c r="E511" s="63"/>
      <c r="F511" s="53"/>
      <c r="G511" s="51" t="s">
        <v>51</v>
      </c>
      <c r="H511" s="55"/>
      <c r="I511" s="54"/>
      <c r="J511" s="54"/>
      <c r="K511" s="65"/>
      <c r="L511" s="76">
        <v>511</v>
      </c>
      <c r="M5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1" s="107">
        <v>19</v>
      </c>
      <c r="O511" s="107">
        <v>8.9999999999999893</v>
      </c>
      <c r="P511" s="107">
        <v>252000</v>
      </c>
      <c r="Q511" s="107"/>
    </row>
    <row r="512" spans="1:17" x14ac:dyDescent="0.3">
      <c r="A512" t="s">
        <v>1431</v>
      </c>
      <c r="B512" t="s">
        <v>176</v>
      </c>
      <c r="C512" s="51"/>
      <c r="D512" s="52"/>
      <c r="E512" s="63"/>
      <c r="F512" s="53"/>
      <c r="G512" s="51" t="s">
        <v>51</v>
      </c>
      <c r="H512" s="55"/>
      <c r="I512" s="54"/>
      <c r="J512" s="54"/>
      <c r="K512" s="65"/>
      <c r="L512" s="76">
        <v>512</v>
      </c>
      <c r="M5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2" s="107">
        <v>12</v>
      </c>
      <c r="O512" s="107">
        <v>9.0999999999999908</v>
      </c>
      <c r="P512" s="107">
        <v>253000</v>
      </c>
      <c r="Q512" s="107"/>
    </row>
    <row r="513" spans="1:17" x14ac:dyDescent="0.3">
      <c r="A513" t="s">
        <v>1432</v>
      </c>
      <c r="B513" t="s">
        <v>334</v>
      </c>
      <c r="C513" s="51"/>
      <c r="D513" s="52"/>
      <c r="E513" s="63"/>
      <c r="F513" s="53"/>
      <c r="G513" s="51" t="s">
        <v>51</v>
      </c>
      <c r="H513" s="55"/>
      <c r="I513" s="54"/>
      <c r="J513" s="54"/>
      <c r="K513" s="65"/>
      <c r="L513" s="76">
        <v>513</v>
      </c>
      <c r="M5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3" s="107">
        <v>4</v>
      </c>
      <c r="O513" s="107">
        <v>9.1999999999999904</v>
      </c>
      <c r="P513" s="107">
        <v>254000</v>
      </c>
      <c r="Q513" s="107"/>
    </row>
    <row r="514" spans="1:17" x14ac:dyDescent="0.3">
      <c r="A514" t="s">
        <v>1433</v>
      </c>
      <c r="B514" t="s">
        <v>335</v>
      </c>
      <c r="C514" s="51"/>
      <c r="D514" s="52"/>
      <c r="E514" s="63"/>
      <c r="F514" s="53"/>
      <c r="G514" s="51" t="s">
        <v>51</v>
      </c>
      <c r="H514" s="55"/>
      <c r="I514" s="54"/>
      <c r="J514" s="54"/>
      <c r="K514" s="65"/>
      <c r="L514" s="76">
        <v>514</v>
      </c>
      <c r="M5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4" s="107">
        <v>3</v>
      </c>
      <c r="O514" s="107">
        <v>9.2999999999999901</v>
      </c>
      <c r="P514" s="107">
        <v>255000</v>
      </c>
      <c r="Q514" s="107"/>
    </row>
    <row r="515" spans="1:17" x14ac:dyDescent="0.3">
      <c r="A515" t="s">
        <v>1434</v>
      </c>
      <c r="B515" t="s">
        <v>294</v>
      </c>
      <c r="C515" s="51"/>
      <c r="D515" s="52"/>
      <c r="E515" s="63"/>
      <c r="F515" s="53"/>
      <c r="G515" s="51" t="s">
        <v>51</v>
      </c>
      <c r="H515" s="55"/>
      <c r="I515" s="54"/>
      <c r="J515" s="54"/>
      <c r="K515" s="65"/>
      <c r="L515" s="76">
        <v>515</v>
      </c>
      <c r="M5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5" s="107">
        <v>8</v>
      </c>
      <c r="O515" s="107">
        <v>9.3999999999999897</v>
      </c>
      <c r="P515" s="107">
        <v>256000</v>
      </c>
      <c r="Q515" s="107"/>
    </row>
    <row r="516" spans="1:17" x14ac:dyDescent="0.3">
      <c r="A516" t="s">
        <v>1435</v>
      </c>
      <c r="B516" t="s">
        <v>188</v>
      </c>
      <c r="C516" s="51"/>
      <c r="D516" s="52"/>
      <c r="E516" s="63"/>
      <c r="F516" s="53"/>
      <c r="G516" s="51" t="s">
        <v>51</v>
      </c>
      <c r="H516" s="55"/>
      <c r="I516" s="54"/>
      <c r="J516" s="54"/>
      <c r="K516" s="65"/>
      <c r="L516" s="76">
        <v>516</v>
      </c>
      <c r="M5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6" s="107">
        <v>9</v>
      </c>
      <c r="O516" s="107">
        <v>9.4999999999999893</v>
      </c>
      <c r="P516" s="107">
        <v>257000</v>
      </c>
      <c r="Q516" s="107"/>
    </row>
    <row r="517" spans="1:17" x14ac:dyDescent="0.3">
      <c r="A517" t="s">
        <v>1436</v>
      </c>
      <c r="B517" t="s">
        <v>336</v>
      </c>
      <c r="C517" s="51"/>
      <c r="D517" s="52"/>
      <c r="E517" s="63"/>
      <c r="F517" s="53"/>
      <c r="G517" s="51" t="s">
        <v>50</v>
      </c>
      <c r="H517" s="55"/>
      <c r="I517" s="54"/>
      <c r="J517" s="54"/>
      <c r="K517" s="65"/>
      <c r="L517" s="76">
        <v>517</v>
      </c>
      <c r="M5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7" s="107">
        <v>1</v>
      </c>
      <c r="O517" s="107">
        <v>9.5999999999999908</v>
      </c>
      <c r="P517" s="107">
        <v>258000</v>
      </c>
      <c r="Q517" s="107"/>
    </row>
    <row r="518" spans="1:17" x14ac:dyDescent="0.3">
      <c r="A518" t="s">
        <v>1437</v>
      </c>
      <c r="B518" t="s">
        <v>194</v>
      </c>
      <c r="C518" s="51"/>
      <c r="D518" s="52"/>
      <c r="E518" s="63"/>
      <c r="F518" s="53"/>
      <c r="G518" s="51" t="s">
        <v>50</v>
      </c>
      <c r="H518" s="55"/>
      <c r="I518" s="54"/>
      <c r="J518" s="54"/>
      <c r="K518" s="65"/>
      <c r="L518" s="76">
        <v>518</v>
      </c>
      <c r="M5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8" s="107">
        <v>12</v>
      </c>
      <c r="O518" s="107">
        <v>9.6999999999999904</v>
      </c>
      <c r="P518" s="107">
        <v>259000</v>
      </c>
      <c r="Q518" s="107"/>
    </row>
    <row r="519" spans="1:17" x14ac:dyDescent="0.3">
      <c r="A519" t="s">
        <v>1438</v>
      </c>
      <c r="B519" t="s">
        <v>176</v>
      </c>
      <c r="C519" s="51"/>
      <c r="D519" s="52"/>
      <c r="E519" s="63"/>
      <c r="F519" s="53"/>
      <c r="G519" s="51" t="s">
        <v>50</v>
      </c>
      <c r="H519" s="55"/>
      <c r="I519" s="54"/>
      <c r="J519" s="54"/>
      <c r="K519" s="65"/>
      <c r="L519" s="76">
        <v>519</v>
      </c>
      <c r="M5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19" s="107">
        <v>7</v>
      </c>
      <c r="O519" s="107">
        <v>9.7999999999999901</v>
      </c>
      <c r="P519" s="107">
        <v>260000</v>
      </c>
      <c r="Q519" s="107"/>
    </row>
    <row r="520" spans="1:17" x14ac:dyDescent="0.3">
      <c r="A520" t="s">
        <v>1439</v>
      </c>
      <c r="B520" t="s">
        <v>199</v>
      </c>
      <c r="C520" s="51"/>
      <c r="D520" s="52"/>
      <c r="E520" s="63"/>
      <c r="F520" s="53"/>
      <c r="G520" s="51" t="s">
        <v>51</v>
      </c>
      <c r="H520" s="55"/>
      <c r="I520" s="54"/>
      <c r="J520" s="54"/>
      <c r="K520" s="65"/>
      <c r="L520" s="76">
        <v>520</v>
      </c>
      <c r="M5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0" s="107">
        <v>4</v>
      </c>
      <c r="O520" s="107">
        <v>5</v>
      </c>
      <c r="P520" s="107">
        <v>261000</v>
      </c>
      <c r="Q520" s="107"/>
    </row>
    <row r="521" spans="1:17" x14ac:dyDescent="0.3">
      <c r="A521" t="s">
        <v>1440</v>
      </c>
      <c r="B521" t="s">
        <v>337</v>
      </c>
      <c r="C521" s="51"/>
      <c r="D521" s="52"/>
      <c r="E521" s="63"/>
      <c r="F521" s="53"/>
      <c r="G521" s="51" t="s">
        <v>51</v>
      </c>
      <c r="H521" s="55"/>
      <c r="I521" s="54"/>
      <c r="J521" s="54"/>
      <c r="K521" s="65"/>
      <c r="L521" s="76">
        <v>521</v>
      </c>
      <c r="M5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1" s="107">
        <v>8</v>
      </c>
      <c r="O521" s="107">
        <v>5.0999999999999996</v>
      </c>
      <c r="P521" s="107">
        <v>262000</v>
      </c>
      <c r="Q521" s="107"/>
    </row>
    <row r="522" spans="1:17" x14ac:dyDescent="0.3">
      <c r="A522" t="s">
        <v>1441</v>
      </c>
      <c r="B522" t="s">
        <v>338</v>
      </c>
      <c r="C522" s="51"/>
      <c r="D522" s="52"/>
      <c r="E522" s="63"/>
      <c r="F522" s="53"/>
      <c r="G522" s="51" t="s">
        <v>51</v>
      </c>
      <c r="H522" s="55"/>
      <c r="I522" s="54"/>
      <c r="J522" s="54"/>
      <c r="K522" s="65"/>
      <c r="L522" s="76">
        <v>522</v>
      </c>
      <c r="M5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2" s="107">
        <v>9</v>
      </c>
      <c r="O522" s="107">
        <v>5.2</v>
      </c>
      <c r="P522" s="107">
        <v>263000</v>
      </c>
      <c r="Q522" s="107"/>
    </row>
    <row r="523" spans="1:17" x14ac:dyDescent="0.3">
      <c r="A523" t="s">
        <v>1442</v>
      </c>
      <c r="B523" t="s">
        <v>231</v>
      </c>
      <c r="C523" s="51"/>
      <c r="D523" s="52"/>
      <c r="E523" s="63"/>
      <c r="F523" s="53"/>
      <c r="G523" s="51" t="s">
        <v>51</v>
      </c>
      <c r="H523" s="55"/>
      <c r="I523" s="54"/>
      <c r="J523" s="54"/>
      <c r="K523" s="65"/>
      <c r="L523" s="76">
        <v>523</v>
      </c>
      <c r="M5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3" s="107">
        <v>9</v>
      </c>
      <c r="O523" s="107">
        <v>5.3</v>
      </c>
      <c r="P523" s="107">
        <v>264000</v>
      </c>
      <c r="Q523" s="107"/>
    </row>
    <row r="524" spans="1:17" x14ac:dyDescent="0.3">
      <c r="A524" t="s">
        <v>1443</v>
      </c>
      <c r="B524" t="s">
        <v>339</v>
      </c>
      <c r="C524" s="51"/>
      <c r="D524" s="52"/>
      <c r="E524" s="63"/>
      <c r="F524" s="53"/>
      <c r="G524" s="51" t="s">
        <v>51</v>
      </c>
      <c r="H524" s="55"/>
      <c r="I524" s="54"/>
      <c r="J524" s="54"/>
      <c r="K524" s="65"/>
      <c r="L524" s="76">
        <v>524</v>
      </c>
      <c r="M5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4" s="107">
        <v>9</v>
      </c>
      <c r="O524" s="107">
        <v>5.4</v>
      </c>
      <c r="P524" s="107">
        <v>265000</v>
      </c>
      <c r="Q524" s="107"/>
    </row>
    <row r="525" spans="1:17" x14ac:dyDescent="0.3">
      <c r="A525" t="s">
        <v>1444</v>
      </c>
      <c r="B525" t="s">
        <v>340</v>
      </c>
      <c r="C525" s="51"/>
      <c r="D525" s="52"/>
      <c r="E525" s="63"/>
      <c r="F525" s="53"/>
      <c r="G525" s="51" t="s">
        <v>51</v>
      </c>
      <c r="H525" s="55"/>
      <c r="I525" s="54"/>
      <c r="J525" s="54"/>
      <c r="K525" s="65"/>
      <c r="L525" s="76">
        <v>525</v>
      </c>
      <c r="M5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5" s="107">
        <v>1</v>
      </c>
      <c r="O525" s="107">
        <v>5.5</v>
      </c>
      <c r="P525" s="107">
        <v>266000</v>
      </c>
      <c r="Q525" s="107"/>
    </row>
    <row r="526" spans="1:17" x14ac:dyDescent="0.3">
      <c r="A526" t="s">
        <v>1445</v>
      </c>
      <c r="B526" t="s">
        <v>341</v>
      </c>
      <c r="C526" s="51"/>
      <c r="D526" s="52"/>
      <c r="E526" s="63"/>
      <c r="F526" s="53"/>
      <c r="G526" s="51" t="s">
        <v>51</v>
      </c>
      <c r="H526" s="55"/>
      <c r="I526" s="54"/>
      <c r="J526" s="54"/>
      <c r="K526" s="65"/>
      <c r="L526" s="76">
        <v>526</v>
      </c>
      <c r="M5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6" s="107">
        <v>3</v>
      </c>
      <c r="O526" s="107">
        <v>5.6</v>
      </c>
      <c r="P526" s="107">
        <v>267000</v>
      </c>
      <c r="Q526" s="107"/>
    </row>
    <row r="527" spans="1:17" x14ac:dyDescent="0.3">
      <c r="A527" t="s">
        <v>1446</v>
      </c>
      <c r="B527" t="s">
        <v>342</v>
      </c>
      <c r="C527" s="51"/>
      <c r="D527" s="52"/>
      <c r="E527" s="63"/>
      <c r="F527" s="53"/>
      <c r="G527" s="51" t="s">
        <v>51</v>
      </c>
      <c r="H527" s="55"/>
      <c r="I527" s="54"/>
      <c r="J527" s="54"/>
      <c r="K527" s="65"/>
      <c r="L527" s="76">
        <v>527</v>
      </c>
      <c r="M5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7" s="107">
        <v>12</v>
      </c>
      <c r="O527" s="107">
        <v>5.7</v>
      </c>
      <c r="P527" s="107">
        <v>268000</v>
      </c>
      <c r="Q527" s="107"/>
    </row>
    <row r="528" spans="1:17" x14ac:dyDescent="0.3">
      <c r="A528" t="s">
        <v>1447</v>
      </c>
      <c r="B528" t="s">
        <v>343</v>
      </c>
      <c r="C528" s="51"/>
      <c r="D528" s="52"/>
      <c r="E528" s="63"/>
      <c r="F528" s="53"/>
      <c r="G528" s="51" t="s">
        <v>51</v>
      </c>
      <c r="H528" s="55"/>
      <c r="I528" s="54"/>
      <c r="J528" s="54"/>
      <c r="K528" s="65"/>
      <c r="L528" s="76">
        <v>528</v>
      </c>
      <c r="M5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8" s="107">
        <v>1</v>
      </c>
      <c r="O528" s="107">
        <v>5.8</v>
      </c>
      <c r="P528" s="107">
        <v>269000</v>
      </c>
      <c r="Q528" s="107"/>
    </row>
    <row r="529" spans="1:17" x14ac:dyDescent="0.3">
      <c r="A529" t="s">
        <v>1448</v>
      </c>
      <c r="B529" t="s">
        <v>344</v>
      </c>
      <c r="C529" s="51"/>
      <c r="D529" s="52"/>
      <c r="E529" s="63"/>
      <c r="F529" s="53"/>
      <c r="G529" s="51" t="s">
        <v>51</v>
      </c>
      <c r="H529" s="55"/>
      <c r="I529" s="54"/>
      <c r="J529" s="54"/>
      <c r="K529" s="65"/>
      <c r="L529" s="76">
        <v>529</v>
      </c>
      <c r="M5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29" s="107">
        <v>16</v>
      </c>
      <c r="O529" s="107">
        <v>5.9</v>
      </c>
      <c r="P529" s="107">
        <v>270000</v>
      </c>
      <c r="Q529" s="107"/>
    </row>
    <row r="530" spans="1:17" x14ac:dyDescent="0.3">
      <c r="A530" t="s">
        <v>1449</v>
      </c>
      <c r="B530" t="s">
        <v>175</v>
      </c>
      <c r="C530" s="51"/>
      <c r="D530" s="52"/>
      <c r="E530" s="63"/>
      <c r="F530" s="53"/>
      <c r="G530" s="51" t="s">
        <v>51</v>
      </c>
      <c r="H530" s="55"/>
      <c r="I530" s="54"/>
      <c r="J530" s="54"/>
      <c r="K530" s="65"/>
      <c r="L530" s="76">
        <v>530</v>
      </c>
      <c r="M5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0" s="107">
        <v>23</v>
      </c>
      <c r="O530" s="107">
        <v>6</v>
      </c>
      <c r="P530" s="107">
        <v>271000</v>
      </c>
      <c r="Q530" s="107"/>
    </row>
    <row r="531" spans="1:17" x14ac:dyDescent="0.3">
      <c r="A531" t="s">
        <v>1450</v>
      </c>
      <c r="B531" t="s">
        <v>268</v>
      </c>
      <c r="C531" s="51"/>
      <c r="D531" s="52"/>
      <c r="E531" s="63"/>
      <c r="F531" s="53"/>
      <c r="G531" s="51" t="s">
        <v>51</v>
      </c>
      <c r="H531" s="55"/>
      <c r="I531" s="54"/>
      <c r="J531" s="54"/>
      <c r="K531" s="65"/>
      <c r="L531" s="76">
        <v>531</v>
      </c>
      <c r="M5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1" s="107">
        <v>23</v>
      </c>
      <c r="O531" s="107">
        <v>6.1</v>
      </c>
      <c r="P531" s="107">
        <v>272000</v>
      </c>
      <c r="Q531" s="107"/>
    </row>
    <row r="532" spans="1:17" x14ac:dyDescent="0.3">
      <c r="A532" t="s">
        <v>1451</v>
      </c>
      <c r="B532" t="s">
        <v>345</v>
      </c>
      <c r="C532" s="51"/>
      <c r="D532" s="52"/>
      <c r="E532" s="63"/>
      <c r="F532" s="53"/>
      <c r="G532" s="51" t="s">
        <v>51</v>
      </c>
      <c r="H532" s="55"/>
      <c r="I532" s="54"/>
      <c r="J532" s="54"/>
      <c r="K532" s="65"/>
      <c r="L532" s="76">
        <v>532</v>
      </c>
      <c r="M5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2" s="107">
        <v>2</v>
      </c>
      <c r="O532" s="107">
        <v>6.2</v>
      </c>
      <c r="P532" s="107">
        <v>273000</v>
      </c>
      <c r="Q532" s="107"/>
    </row>
    <row r="533" spans="1:17" x14ac:dyDescent="0.3">
      <c r="A533" t="s">
        <v>1452</v>
      </c>
      <c r="B533" t="s">
        <v>346</v>
      </c>
      <c r="C533" s="51"/>
      <c r="D533" s="52"/>
      <c r="E533" s="63"/>
      <c r="F533" s="53"/>
      <c r="G533" s="51" t="s">
        <v>51</v>
      </c>
      <c r="H533" s="55"/>
      <c r="I533" s="54"/>
      <c r="J533" s="54"/>
      <c r="K533" s="65"/>
      <c r="L533" s="76">
        <v>533</v>
      </c>
      <c r="M5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3" s="107">
        <v>4</v>
      </c>
      <c r="O533" s="107">
        <v>6.3</v>
      </c>
      <c r="P533" s="107">
        <v>274000</v>
      </c>
      <c r="Q533" s="107"/>
    </row>
    <row r="534" spans="1:17" x14ac:dyDescent="0.3">
      <c r="A534" t="s">
        <v>1453</v>
      </c>
      <c r="B534" t="s">
        <v>347</v>
      </c>
      <c r="C534" s="51"/>
      <c r="D534" s="52"/>
      <c r="E534" s="63"/>
      <c r="F534" s="53"/>
      <c r="G534" s="51" t="s">
        <v>51</v>
      </c>
      <c r="H534" s="55"/>
      <c r="I534" s="54"/>
      <c r="J534" s="54"/>
      <c r="K534" s="65"/>
      <c r="L534" s="76">
        <v>534</v>
      </c>
      <c r="M5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4" s="107">
        <v>21</v>
      </c>
      <c r="O534" s="107">
        <v>6.4</v>
      </c>
      <c r="P534" s="107">
        <v>275000</v>
      </c>
      <c r="Q534" s="107"/>
    </row>
    <row r="535" spans="1:17" x14ac:dyDescent="0.3">
      <c r="A535" t="s">
        <v>1454</v>
      </c>
      <c r="B535" t="s">
        <v>348</v>
      </c>
      <c r="C535" s="51"/>
      <c r="D535" s="52"/>
      <c r="E535" s="63"/>
      <c r="F535" s="53"/>
      <c r="G535" s="51" t="s">
        <v>51</v>
      </c>
      <c r="H535" s="55"/>
      <c r="I535" s="54"/>
      <c r="J535" s="54"/>
      <c r="K535" s="65"/>
      <c r="L535" s="76">
        <v>535</v>
      </c>
      <c r="M5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5" s="107">
        <v>2</v>
      </c>
      <c r="O535" s="107">
        <v>6.4999999999999902</v>
      </c>
      <c r="P535" s="107">
        <v>276000</v>
      </c>
      <c r="Q535" s="107"/>
    </row>
    <row r="536" spans="1:17" x14ac:dyDescent="0.3">
      <c r="A536" t="s">
        <v>1455</v>
      </c>
      <c r="B536" t="s">
        <v>343</v>
      </c>
      <c r="C536" s="51"/>
      <c r="D536" s="52"/>
      <c r="E536" s="63"/>
      <c r="F536" s="53"/>
      <c r="G536" s="51" t="s">
        <v>51</v>
      </c>
      <c r="H536" s="55"/>
      <c r="I536" s="54"/>
      <c r="J536" s="54"/>
      <c r="K536" s="65"/>
      <c r="L536" s="76">
        <v>536</v>
      </c>
      <c r="M5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6" s="107">
        <v>4</v>
      </c>
      <c r="O536" s="107">
        <v>6.5999999999999899</v>
      </c>
      <c r="P536" s="107">
        <v>277000</v>
      </c>
      <c r="Q536" s="107"/>
    </row>
    <row r="537" spans="1:17" x14ac:dyDescent="0.3">
      <c r="A537" t="s">
        <v>1456</v>
      </c>
      <c r="B537" t="s">
        <v>349</v>
      </c>
      <c r="C537" s="51"/>
      <c r="D537" s="52"/>
      <c r="E537" s="63"/>
      <c r="F537" s="53"/>
      <c r="G537" s="51" t="s">
        <v>51</v>
      </c>
      <c r="H537" s="55"/>
      <c r="I537" s="54"/>
      <c r="J537" s="54"/>
      <c r="K537" s="65"/>
      <c r="L537" s="76">
        <v>537</v>
      </c>
      <c r="M5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7" s="107">
        <v>2</v>
      </c>
      <c r="O537" s="107">
        <v>6.6999999999999904</v>
      </c>
      <c r="P537" s="107">
        <v>278000</v>
      </c>
      <c r="Q537" s="107"/>
    </row>
    <row r="538" spans="1:17" x14ac:dyDescent="0.3">
      <c r="A538" t="s">
        <v>1457</v>
      </c>
      <c r="B538" t="s">
        <v>220</v>
      </c>
      <c r="C538" s="51"/>
      <c r="D538" s="52"/>
      <c r="E538" s="63"/>
      <c r="F538" s="53"/>
      <c r="G538" s="51" t="s">
        <v>51</v>
      </c>
      <c r="H538" s="55"/>
      <c r="I538" s="54"/>
      <c r="J538" s="54"/>
      <c r="K538" s="65"/>
      <c r="L538" s="76">
        <v>538</v>
      </c>
      <c r="M5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8" s="107">
        <v>4</v>
      </c>
      <c r="O538" s="107">
        <v>6.7999999999999901</v>
      </c>
      <c r="P538" s="107">
        <v>279000</v>
      </c>
      <c r="Q538" s="107"/>
    </row>
    <row r="539" spans="1:17" x14ac:dyDescent="0.3">
      <c r="A539" t="s">
        <v>1458</v>
      </c>
      <c r="B539" t="s">
        <v>350</v>
      </c>
      <c r="C539" s="51"/>
      <c r="D539" s="52"/>
      <c r="E539" s="63"/>
      <c r="F539" s="53"/>
      <c r="G539" s="51" t="s">
        <v>51</v>
      </c>
      <c r="H539" s="55"/>
      <c r="I539" s="54"/>
      <c r="J539" s="54"/>
      <c r="K539" s="65"/>
      <c r="L539" s="76">
        <v>539</v>
      </c>
      <c r="M5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39" s="107">
        <v>5</v>
      </c>
      <c r="O539" s="107">
        <v>6.8999999999999897</v>
      </c>
      <c r="P539" s="107">
        <v>280000</v>
      </c>
      <c r="Q539" s="107"/>
    </row>
    <row r="540" spans="1:17" x14ac:dyDescent="0.3">
      <c r="A540" t="s">
        <v>1459</v>
      </c>
      <c r="B540" t="s">
        <v>351</v>
      </c>
      <c r="C540" s="51"/>
      <c r="D540" s="52"/>
      <c r="E540" s="63"/>
      <c r="F540" s="53"/>
      <c r="G540" s="51" t="s">
        <v>51</v>
      </c>
      <c r="H540" s="55"/>
      <c r="I540" s="54"/>
      <c r="J540" s="54"/>
      <c r="K540" s="65"/>
      <c r="L540" s="76">
        <v>540</v>
      </c>
      <c r="M5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0" s="107">
        <v>6</v>
      </c>
      <c r="O540" s="107">
        <v>6.9999999999999902</v>
      </c>
      <c r="P540" s="107">
        <v>281000</v>
      </c>
      <c r="Q540" s="107"/>
    </row>
    <row r="541" spans="1:17" x14ac:dyDescent="0.3">
      <c r="A541" t="s">
        <v>1460</v>
      </c>
      <c r="B541" t="s">
        <v>352</v>
      </c>
      <c r="C541" s="51"/>
      <c r="D541" s="52"/>
      <c r="E541" s="63"/>
      <c r="F541" s="53"/>
      <c r="G541" s="51" t="s">
        <v>51</v>
      </c>
      <c r="H541" s="55"/>
      <c r="I541" s="54"/>
      <c r="J541" s="54"/>
      <c r="K541" s="65"/>
      <c r="L541" s="76">
        <v>541</v>
      </c>
      <c r="M5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1" s="107">
        <v>7</v>
      </c>
      <c r="O541" s="107">
        <v>7.0999999999999899</v>
      </c>
      <c r="P541" s="107">
        <v>282000</v>
      </c>
      <c r="Q541" s="107"/>
    </row>
    <row r="542" spans="1:17" x14ac:dyDescent="0.3">
      <c r="A542" t="s">
        <v>1461</v>
      </c>
      <c r="B542" t="s">
        <v>353</v>
      </c>
      <c r="C542" s="51"/>
      <c r="D542" s="52"/>
      <c r="E542" s="63"/>
      <c r="F542" s="53"/>
      <c r="G542" s="51" t="s">
        <v>51</v>
      </c>
      <c r="H542" s="55"/>
      <c r="I542" s="54"/>
      <c r="J542" s="54"/>
      <c r="K542" s="65"/>
      <c r="L542" s="76">
        <v>542</v>
      </c>
      <c r="M5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2" s="107">
        <v>8</v>
      </c>
      <c r="O542" s="107">
        <v>7.1999999999999904</v>
      </c>
      <c r="P542" s="107">
        <v>283000</v>
      </c>
      <c r="Q542" s="107"/>
    </row>
    <row r="543" spans="1:17" x14ac:dyDescent="0.3">
      <c r="A543" t="s">
        <v>1462</v>
      </c>
      <c r="B543" t="s">
        <v>188</v>
      </c>
      <c r="C543" s="51"/>
      <c r="D543" s="52"/>
      <c r="E543" s="63"/>
      <c r="F543" s="53"/>
      <c r="G543" s="51" t="s">
        <v>51</v>
      </c>
      <c r="H543" s="55"/>
      <c r="I543" s="54"/>
      <c r="J543" s="54"/>
      <c r="K543" s="65"/>
      <c r="L543" s="76">
        <v>543</v>
      </c>
      <c r="M5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3" s="107">
        <v>9</v>
      </c>
      <c r="O543" s="107">
        <v>7.2999999999999901</v>
      </c>
      <c r="P543" s="107">
        <v>284000</v>
      </c>
      <c r="Q543" s="107"/>
    </row>
    <row r="544" spans="1:17" x14ac:dyDescent="0.3">
      <c r="A544" t="s">
        <v>1463</v>
      </c>
      <c r="B544" t="s">
        <v>174</v>
      </c>
      <c r="C544" s="51"/>
      <c r="D544" s="52"/>
      <c r="E544" s="63"/>
      <c r="F544" s="53"/>
      <c r="G544" s="51" t="s">
        <v>51</v>
      </c>
      <c r="H544" s="55"/>
      <c r="I544" s="54"/>
      <c r="J544" s="54"/>
      <c r="K544" s="65"/>
      <c r="L544" s="76">
        <v>544</v>
      </c>
      <c r="M5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4" s="107">
        <v>12</v>
      </c>
      <c r="O544" s="107">
        <v>7.3999999999999897</v>
      </c>
      <c r="P544" s="107">
        <v>285000</v>
      </c>
      <c r="Q544" s="107"/>
    </row>
    <row r="545" spans="1:17" x14ac:dyDescent="0.3">
      <c r="A545" t="s">
        <v>1464</v>
      </c>
      <c r="B545" t="s">
        <v>354</v>
      </c>
      <c r="C545" s="51"/>
      <c r="D545" s="52"/>
      <c r="E545" s="63"/>
      <c r="F545" s="53"/>
      <c r="G545" s="51" t="s">
        <v>51</v>
      </c>
      <c r="H545" s="55"/>
      <c r="I545" s="54"/>
      <c r="J545" s="54"/>
      <c r="K545" s="65"/>
      <c r="L545" s="76">
        <v>545</v>
      </c>
      <c r="M5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5" s="107">
        <v>1</v>
      </c>
      <c r="O545" s="107">
        <v>7.4999999999999902</v>
      </c>
      <c r="P545" s="107">
        <v>286000</v>
      </c>
      <c r="Q545" s="107"/>
    </row>
    <row r="546" spans="1:17" x14ac:dyDescent="0.3">
      <c r="A546" t="s">
        <v>1465</v>
      </c>
      <c r="B546" t="s">
        <v>299</v>
      </c>
      <c r="C546" s="51"/>
      <c r="D546" s="52"/>
      <c r="E546" s="63"/>
      <c r="F546" s="53"/>
      <c r="G546" s="51" t="s">
        <v>51</v>
      </c>
      <c r="H546" s="55"/>
      <c r="I546" s="54"/>
      <c r="J546" s="54"/>
      <c r="K546" s="65"/>
      <c r="L546" s="76">
        <v>546</v>
      </c>
      <c r="M5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6" s="107">
        <v>16</v>
      </c>
      <c r="O546" s="107">
        <v>7.5999999999999899</v>
      </c>
      <c r="P546" s="107">
        <v>287000</v>
      </c>
      <c r="Q546" s="107"/>
    </row>
    <row r="547" spans="1:17" x14ac:dyDescent="0.3">
      <c r="A547" t="s">
        <v>1466</v>
      </c>
      <c r="B547" t="s">
        <v>196</v>
      </c>
      <c r="C547" s="51"/>
      <c r="D547" s="52"/>
      <c r="E547" s="63"/>
      <c r="F547" s="53"/>
      <c r="G547" s="51" t="s">
        <v>51</v>
      </c>
      <c r="H547" s="55"/>
      <c r="I547" s="54"/>
      <c r="J547" s="54"/>
      <c r="K547" s="65"/>
      <c r="L547" s="76">
        <v>547</v>
      </c>
      <c r="M5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7" s="107">
        <v>23</v>
      </c>
      <c r="O547" s="107">
        <v>7.6999999999999904</v>
      </c>
      <c r="P547" s="107">
        <v>288000</v>
      </c>
      <c r="Q547" s="107"/>
    </row>
    <row r="548" spans="1:17" x14ac:dyDescent="0.3">
      <c r="A548" t="s">
        <v>1467</v>
      </c>
      <c r="B548" t="s">
        <v>257</v>
      </c>
      <c r="C548" s="51"/>
      <c r="D548" s="52"/>
      <c r="E548" s="63"/>
      <c r="F548" s="53"/>
      <c r="G548" s="51" t="s">
        <v>51</v>
      </c>
      <c r="H548" s="55"/>
      <c r="I548" s="54"/>
      <c r="J548" s="54"/>
      <c r="K548" s="65"/>
      <c r="L548" s="76">
        <v>548</v>
      </c>
      <c r="M5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8" s="107">
        <v>23</v>
      </c>
      <c r="O548" s="107">
        <v>7.7999999999999901</v>
      </c>
      <c r="P548" s="107">
        <v>289000</v>
      </c>
      <c r="Q548" s="107"/>
    </row>
    <row r="549" spans="1:17" x14ac:dyDescent="0.3">
      <c r="A549" t="s">
        <v>1468</v>
      </c>
      <c r="B549" t="s">
        <v>267</v>
      </c>
      <c r="C549" s="51"/>
      <c r="D549" s="52"/>
      <c r="E549" s="63"/>
      <c r="F549" s="53"/>
      <c r="G549" s="51" t="s">
        <v>51</v>
      </c>
      <c r="H549" s="55"/>
      <c r="I549" s="54"/>
      <c r="J549" s="54"/>
      <c r="K549" s="65"/>
      <c r="L549" s="76">
        <v>549</v>
      </c>
      <c r="M5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49" s="107">
        <v>2</v>
      </c>
      <c r="O549" s="107">
        <v>7.8999999999999897</v>
      </c>
      <c r="P549" s="107">
        <v>290000</v>
      </c>
      <c r="Q549" s="107"/>
    </row>
    <row r="550" spans="1:17" x14ac:dyDescent="0.3">
      <c r="A550" t="s">
        <v>1469</v>
      </c>
      <c r="B550" t="s">
        <v>355</v>
      </c>
      <c r="C550" s="51"/>
      <c r="D550" s="52"/>
      <c r="E550" s="63"/>
      <c r="F550" s="53"/>
      <c r="G550" s="51" t="s">
        <v>51</v>
      </c>
      <c r="H550" s="55"/>
      <c r="I550" s="54"/>
      <c r="J550" s="54"/>
      <c r="K550" s="65"/>
      <c r="L550" s="76">
        <v>550</v>
      </c>
      <c r="M5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0" s="107">
        <v>4</v>
      </c>
      <c r="O550" s="107">
        <v>7.9999999999999902</v>
      </c>
      <c r="P550" s="107">
        <v>291000</v>
      </c>
      <c r="Q550" s="107"/>
    </row>
    <row r="551" spans="1:17" x14ac:dyDescent="0.3">
      <c r="A551" t="s">
        <v>1470</v>
      </c>
      <c r="B551" t="s">
        <v>275</v>
      </c>
      <c r="C551" s="51"/>
      <c r="D551" s="52"/>
      <c r="E551" s="63"/>
      <c r="F551" s="53"/>
      <c r="G551" s="51" t="s">
        <v>51</v>
      </c>
      <c r="H551" s="55"/>
      <c r="I551" s="54"/>
      <c r="J551" s="54"/>
      <c r="K551" s="65"/>
      <c r="L551" s="76">
        <v>551</v>
      </c>
      <c r="M5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1" s="107">
        <v>21</v>
      </c>
      <c r="O551" s="107">
        <v>8.0999999999999908</v>
      </c>
      <c r="P551" s="107">
        <v>292000</v>
      </c>
      <c r="Q551" s="107"/>
    </row>
    <row r="552" spans="1:17" x14ac:dyDescent="0.3">
      <c r="A552" t="s">
        <v>1471</v>
      </c>
      <c r="B552" t="s">
        <v>201</v>
      </c>
      <c r="C552" s="51"/>
      <c r="D552" s="52"/>
      <c r="E552" s="63"/>
      <c r="F552" s="53"/>
      <c r="G552" s="51" t="s">
        <v>51</v>
      </c>
      <c r="H552" s="55"/>
      <c r="I552" s="54"/>
      <c r="J552" s="54"/>
      <c r="K552" s="65"/>
      <c r="L552" s="76">
        <v>552</v>
      </c>
      <c r="M5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2" s="107">
        <v>2</v>
      </c>
      <c r="O552" s="107">
        <v>8.1999999999999904</v>
      </c>
      <c r="P552" s="107">
        <v>293000</v>
      </c>
      <c r="Q552" s="107"/>
    </row>
    <row r="553" spans="1:17" x14ac:dyDescent="0.3">
      <c r="A553" t="s">
        <v>1472</v>
      </c>
      <c r="B553" t="s">
        <v>348</v>
      </c>
      <c r="C553" s="51"/>
      <c r="D553" s="52"/>
      <c r="E553" s="63"/>
      <c r="F553" s="53"/>
      <c r="G553" s="51" t="s">
        <v>51</v>
      </c>
      <c r="H553" s="55"/>
      <c r="I553" s="54"/>
      <c r="J553" s="54"/>
      <c r="K553" s="65"/>
      <c r="L553" s="76">
        <v>553</v>
      </c>
      <c r="M5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3" s="107">
        <v>4</v>
      </c>
      <c r="O553" s="107">
        <v>8.2999999999999901</v>
      </c>
      <c r="P553" s="107">
        <v>294000</v>
      </c>
      <c r="Q553" s="107"/>
    </row>
    <row r="554" spans="1:17" x14ac:dyDescent="0.3">
      <c r="A554" t="s">
        <v>1334</v>
      </c>
      <c r="B554" t="s">
        <v>178</v>
      </c>
      <c r="C554" s="51"/>
      <c r="D554" s="52"/>
      <c r="E554" s="63"/>
      <c r="F554" s="53"/>
      <c r="G554" s="51" t="s">
        <v>51</v>
      </c>
      <c r="H554" s="55"/>
      <c r="I554" s="54"/>
      <c r="J554" s="54"/>
      <c r="K554" s="65"/>
      <c r="L554" s="76">
        <v>554</v>
      </c>
      <c r="M5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4" s="107">
        <v>2</v>
      </c>
      <c r="O554" s="107">
        <v>8.3999999999999897</v>
      </c>
      <c r="P554" s="107">
        <v>295000</v>
      </c>
      <c r="Q554" s="107"/>
    </row>
    <row r="555" spans="1:17" x14ac:dyDescent="0.3">
      <c r="A555" t="s">
        <v>1473</v>
      </c>
      <c r="B555" t="s">
        <v>186</v>
      </c>
      <c r="C555" s="51"/>
      <c r="D555" s="52"/>
      <c r="E555" s="63"/>
      <c r="F555" s="53"/>
      <c r="G555" s="51" t="s">
        <v>51</v>
      </c>
      <c r="H555" s="55"/>
      <c r="I555" s="54"/>
      <c r="J555" s="54"/>
      <c r="K555" s="65"/>
      <c r="L555" s="76">
        <v>555</v>
      </c>
      <c r="M5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5" s="107">
        <v>4</v>
      </c>
      <c r="O555" s="107">
        <v>8.4999999999999893</v>
      </c>
      <c r="P555" s="107">
        <v>296000</v>
      </c>
      <c r="Q555" s="107"/>
    </row>
    <row r="556" spans="1:17" x14ac:dyDescent="0.3">
      <c r="A556" t="s">
        <v>1474</v>
      </c>
      <c r="B556" t="s">
        <v>295</v>
      </c>
      <c r="C556" s="51"/>
      <c r="D556" s="52"/>
      <c r="E556" s="63"/>
      <c r="F556" s="53"/>
      <c r="G556" s="51" t="s">
        <v>51</v>
      </c>
      <c r="H556" s="55"/>
      <c r="I556" s="54"/>
      <c r="J556" s="54"/>
      <c r="K556" s="65"/>
      <c r="L556" s="76">
        <v>556</v>
      </c>
      <c r="M5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6" s="107">
        <v>5</v>
      </c>
      <c r="O556" s="107">
        <v>8.5999999999999908</v>
      </c>
      <c r="P556" s="107">
        <v>297000</v>
      </c>
      <c r="Q556" s="107"/>
    </row>
    <row r="557" spans="1:17" x14ac:dyDescent="0.3">
      <c r="A557" t="s">
        <v>1475</v>
      </c>
      <c r="B557" t="s">
        <v>356</v>
      </c>
      <c r="C557" s="51"/>
      <c r="D557" s="52"/>
      <c r="E557" s="63"/>
      <c r="F557" s="53"/>
      <c r="G557" s="51" t="s">
        <v>51</v>
      </c>
      <c r="H557" s="55"/>
      <c r="I557" s="54"/>
      <c r="J557" s="54"/>
      <c r="K557" s="65"/>
      <c r="L557" s="76">
        <v>557</v>
      </c>
      <c r="M5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7" s="107">
        <v>6</v>
      </c>
      <c r="O557" s="107">
        <v>8.6999999999999904</v>
      </c>
      <c r="P557" s="107">
        <v>298000</v>
      </c>
      <c r="Q557" s="107"/>
    </row>
    <row r="558" spans="1:17" x14ac:dyDescent="0.3">
      <c r="A558" t="s">
        <v>1476</v>
      </c>
      <c r="B558" t="s">
        <v>357</v>
      </c>
      <c r="C558" s="51"/>
      <c r="D558" s="52"/>
      <c r="E558" s="63"/>
      <c r="F558" s="53"/>
      <c r="G558" s="51" t="s">
        <v>51</v>
      </c>
      <c r="H558" s="55"/>
      <c r="I558" s="54"/>
      <c r="J558" s="54"/>
      <c r="K558" s="65"/>
      <c r="L558" s="76">
        <v>558</v>
      </c>
      <c r="M5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8" s="107">
        <v>7</v>
      </c>
      <c r="O558" s="107">
        <v>8.7999999999999901</v>
      </c>
      <c r="P558" s="107">
        <v>299000</v>
      </c>
      <c r="Q558" s="107"/>
    </row>
    <row r="559" spans="1:17" x14ac:dyDescent="0.3">
      <c r="A559" t="s">
        <v>1477</v>
      </c>
      <c r="B559" t="s">
        <v>224</v>
      </c>
      <c r="C559" s="51"/>
      <c r="D559" s="52"/>
      <c r="E559" s="63"/>
      <c r="F559" s="53"/>
      <c r="G559" s="51" t="s">
        <v>51</v>
      </c>
      <c r="H559" s="55"/>
      <c r="I559" s="54"/>
      <c r="J559" s="54"/>
      <c r="K559" s="65"/>
      <c r="L559" s="76">
        <v>559</v>
      </c>
      <c r="M5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59" s="107">
        <v>8</v>
      </c>
      <c r="O559" s="107">
        <v>8.8999999999999897</v>
      </c>
      <c r="P559" s="107">
        <v>300000</v>
      </c>
      <c r="Q559" s="107"/>
    </row>
    <row r="560" spans="1:17" x14ac:dyDescent="0.3">
      <c r="A560" t="s">
        <v>1188</v>
      </c>
      <c r="B560" t="s">
        <v>196</v>
      </c>
      <c r="C560" s="51"/>
      <c r="D560" s="52"/>
      <c r="E560" s="63"/>
      <c r="F560" s="53"/>
      <c r="G560" s="51" t="s">
        <v>51</v>
      </c>
      <c r="H560" s="55"/>
      <c r="I560" s="54"/>
      <c r="J560" s="54"/>
      <c r="K560" s="65"/>
      <c r="L560" s="76">
        <v>560</v>
      </c>
      <c r="M5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0" s="107">
        <v>9</v>
      </c>
      <c r="O560" s="107">
        <v>8.9999999999999893</v>
      </c>
      <c r="P560" s="107">
        <v>301000</v>
      </c>
      <c r="Q560" s="107"/>
    </row>
    <row r="561" spans="1:17" x14ac:dyDescent="0.3">
      <c r="A561" t="s">
        <v>1478</v>
      </c>
      <c r="B561" t="s">
        <v>358</v>
      </c>
      <c r="C561" s="51"/>
      <c r="D561" s="52"/>
      <c r="E561" s="63"/>
      <c r="F561" s="53"/>
      <c r="G561" s="51" t="s">
        <v>51</v>
      </c>
      <c r="H561" s="55"/>
      <c r="I561" s="54"/>
      <c r="J561" s="54"/>
      <c r="K561" s="65"/>
      <c r="L561" s="76">
        <v>561</v>
      </c>
      <c r="M5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1" s="107">
        <v>1</v>
      </c>
      <c r="O561" s="107">
        <v>9.0999999999999908</v>
      </c>
      <c r="P561" s="107">
        <v>302000</v>
      </c>
      <c r="Q561" s="107"/>
    </row>
    <row r="562" spans="1:17" x14ac:dyDescent="0.3">
      <c r="A562" t="s">
        <v>1479</v>
      </c>
      <c r="B562" t="s">
        <v>359</v>
      </c>
      <c r="C562" s="51"/>
      <c r="D562" s="52"/>
      <c r="E562" s="63"/>
      <c r="F562" s="53"/>
      <c r="G562" s="51" t="s">
        <v>51</v>
      </c>
      <c r="H562" s="55"/>
      <c r="I562" s="54"/>
      <c r="J562" s="54"/>
      <c r="K562" s="65"/>
      <c r="L562" s="76">
        <v>562</v>
      </c>
      <c r="M5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2" s="107">
        <v>6</v>
      </c>
      <c r="O562" s="107">
        <v>9.1999999999999904</v>
      </c>
      <c r="P562" s="107">
        <v>303000</v>
      </c>
      <c r="Q562" s="107"/>
    </row>
    <row r="563" spans="1:17" x14ac:dyDescent="0.3">
      <c r="A563" t="s">
        <v>1480</v>
      </c>
      <c r="B563" t="s">
        <v>256</v>
      </c>
      <c r="C563" s="51"/>
      <c r="D563" s="52"/>
      <c r="E563" s="63"/>
      <c r="F563" s="53"/>
      <c r="G563" s="51" t="s">
        <v>51</v>
      </c>
      <c r="H563" s="55"/>
      <c r="I563" s="54"/>
      <c r="J563" s="54"/>
      <c r="K563" s="65"/>
      <c r="L563" s="76">
        <v>563</v>
      </c>
      <c r="M5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3" s="107">
        <v>7</v>
      </c>
      <c r="O563" s="107">
        <v>9.2999999999999794</v>
      </c>
      <c r="P563" s="107">
        <v>304000</v>
      </c>
      <c r="Q563" s="107"/>
    </row>
    <row r="564" spans="1:17" x14ac:dyDescent="0.3">
      <c r="A564" t="s">
        <v>1481</v>
      </c>
      <c r="B564" t="s">
        <v>224</v>
      </c>
      <c r="C564" s="51"/>
      <c r="D564" s="52"/>
      <c r="E564" s="63"/>
      <c r="F564" s="53"/>
      <c r="G564" s="51" t="s">
        <v>51</v>
      </c>
      <c r="H564" s="55"/>
      <c r="I564" s="54"/>
      <c r="J564" s="54"/>
      <c r="K564" s="65"/>
      <c r="L564" s="76">
        <v>564</v>
      </c>
      <c r="M5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4" s="107">
        <v>8</v>
      </c>
      <c r="O564" s="107">
        <v>9.3999999999999808</v>
      </c>
      <c r="P564" s="107">
        <v>305000</v>
      </c>
      <c r="Q564" s="107"/>
    </row>
    <row r="565" spans="1:17" x14ac:dyDescent="0.3">
      <c r="A565" t="s">
        <v>1482</v>
      </c>
      <c r="B565" t="s">
        <v>284</v>
      </c>
      <c r="C565" s="51"/>
      <c r="D565" s="52"/>
      <c r="E565" s="63"/>
      <c r="F565" s="53"/>
      <c r="G565" s="51" t="s">
        <v>51</v>
      </c>
      <c r="H565" s="55"/>
      <c r="I565" s="54"/>
      <c r="J565" s="54"/>
      <c r="K565" s="65"/>
      <c r="L565" s="76">
        <v>565</v>
      </c>
      <c r="M5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5" s="107">
        <v>9</v>
      </c>
      <c r="O565" s="107">
        <v>9.4999999999999805</v>
      </c>
      <c r="P565" s="107">
        <v>306000</v>
      </c>
      <c r="Q565" s="107"/>
    </row>
    <row r="566" spans="1:17" x14ac:dyDescent="0.3">
      <c r="A566" t="s">
        <v>1483</v>
      </c>
      <c r="B566" t="s">
        <v>179</v>
      </c>
      <c r="C566" s="51"/>
      <c r="D566" s="52"/>
      <c r="E566" s="63"/>
      <c r="F566" s="53"/>
      <c r="G566" s="51" t="s">
        <v>50</v>
      </c>
      <c r="H566" s="55"/>
      <c r="I566" s="54"/>
      <c r="J566" s="54"/>
      <c r="K566" s="65"/>
      <c r="L566" s="76">
        <v>566</v>
      </c>
      <c r="M5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6" s="107">
        <v>6</v>
      </c>
      <c r="O566" s="107">
        <v>9.5999999999999801</v>
      </c>
      <c r="P566" s="107">
        <v>307000</v>
      </c>
      <c r="Q566" s="107"/>
    </row>
    <row r="567" spans="1:17" x14ac:dyDescent="0.3">
      <c r="A567" t="s">
        <v>1484</v>
      </c>
      <c r="B567" t="s">
        <v>230</v>
      </c>
      <c r="C567" s="51"/>
      <c r="D567" s="52"/>
      <c r="E567" s="63"/>
      <c r="F567" s="53"/>
      <c r="G567" s="51" t="s">
        <v>50</v>
      </c>
      <c r="H567" s="55"/>
      <c r="I567" s="54"/>
      <c r="J567" s="54"/>
      <c r="K567" s="65"/>
      <c r="L567" s="76">
        <v>567</v>
      </c>
      <c r="M5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7" s="107">
        <v>5</v>
      </c>
      <c r="O567" s="107">
        <v>9.6999999999999797</v>
      </c>
      <c r="P567" s="107">
        <v>308000</v>
      </c>
      <c r="Q567" s="107"/>
    </row>
    <row r="568" spans="1:17" x14ac:dyDescent="0.3">
      <c r="A568" t="s">
        <v>1485</v>
      </c>
      <c r="B568" t="s">
        <v>360</v>
      </c>
      <c r="C568" s="51"/>
      <c r="D568" s="52"/>
      <c r="E568" s="63"/>
      <c r="F568" s="53"/>
      <c r="G568" s="51" t="s">
        <v>50</v>
      </c>
      <c r="H568" s="55"/>
      <c r="I568" s="54"/>
      <c r="J568" s="54"/>
      <c r="K568" s="65"/>
      <c r="L568" s="76">
        <v>568</v>
      </c>
      <c r="M5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8" s="107">
        <v>4</v>
      </c>
      <c r="O568" s="107">
        <v>9.7999999999999794</v>
      </c>
      <c r="P568" s="107">
        <v>309000</v>
      </c>
      <c r="Q568" s="107"/>
    </row>
    <row r="569" spans="1:17" x14ac:dyDescent="0.3">
      <c r="A569" t="s">
        <v>1486</v>
      </c>
      <c r="B569" t="s">
        <v>361</v>
      </c>
      <c r="C569" s="51"/>
      <c r="D569" s="52"/>
      <c r="E569" s="63"/>
      <c r="F569" s="53"/>
      <c r="G569" s="51" t="s">
        <v>51</v>
      </c>
      <c r="H569" s="55"/>
      <c r="I569" s="54"/>
      <c r="J569" s="54"/>
      <c r="K569" s="65"/>
      <c r="L569" s="76">
        <v>569</v>
      </c>
      <c r="M5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69" s="107">
        <v>3</v>
      </c>
      <c r="O569" s="107">
        <v>5</v>
      </c>
      <c r="P569" s="107">
        <v>310000</v>
      </c>
      <c r="Q569" s="107"/>
    </row>
    <row r="570" spans="1:17" x14ac:dyDescent="0.3">
      <c r="A570" t="s">
        <v>1487</v>
      </c>
      <c r="B570" t="s">
        <v>259</v>
      </c>
      <c r="C570" s="51"/>
      <c r="D570" s="52"/>
      <c r="E570" s="63"/>
      <c r="F570" s="53"/>
      <c r="G570" s="51" t="s">
        <v>51</v>
      </c>
      <c r="H570" s="55"/>
      <c r="I570" s="54"/>
      <c r="J570" s="54"/>
      <c r="K570" s="65"/>
      <c r="L570" s="76">
        <v>570</v>
      </c>
      <c r="M5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0" s="107">
        <v>2</v>
      </c>
      <c r="O570" s="107">
        <v>5.0999999999999996</v>
      </c>
      <c r="P570" s="107">
        <v>311000</v>
      </c>
      <c r="Q570" s="107"/>
    </row>
    <row r="571" spans="1:17" x14ac:dyDescent="0.3">
      <c r="A571" t="s">
        <v>1488</v>
      </c>
      <c r="B571" t="s">
        <v>362</v>
      </c>
      <c r="C571" s="51"/>
      <c r="D571" s="52"/>
      <c r="E571" s="63"/>
      <c r="F571" s="53"/>
      <c r="G571" s="51" t="s">
        <v>51</v>
      </c>
      <c r="H571" s="55"/>
      <c r="I571" s="54"/>
      <c r="J571" s="54"/>
      <c r="K571" s="65"/>
      <c r="L571" s="76">
        <v>571</v>
      </c>
      <c r="M5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1" s="107">
        <v>3</v>
      </c>
      <c r="O571" s="107">
        <v>5.2</v>
      </c>
      <c r="P571" s="107">
        <v>312000</v>
      </c>
      <c r="Q571" s="107"/>
    </row>
    <row r="572" spans="1:17" x14ac:dyDescent="0.3">
      <c r="A572" t="s">
        <v>1489</v>
      </c>
      <c r="B572" t="s">
        <v>305</v>
      </c>
      <c r="C572" s="51"/>
      <c r="D572" s="52"/>
      <c r="E572" s="63"/>
      <c r="F572" s="53"/>
      <c r="G572" s="51" t="s">
        <v>51</v>
      </c>
      <c r="H572" s="55"/>
      <c r="I572" s="54"/>
      <c r="J572" s="54"/>
      <c r="K572" s="65"/>
      <c r="L572" s="76">
        <v>572</v>
      </c>
      <c r="M5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2" s="107">
        <v>5</v>
      </c>
      <c r="O572" s="107">
        <v>5.3</v>
      </c>
      <c r="P572" s="107">
        <v>313000</v>
      </c>
      <c r="Q572" s="107"/>
    </row>
    <row r="573" spans="1:17" x14ac:dyDescent="0.3">
      <c r="A573" t="s">
        <v>1490</v>
      </c>
      <c r="B573" t="s">
        <v>300</v>
      </c>
      <c r="C573" s="51"/>
      <c r="D573" s="52"/>
      <c r="E573" s="63"/>
      <c r="F573" s="53"/>
      <c r="G573" s="51" t="s">
        <v>51</v>
      </c>
      <c r="H573" s="55"/>
      <c r="I573" s="54"/>
      <c r="J573" s="54"/>
      <c r="K573" s="65"/>
      <c r="L573" s="76">
        <v>573</v>
      </c>
      <c r="M5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3" s="107">
        <v>6</v>
      </c>
      <c r="O573" s="107">
        <v>5.4</v>
      </c>
      <c r="P573" s="107">
        <v>314000</v>
      </c>
      <c r="Q573" s="107"/>
    </row>
    <row r="574" spans="1:17" x14ac:dyDescent="0.3">
      <c r="A574" t="s">
        <v>1491</v>
      </c>
      <c r="B574" t="s">
        <v>253</v>
      </c>
      <c r="C574" s="51"/>
      <c r="D574" s="52"/>
      <c r="E574" s="63"/>
      <c r="F574" s="53"/>
      <c r="G574" s="51" t="s">
        <v>51</v>
      </c>
      <c r="H574" s="55"/>
      <c r="I574" s="54"/>
      <c r="J574" s="54"/>
      <c r="K574" s="65"/>
      <c r="L574" s="76">
        <v>574</v>
      </c>
      <c r="M5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4" s="107">
        <v>7</v>
      </c>
      <c r="O574" s="107">
        <v>5.5</v>
      </c>
      <c r="P574" s="107">
        <v>315000</v>
      </c>
      <c r="Q574" s="107"/>
    </row>
    <row r="575" spans="1:17" x14ac:dyDescent="0.3">
      <c r="A575" t="s">
        <v>1492</v>
      </c>
      <c r="B575" t="s">
        <v>278</v>
      </c>
      <c r="C575" s="51"/>
      <c r="D575" s="52"/>
      <c r="E575" s="63"/>
      <c r="F575" s="53"/>
      <c r="G575" s="51" t="s">
        <v>51</v>
      </c>
      <c r="H575" s="55"/>
      <c r="I575" s="54"/>
      <c r="J575" s="54"/>
      <c r="K575" s="65"/>
      <c r="L575" s="76">
        <v>575</v>
      </c>
      <c r="M5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5" s="107">
        <v>8</v>
      </c>
      <c r="O575" s="107">
        <v>5.6</v>
      </c>
      <c r="P575" s="107">
        <v>316000</v>
      </c>
      <c r="Q575" s="107"/>
    </row>
    <row r="576" spans="1:17" x14ac:dyDescent="0.3">
      <c r="A576" t="s">
        <v>1493</v>
      </c>
      <c r="B576" t="s">
        <v>284</v>
      </c>
      <c r="C576" s="51"/>
      <c r="D576" s="52"/>
      <c r="E576" s="63"/>
      <c r="F576" s="53"/>
      <c r="G576" s="51" t="s">
        <v>51</v>
      </c>
      <c r="H576" s="55"/>
      <c r="I576" s="54"/>
      <c r="J576" s="54"/>
      <c r="K576" s="65"/>
      <c r="L576" s="76">
        <v>576</v>
      </c>
      <c r="M5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6" s="107">
        <v>8</v>
      </c>
      <c r="O576" s="107">
        <v>5.7</v>
      </c>
      <c r="P576" s="107">
        <v>317000</v>
      </c>
      <c r="Q576" s="107"/>
    </row>
    <row r="577" spans="1:17" x14ac:dyDescent="0.3">
      <c r="A577" t="s">
        <v>1494</v>
      </c>
      <c r="B577" t="s">
        <v>202</v>
      </c>
      <c r="C577" s="51"/>
      <c r="D577" s="52"/>
      <c r="E577" s="63"/>
      <c r="F577" s="53"/>
      <c r="G577" s="51" t="s">
        <v>51</v>
      </c>
      <c r="H577" s="55"/>
      <c r="I577" s="54"/>
      <c r="J577" s="54"/>
      <c r="K577" s="65"/>
      <c r="L577" s="76">
        <v>577</v>
      </c>
      <c r="M5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7" s="107">
        <v>9</v>
      </c>
      <c r="O577" s="107">
        <v>5.8</v>
      </c>
      <c r="P577" s="107">
        <v>318000</v>
      </c>
      <c r="Q577" s="107"/>
    </row>
    <row r="578" spans="1:17" x14ac:dyDescent="0.3">
      <c r="A578" t="s">
        <v>1495</v>
      </c>
      <c r="B578" t="s">
        <v>274</v>
      </c>
      <c r="C578" s="51"/>
      <c r="D578" s="52"/>
      <c r="E578" s="63"/>
      <c r="F578" s="53"/>
      <c r="G578" s="51" t="s">
        <v>51</v>
      </c>
      <c r="H578" s="55"/>
      <c r="I578" s="54"/>
      <c r="J578" s="54"/>
      <c r="K578" s="65"/>
      <c r="L578" s="76">
        <v>578</v>
      </c>
      <c r="M5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8" s="107">
        <v>2</v>
      </c>
      <c r="O578" s="107">
        <v>5.9</v>
      </c>
      <c r="P578" s="107">
        <v>319000</v>
      </c>
      <c r="Q578" s="107"/>
    </row>
    <row r="579" spans="1:17" x14ac:dyDescent="0.3">
      <c r="A579" t="s">
        <v>1496</v>
      </c>
      <c r="B579" t="s">
        <v>329</v>
      </c>
      <c r="C579" s="51"/>
      <c r="D579" s="52"/>
      <c r="E579" s="63"/>
      <c r="F579" s="53"/>
      <c r="G579" s="51" t="s">
        <v>51</v>
      </c>
      <c r="H579" s="55"/>
      <c r="I579" s="54"/>
      <c r="J579" s="54"/>
      <c r="K579" s="65"/>
      <c r="L579" s="76">
        <v>579</v>
      </c>
      <c r="M5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79" s="107">
        <v>9</v>
      </c>
      <c r="O579" s="107">
        <v>6</v>
      </c>
      <c r="P579" s="107">
        <v>320000</v>
      </c>
      <c r="Q579" s="107"/>
    </row>
    <row r="580" spans="1:17" x14ac:dyDescent="0.3">
      <c r="A580" t="s">
        <v>1497</v>
      </c>
      <c r="B580" t="s">
        <v>248</v>
      </c>
      <c r="C580" s="51"/>
      <c r="D580" s="52"/>
      <c r="E580" s="63"/>
      <c r="F580" s="53"/>
      <c r="G580" s="51" t="s">
        <v>51</v>
      </c>
      <c r="H580" s="55"/>
      <c r="I580" s="54"/>
      <c r="J580" s="54"/>
      <c r="K580" s="65"/>
      <c r="L580" s="76">
        <v>580</v>
      </c>
      <c r="M5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0" s="107">
        <v>2</v>
      </c>
      <c r="O580" s="107">
        <v>6.1</v>
      </c>
      <c r="P580" s="107">
        <v>321000</v>
      </c>
      <c r="Q580" s="107"/>
    </row>
    <row r="581" spans="1:17" x14ac:dyDescent="0.3">
      <c r="A581" t="s">
        <v>1498</v>
      </c>
      <c r="B581" t="s">
        <v>363</v>
      </c>
      <c r="C581" s="51"/>
      <c r="D581" s="52"/>
      <c r="E581" s="63"/>
      <c r="F581" s="53"/>
      <c r="G581" s="51" t="s">
        <v>51</v>
      </c>
      <c r="H581" s="55"/>
      <c r="I581" s="54"/>
      <c r="J581" s="54"/>
      <c r="K581" s="65"/>
      <c r="L581" s="76">
        <v>581</v>
      </c>
      <c r="M5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1" s="107">
        <v>3</v>
      </c>
      <c r="O581" s="107">
        <v>6.2</v>
      </c>
      <c r="P581" s="107">
        <v>322000</v>
      </c>
      <c r="Q581" s="107"/>
    </row>
    <row r="582" spans="1:17" x14ac:dyDescent="0.3">
      <c r="A582" t="s">
        <v>1499</v>
      </c>
      <c r="B582" t="s">
        <v>190</v>
      </c>
      <c r="C582" s="51"/>
      <c r="D582" s="52"/>
      <c r="E582" s="63"/>
      <c r="F582" s="53"/>
      <c r="G582" s="51" t="s">
        <v>51</v>
      </c>
      <c r="H582" s="55"/>
      <c r="I582" s="54"/>
      <c r="J582" s="54"/>
      <c r="K582" s="65"/>
      <c r="L582" s="76">
        <v>582</v>
      </c>
      <c r="M5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2" s="107">
        <v>4</v>
      </c>
      <c r="O582" s="107">
        <v>6.3</v>
      </c>
      <c r="P582" s="107">
        <v>323000</v>
      </c>
      <c r="Q582" s="107"/>
    </row>
    <row r="583" spans="1:17" x14ac:dyDescent="0.3">
      <c r="A583" t="s">
        <v>1500</v>
      </c>
      <c r="B583" t="s">
        <v>196</v>
      </c>
      <c r="C583" s="51"/>
      <c r="D583" s="52"/>
      <c r="E583" s="63"/>
      <c r="F583" s="53"/>
      <c r="G583" s="51" t="s">
        <v>51</v>
      </c>
      <c r="H583" s="55"/>
      <c r="I583" s="54"/>
      <c r="J583" s="54"/>
      <c r="K583" s="65"/>
      <c r="L583" s="76">
        <v>583</v>
      </c>
      <c r="M5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3" s="107">
        <v>5</v>
      </c>
      <c r="O583" s="107">
        <v>6.4</v>
      </c>
      <c r="P583" s="107">
        <v>324000</v>
      </c>
      <c r="Q583" s="107"/>
    </row>
    <row r="584" spans="1:17" x14ac:dyDescent="0.3">
      <c r="A584" t="s">
        <v>1501</v>
      </c>
      <c r="B584" t="s">
        <v>194</v>
      </c>
      <c r="C584" s="51"/>
      <c r="D584" s="52"/>
      <c r="E584" s="63"/>
      <c r="F584" s="53"/>
      <c r="G584" s="51" t="s">
        <v>51</v>
      </c>
      <c r="H584" s="55"/>
      <c r="I584" s="54"/>
      <c r="J584" s="54"/>
      <c r="K584" s="65"/>
      <c r="L584" s="76">
        <v>584</v>
      </c>
      <c r="M5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4" s="107">
        <v>6</v>
      </c>
      <c r="O584" s="107">
        <v>6.4999999999999902</v>
      </c>
      <c r="P584" s="107">
        <v>325000</v>
      </c>
      <c r="Q584" s="107"/>
    </row>
    <row r="585" spans="1:17" x14ac:dyDescent="0.3">
      <c r="A585" t="s">
        <v>1502</v>
      </c>
      <c r="B585" t="s">
        <v>222</v>
      </c>
      <c r="C585" s="51"/>
      <c r="D585" s="52"/>
      <c r="E585" s="63"/>
      <c r="F585" s="53"/>
      <c r="G585" s="51" t="s">
        <v>51</v>
      </c>
      <c r="H585" s="55"/>
      <c r="I585" s="54"/>
      <c r="J585" s="54"/>
      <c r="K585" s="65"/>
      <c r="L585" s="76">
        <v>585</v>
      </c>
      <c r="M5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5" s="107">
        <v>7</v>
      </c>
      <c r="O585" s="107">
        <v>6.5999999999999899</v>
      </c>
      <c r="P585" s="107">
        <v>326000</v>
      </c>
      <c r="Q585" s="107"/>
    </row>
    <row r="586" spans="1:17" x14ac:dyDescent="0.3">
      <c r="A586" t="s">
        <v>1503</v>
      </c>
      <c r="B586" t="s">
        <v>238</v>
      </c>
      <c r="C586" s="51"/>
      <c r="D586" s="52"/>
      <c r="E586" s="63"/>
      <c r="F586" s="53"/>
      <c r="G586" s="51" t="s">
        <v>51</v>
      </c>
      <c r="H586" s="55"/>
      <c r="I586" s="54"/>
      <c r="J586" s="54"/>
      <c r="K586" s="65"/>
      <c r="L586" s="76">
        <v>586</v>
      </c>
      <c r="M5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6" s="107">
        <v>8</v>
      </c>
      <c r="O586" s="107">
        <v>6.6999999999999904</v>
      </c>
      <c r="P586" s="107">
        <v>327000</v>
      </c>
      <c r="Q586" s="107"/>
    </row>
    <row r="587" spans="1:17" x14ac:dyDescent="0.3">
      <c r="A587" t="s">
        <v>1504</v>
      </c>
      <c r="B587" t="s">
        <v>364</v>
      </c>
      <c r="C587" s="51"/>
      <c r="D587" s="52"/>
      <c r="E587" s="63"/>
      <c r="F587" s="53"/>
      <c r="G587" s="51" t="s">
        <v>51</v>
      </c>
      <c r="H587" s="55"/>
      <c r="I587" s="54"/>
      <c r="J587" s="54"/>
      <c r="K587" s="65"/>
      <c r="L587" s="76">
        <v>587</v>
      </c>
      <c r="M5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7" s="107">
        <v>9</v>
      </c>
      <c r="O587" s="107">
        <v>6.7999999999999901</v>
      </c>
      <c r="P587" s="107">
        <v>328000</v>
      </c>
      <c r="Q587" s="107"/>
    </row>
    <row r="588" spans="1:17" x14ac:dyDescent="0.3">
      <c r="A588" t="s">
        <v>1505</v>
      </c>
      <c r="B588" t="s">
        <v>365</v>
      </c>
      <c r="C588" s="51"/>
      <c r="D588" s="52"/>
      <c r="E588" s="63"/>
      <c r="F588" s="53"/>
      <c r="G588" s="51" t="s">
        <v>51</v>
      </c>
      <c r="H588" s="55"/>
      <c r="I588" s="54"/>
      <c r="J588" s="54"/>
      <c r="K588" s="65"/>
      <c r="L588" s="76">
        <v>588</v>
      </c>
      <c r="M5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8" s="107">
        <v>7</v>
      </c>
      <c r="O588" s="107">
        <v>6.8999999999999897</v>
      </c>
      <c r="P588" s="107">
        <v>329000</v>
      </c>
      <c r="Q588" s="107"/>
    </row>
    <row r="589" spans="1:17" x14ac:dyDescent="0.3">
      <c r="A589" t="s">
        <v>1506</v>
      </c>
      <c r="B589" t="s">
        <v>366</v>
      </c>
      <c r="C589" s="51"/>
      <c r="D589" s="52"/>
      <c r="E589" s="63"/>
      <c r="F589" s="53"/>
      <c r="G589" s="51" t="s">
        <v>51</v>
      </c>
      <c r="H589" s="55"/>
      <c r="I589" s="54"/>
      <c r="J589" s="54"/>
      <c r="K589" s="65"/>
      <c r="L589" s="76">
        <v>589</v>
      </c>
      <c r="M5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89" s="107">
        <v>6</v>
      </c>
      <c r="O589" s="107">
        <v>6.9999999999999902</v>
      </c>
      <c r="P589" s="107">
        <v>330000</v>
      </c>
      <c r="Q589" s="107"/>
    </row>
    <row r="590" spans="1:17" x14ac:dyDescent="0.3">
      <c r="A590" t="s">
        <v>1507</v>
      </c>
      <c r="B590" t="s">
        <v>191</v>
      </c>
      <c r="C590" s="51"/>
      <c r="D590" s="52"/>
      <c r="E590" s="63"/>
      <c r="F590" s="53"/>
      <c r="G590" s="51" t="s">
        <v>51</v>
      </c>
      <c r="H590" s="55"/>
      <c r="I590" s="54"/>
      <c r="J590" s="54"/>
      <c r="K590" s="65"/>
      <c r="L590" s="76">
        <v>590</v>
      </c>
      <c r="M5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0" s="107">
        <v>5</v>
      </c>
      <c r="O590" s="107">
        <v>7.0999999999999899</v>
      </c>
      <c r="P590" s="107">
        <v>331000</v>
      </c>
      <c r="Q590" s="107"/>
    </row>
    <row r="591" spans="1:17" x14ac:dyDescent="0.3">
      <c r="A591" t="s">
        <v>1508</v>
      </c>
      <c r="B591" t="s">
        <v>367</v>
      </c>
      <c r="C591" s="51"/>
      <c r="D591" s="52"/>
      <c r="E591" s="63"/>
      <c r="F591" s="53"/>
      <c r="G591" s="51" t="s">
        <v>51</v>
      </c>
      <c r="H591" s="55"/>
      <c r="I591" s="54"/>
      <c r="J591" s="54"/>
      <c r="K591" s="65"/>
      <c r="L591" s="76">
        <v>591</v>
      </c>
      <c r="M5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1" s="107">
        <v>4</v>
      </c>
      <c r="O591" s="107">
        <v>7.1999999999999904</v>
      </c>
      <c r="P591" s="107">
        <v>332000</v>
      </c>
      <c r="Q591" s="107"/>
    </row>
    <row r="592" spans="1:17" x14ac:dyDescent="0.3">
      <c r="A592" t="s">
        <v>1509</v>
      </c>
      <c r="B592" t="s">
        <v>368</v>
      </c>
      <c r="C592" s="51"/>
      <c r="D592" s="52"/>
      <c r="E592" s="63"/>
      <c r="F592" s="53"/>
      <c r="G592" s="51" t="s">
        <v>51</v>
      </c>
      <c r="H592" s="55"/>
      <c r="I592" s="54"/>
      <c r="J592" s="54"/>
      <c r="K592" s="65"/>
      <c r="L592" s="76">
        <v>592</v>
      </c>
      <c r="M5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2" s="107">
        <v>3</v>
      </c>
      <c r="O592" s="107">
        <v>7.2999999999999901</v>
      </c>
      <c r="P592" s="107">
        <v>333000</v>
      </c>
      <c r="Q592" s="107"/>
    </row>
    <row r="593" spans="1:17" x14ac:dyDescent="0.3">
      <c r="A593" t="s">
        <v>1510</v>
      </c>
      <c r="B593" t="s">
        <v>219</v>
      </c>
      <c r="C593" s="51"/>
      <c r="D593" s="52"/>
      <c r="E593" s="63"/>
      <c r="F593" s="53"/>
      <c r="G593" s="51" t="s">
        <v>51</v>
      </c>
      <c r="H593" s="55"/>
      <c r="I593" s="54"/>
      <c r="J593" s="54"/>
      <c r="K593" s="65"/>
      <c r="L593" s="76">
        <v>593</v>
      </c>
      <c r="M5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3" s="107">
        <v>3</v>
      </c>
      <c r="O593" s="107">
        <v>7.3999999999999897</v>
      </c>
      <c r="P593" s="107">
        <v>334000</v>
      </c>
      <c r="Q593" s="107"/>
    </row>
    <row r="594" spans="1:17" x14ac:dyDescent="0.3">
      <c r="A594" t="s">
        <v>1511</v>
      </c>
      <c r="B594" t="s">
        <v>369</v>
      </c>
      <c r="C594" s="51"/>
      <c r="D594" s="52"/>
      <c r="E594" s="63"/>
      <c r="F594" s="53"/>
      <c r="G594" s="51" t="s">
        <v>51</v>
      </c>
      <c r="H594" s="55"/>
      <c r="I594" s="54"/>
      <c r="J594" s="54"/>
      <c r="K594" s="65"/>
      <c r="L594" s="76">
        <v>594</v>
      </c>
      <c r="M5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4" s="107">
        <v>2</v>
      </c>
      <c r="O594" s="107">
        <v>7.4999999999999902</v>
      </c>
      <c r="P594" s="107">
        <v>335000</v>
      </c>
      <c r="Q594" s="107"/>
    </row>
    <row r="595" spans="1:17" x14ac:dyDescent="0.3">
      <c r="A595" t="s">
        <v>1512</v>
      </c>
      <c r="B595" t="s">
        <v>236</v>
      </c>
      <c r="C595" s="51"/>
      <c r="D595" s="52"/>
      <c r="E595" s="63"/>
      <c r="F595" s="53"/>
      <c r="G595" s="51" t="s">
        <v>51</v>
      </c>
      <c r="H595" s="55"/>
      <c r="I595" s="54"/>
      <c r="J595" s="54"/>
      <c r="K595" s="65"/>
      <c r="L595" s="76">
        <v>595</v>
      </c>
      <c r="M5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5" s="107">
        <v>22</v>
      </c>
      <c r="O595" s="107">
        <v>7.5999999999999899</v>
      </c>
      <c r="P595" s="107">
        <v>336000</v>
      </c>
      <c r="Q595" s="107"/>
    </row>
    <row r="596" spans="1:17" x14ac:dyDescent="0.3">
      <c r="A596" t="s">
        <v>1513</v>
      </c>
      <c r="B596" t="s">
        <v>370</v>
      </c>
      <c r="C596" s="51"/>
      <c r="D596" s="52"/>
      <c r="E596" s="63"/>
      <c r="F596" s="53"/>
      <c r="G596" s="51" t="s">
        <v>51</v>
      </c>
      <c r="H596" s="55"/>
      <c r="I596" s="54"/>
      <c r="J596" s="54"/>
      <c r="K596" s="65"/>
      <c r="L596" s="76">
        <v>596</v>
      </c>
      <c r="M5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6" s="107">
        <v>21</v>
      </c>
      <c r="O596" s="107">
        <v>7.6999999999999904</v>
      </c>
      <c r="P596" s="107">
        <v>337000</v>
      </c>
      <c r="Q596" s="107"/>
    </row>
    <row r="597" spans="1:17" x14ac:dyDescent="0.3">
      <c r="A597" t="s">
        <v>1514</v>
      </c>
      <c r="B597" t="s">
        <v>191</v>
      </c>
      <c r="C597" s="51"/>
      <c r="D597" s="52"/>
      <c r="E597" s="63"/>
      <c r="F597" s="53"/>
      <c r="G597" s="51" t="s">
        <v>51</v>
      </c>
      <c r="H597" s="55"/>
      <c r="I597" s="54"/>
      <c r="J597" s="54"/>
      <c r="K597" s="65"/>
      <c r="L597" s="76">
        <v>597</v>
      </c>
      <c r="M5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7" s="107">
        <v>23</v>
      </c>
      <c r="O597" s="107">
        <v>7.7999999999999901</v>
      </c>
      <c r="P597" s="107">
        <v>338000</v>
      </c>
      <c r="Q597" s="107"/>
    </row>
    <row r="598" spans="1:17" x14ac:dyDescent="0.3">
      <c r="A598" t="s">
        <v>1515</v>
      </c>
      <c r="B598" t="s">
        <v>371</v>
      </c>
      <c r="C598" s="51"/>
      <c r="D598" s="52"/>
      <c r="E598" s="63"/>
      <c r="F598" s="53"/>
      <c r="G598" s="51" t="s">
        <v>51</v>
      </c>
      <c r="H598" s="55"/>
      <c r="I598" s="54"/>
      <c r="J598" s="54"/>
      <c r="K598" s="65"/>
      <c r="L598" s="76">
        <v>598</v>
      </c>
      <c r="M5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8" s="107">
        <v>2</v>
      </c>
      <c r="O598" s="107">
        <v>7.8999999999999897</v>
      </c>
      <c r="P598" s="107">
        <v>339000</v>
      </c>
      <c r="Q598" s="107"/>
    </row>
    <row r="599" spans="1:17" x14ac:dyDescent="0.3">
      <c r="A599" t="s">
        <v>1516</v>
      </c>
      <c r="B599" t="s">
        <v>372</v>
      </c>
      <c r="C599" s="51"/>
      <c r="D599" s="52"/>
      <c r="E599" s="63"/>
      <c r="F599" s="53"/>
      <c r="G599" s="51" t="s">
        <v>51</v>
      </c>
      <c r="H599" s="55"/>
      <c r="I599" s="54"/>
      <c r="J599" s="54"/>
      <c r="K599" s="65"/>
      <c r="L599" s="76">
        <v>599</v>
      </c>
      <c r="M5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599" s="107">
        <v>23</v>
      </c>
      <c r="O599" s="107">
        <v>7.9999999999999902</v>
      </c>
      <c r="P599" s="107">
        <v>340000</v>
      </c>
      <c r="Q599" s="107"/>
    </row>
    <row r="600" spans="1:17" x14ac:dyDescent="0.3">
      <c r="A600" t="s">
        <v>1517</v>
      </c>
      <c r="B600" t="s">
        <v>296</v>
      </c>
      <c r="C600" s="51"/>
      <c r="D600" s="52"/>
      <c r="E600" s="63"/>
      <c r="F600" s="53"/>
      <c r="G600" s="51" t="s">
        <v>51</v>
      </c>
      <c r="H600" s="55"/>
      <c r="I600" s="54"/>
      <c r="J600" s="54"/>
      <c r="K600" s="65"/>
      <c r="L600" s="76">
        <v>600</v>
      </c>
      <c r="M6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0" s="107">
        <v>23</v>
      </c>
      <c r="O600" s="107">
        <v>8.0999999999999908</v>
      </c>
      <c r="P600" s="107">
        <v>341000</v>
      </c>
      <c r="Q600" s="107"/>
    </row>
    <row r="601" spans="1:17" x14ac:dyDescent="0.3">
      <c r="A601" t="s">
        <v>1518</v>
      </c>
      <c r="B601" t="s">
        <v>373</v>
      </c>
      <c r="C601" s="51"/>
      <c r="D601" s="52"/>
      <c r="E601" s="63"/>
      <c r="F601" s="53"/>
      <c r="G601" s="51" t="s">
        <v>51</v>
      </c>
      <c r="H601" s="55"/>
      <c r="I601" s="54"/>
      <c r="J601" s="54"/>
      <c r="K601" s="65"/>
      <c r="L601" s="76">
        <v>601</v>
      </c>
      <c r="M6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1" s="107">
        <v>24</v>
      </c>
      <c r="O601" s="107">
        <v>8.1999999999999904</v>
      </c>
      <c r="P601" s="107">
        <v>342000</v>
      </c>
      <c r="Q601" s="107"/>
    </row>
    <row r="602" spans="1:17" x14ac:dyDescent="0.3">
      <c r="A602" t="s">
        <v>1519</v>
      </c>
      <c r="B602" t="s">
        <v>175</v>
      </c>
      <c r="C602" s="51"/>
      <c r="D602" s="52"/>
      <c r="E602" s="63"/>
      <c r="F602" s="53"/>
      <c r="G602" s="51" t="s">
        <v>51</v>
      </c>
      <c r="H602" s="55"/>
      <c r="I602" s="54"/>
      <c r="J602" s="54"/>
      <c r="K602" s="65"/>
      <c r="L602" s="76">
        <v>602</v>
      </c>
      <c r="M6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2" s="107">
        <v>12</v>
      </c>
      <c r="O602" s="107">
        <v>8.2999999999999901</v>
      </c>
      <c r="P602" s="107">
        <v>343000</v>
      </c>
      <c r="Q602" s="107"/>
    </row>
    <row r="603" spans="1:17" x14ac:dyDescent="0.3">
      <c r="A603" t="s">
        <v>1520</v>
      </c>
      <c r="B603" t="s">
        <v>175</v>
      </c>
      <c r="C603" s="51"/>
      <c r="D603" s="52"/>
      <c r="E603" s="63"/>
      <c r="F603" s="53"/>
      <c r="G603" s="51" t="s">
        <v>51</v>
      </c>
      <c r="H603" s="55"/>
      <c r="I603" s="54"/>
      <c r="J603" s="54"/>
      <c r="K603" s="65"/>
      <c r="L603" s="76">
        <v>603</v>
      </c>
      <c r="M6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3" s="107">
        <v>1</v>
      </c>
      <c r="O603" s="107">
        <v>8.3999999999999897</v>
      </c>
      <c r="P603" s="107">
        <v>344000</v>
      </c>
      <c r="Q603" s="107"/>
    </row>
    <row r="604" spans="1:17" x14ac:dyDescent="0.3">
      <c r="A604" t="s">
        <v>1521</v>
      </c>
      <c r="B604" t="s">
        <v>282</v>
      </c>
      <c r="C604" s="51"/>
      <c r="D604" s="52"/>
      <c r="E604" s="63"/>
      <c r="F604" s="53"/>
      <c r="G604" s="51" t="s">
        <v>51</v>
      </c>
      <c r="H604" s="55"/>
      <c r="I604" s="54"/>
      <c r="J604" s="54"/>
      <c r="K604" s="65"/>
      <c r="L604" s="76">
        <v>604</v>
      </c>
      <c r="M6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4" s="107">
        <v>11</v>
      </c>
      <c r="O604" s="107">
        <v>8.4999999999999893</v>
      </c>
      <c r="P604" s="107">
        <v>345000</v>
      </c>
      <c r="Q604" s="107"/>
    </row>
    <row r="605" spans="1:17" x14ac:dyDescent="0.3">
      <c r="A605" t="s">
        <v>1522</v>
      </c>
      <c r="B605" t="s">
        <v>298</v>
      </c>
      <c r="C605" s="51"/>
      <c r="D605" s="52"/>
      <c r="E605" s="63"/>
      <c r="F605" s="53"/>
      <c r="G605" s="51" t="s">
        <v>51</v>
      </c>
      <c r="H605" s="55"/>
      <c r="I605" s="54"/>
      <c r="J605" s="54"/>
      <c r="K605" s="65"/>
      <c r="L605" s="76">
        <v>605</v>
      </c>
      <c r="M6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5" s="107">
        <v>11</v>
      </c>
      <c r="O605" s="107">
        <v>8.5999999999999908</v>
      </c>
      <c r="P605" s="107">
        <v>346000</v>
      </c>
      <c r="Q605" s="107"/>
    </row>
    <row r="606" spans="1:17" x14ac:dyDescent="0.3">
      <c r="A606" t="s">
        <v>1523</v>
      </c>
      <c r="B606" t="s">
        <v>270</v>
      </c>
      <c r="C606" s="51"/>
      <c r="D606" s="52"/>
      <c r="E606" s="63"/>
      <c r="F606" s="53"/>
      <c r="G606" s="51" t="s">
        <v>51</v>
      </c>
      <c r="H606" s="55"/>
      <c r="I606" s="54"/>
      <c r="J606" s="54"/>
      <c r="K606" s="65"/>
      <c r="L606" s="76">
        <v>606</v>
      </c>
      <c r="M6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6" s="107">
        <v>11</v>
      </c>
      <c r="O606" s="107">
        <v>8.6999999999999904</v>
      </c>
      <c r="P606" s="107">
        <v>347000</v>
      </c>
      <c r="Q606" s="107"/>
    </row>
    <row r="607" spans="1:17" x14ac:dyDescent="0.3">
      <c r="A607" t="s">
        <v>1524</v>
      </c>
      <c r="B607" t="s">
        <v>202</v>
      </c>
      <c r="C607" s="51"/>
      <c r="D607" s="52"/>
      <c r="E607" s="63"/>
      <c r="F607" s="53"/>
      <c r="G607" s="51" t="s">
        <v>51</v>
      </c>
      <c r="H607" s="55"/>
      <c r="I607" s="54"/>
      <c r="J607" s="54"/>
      <c r="K607" s="65"/>
      <c r="L607" s="76">
        <v>607</v>
      </c>
      <c r="M6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7" s="107">
        <v>11</v>
      </c>
      <c r="O607" s="107">
        <v>8.7999999999999901</v>
      </c>
      <c r="P607" s="107">
        <v>348000</v>
      </c>
      <c r="Q607" s="107"/>
    </row>
    <row r="608" spans="1:17" x14ac:dyDescent="0.3">
      <c r="A608" t="s">
        <v>1525</v>
      </c>
      <c r="B608" t="s">
        <v>374</v>
      </c>
      <c r="C608" s="51"/>
      <c r="D608" s="52"/>
      <c r="E608" s="63"/>
      <c r="F608" s="53"/>
      <c r="G608" s="51" t="s">
        <v>51</v>
      </c>
      <c r="H608" s="55"/>
      <c r="I608" s="54"/>
      <c r="J608" s="54"/>
      <c r="K608" s="65"/>
      <c r="L608" s="76">
        <v>608</v>
      </c>
      <c r="M6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8" s="107">
        <v>11</v>
      </c>
      <c r="O608" s="107">
        <v>8.8999999999999897</v>
      </c>
      <c r="P608" s="107">
        <v>349000</v>
      </c>
      <c r="Q608" s="107"/>
    </row>
    <row r="609" spans="1:17" x14ac:dyDescent="0.3">
      <c r="A609" t="s">
        <v>1526</v>
      </c>
      <c r="B609" t="s">
        <v>208</v>
      </c>
      <c r="C609" s="51"/>
      <c r="D609" s="52"/>
      <c r="E609" s="63"/>
      <c r="F609" s="53"/>
      <c r="G609" s="51" t="s">
        <v>51</v>
      </c>
      <c r="H609" s="55"/>
      <c r="I609" s="54"/>
      <c r="J609" s="54"/>
      <c r="K609" s="65"/>
      <c r="L609" s="76">
        <v>609</v>
      </c>
      <c r="M6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09" s="107">
        <v>11</v>
      </c>
      <c r="O609" s="107">
        <v>8.9999999999999893</v>
      </c>
      <c r="P609" s="107">
        <v>350000</v>
      </c>
      <c r="Q609" s="107"/>
    </row>
    <row r="610" spans="1:17" x14ac:dyDescent="0.3">
      <c r="A610" t="s">
        <v>1527</v>
      </c>
      <c r="B610" t="s">
        <v>375</v>
      </c>
      <c r="C610" s="51"/>
      <c r="D610" s="52"/>
      <c r="E610" s="63"/>
      <c r="F610" s="53"/>
      <c r="G610" s="51" t="s">
        <v>51</v>
      </c>
      <c r="H610" s="55"/>
      <c r="I610" s="54"/>
      <c r="J610" s="54"/>
      <c r="K610" s="65"/>
      <c r="L610" s="76">
        <v>610</v>
      </c>
      <c r="M6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0" s="107">
        <v>11</v>
      </c>
      <c r="O610" s="107">
        <v>9.0999999999999908</v>
      </c>
      <c r="P610" s="107">
        <v>351000</v>
      </c>
      <c r="Q610" s="107"/>
    </row>
    <row r="611" spans="1:17" x14ac:dyDescent="0.3">
      <c r="A611" t="s">
        <v>1528</v>
      </c>
      <c r="B611" t="s">
        <v>199</v>
      </c>
      <c r="C611" s="51"/>
      <c r="D611" s="52"/>
      <c r="E611" s="63"/>
      <c r="F611" s="53"/>
      <c r="G611" s="51" t="s">
        <v>51</v>
      </c>
      <c r="H611" s="55"/>
      <c r="I611" s="54"/>
      <c r="J611" s="54"/>
      <c r="K611" s="65"/>
      <c r="L611" s="76">
        <v>611</v>
      </c>
      <c r="M6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1" s="107">
        <v>11</v>
      </c>
      <c r="O611" s="107">
        <v>9.1999999999999904</v>
      </c>
      <c r="P611" s="107">
        <v>352000</v>
      </c>
      <c r="Q611" s="107"/>
    </row>
    <row r="612" spans="1:17" x14ac:dyDescent="0.3">
      <c r="A612" t="s">
        <v>1529</v>
      </c>
      <c r="B612" t="s">
        <v>376</v>
      </c>
      <c r="C612" s="51"/>
      <c r="D612" s="52"/>
      <c r="E612" s="63"/>
      <c r="F612" s="53"/>
      <c r="G612" s="51" t="s">
        <v>51</v>
      </c>
      <c r="H612" s="55"/>
      <c r="I612" s="54"/>
      <c r="J612" s="54"/>
      <c r="K612" s="65"/>
      <c r="L612" s="76">
        <v>612</v>
      </c>
      <c r="M6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2" s="107">
        <v>2</v>
      </c>
      <c r="O612" s="107">
        <v>9.2999999999999794</v>
      </c>
      <c r="P612" s="107">
        <v>353000</v>
      </c>
      <c r="Q612" s="107"/>
    </row>
    <row r="613" spans="1:17" x14ac:dyDescent="0.3">
      <c r="A613" t="s">
        <v>1530</v>
      </c>
      <c r="B613" t="s">
        <v>347</v>
      </c>
      <c r="C613" s="51"/>
      <c r="D613" s="52"/>
      <c r="E613" s="63"/>
      <c r="F613" s="53"/>
      <c r="G613" s="51" t="s">
        <v>51</v>
      </c>
      <c r="H613" s="55"/>
      <c r="I613" s="54"/>
      <c r="J613" s="54"/>
      <c r="K613" s="65"/>
      <c r="L613" s="76">
        <v>613</v>
      </c>
      <c r="M6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3" s="107">
        <v>4</v>
      </c>
      <c r="O613" s="107">
        <v>9.3999999999999808</v>
      </c>
      <c r="P613" s="107">
        <v>354000</v>
      </c>
      <c r="Q613" s="107"/>
    </row>
    <row r="614" spans="1:17" x14ac:dyDescent="0.3">
      <c r="A614" t="s">
        <v>1531</v>
      </c>
      <c r="B614" t="s">
        <v>298</v>
      </c>
      <c r="C614" s="51"/>
      <c r="D614" s="52"/>
      <c r="E614" s="63"/>
      <c r="F614" s="53"/>
      <c r="G614" s="51" t="s">
        <v>51</v>
      </c>
      <c r="H614" s="55"/>
      <c r="I614" s="54"/>
      <c r="J614" s="54"/>
      <c r="K614" s="65"/>
      <c r="L614" s="76">
        <v>614</v>
      </c>
      <c r="M6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4" s="107">
        <v>3</v>
      </c>
      <c r="O614" s="107">
        <v>9.4999999999999805</v>
      </c>
      <c r="P614" s="107">
        <v>355000</v>
      </c>
      <c r="Q614" s="107"/>
    </row>
    <row r="615" spans="1:17" x14ac:dyDescent="0.3">
      <c r="A615" t="s">
        <v>1532</v>
      </c>
      <c r="B615" t="s">
        <v>294</v>
      </c>
      <c r="C615" s="51"/>
      <c r="D615" s="52"/>
      <c r="E615" s="63"/>
      <c r="F615" s="53"/>
      <c r="G615" s="51" t="s">
        <v>50</v>
      </c>
      <c r="H615" s="55"/>
      <c r="I615" s="54"/>
      <c r="J615" s="54"/>
      <c r="K615" s="65"/>
      <c r="L615" s="76">
        <v>615</v>
      </c>
      <c r="M6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5" s="107">
        <v>5</v>
      </c>
      <c r="O615" s="107">
        <v>9.5999999999999801</v>
      </c>
      <c r="P615" s="107">
        <v>356000</v>
      </c>
      <c r="Q615" s="107"/>
    </row>
    <row r="616" spans="1:17" x14ac:dyDescent="0.3">
      <c r="A616" t="s">
        <v>1533</v>
      </c>
      <c r="B616" t="s">
        <v>278</v>
      </c>
      <c r="C616" s="51"/>
      <c r="D616" s="52"/>
      <c r="E616" s="63"/>
      <c r="F616" s="53"/>
      <c r="G616" s="51" t="s">
        <v>50</v>
      </c>
      <c r="H616" s="55"/>
      <c r="I616" s="54"/>
      <c r="J616" s="54"/>
      <c r="K616" s="65"/>
      <c r="L616" s="76">
        <v>616</v>
      </c>
      <c r="M6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6" s="107">
        <v>6</v>
      </c>
      <c r="O616" s="107">
        <v>9.6999999999999797</v>
      </c>
      <c r="P616" s="107">
        <v>357000</v>
      </c>
      <c r="Q616" s="107"/>
    </row>
    <row r="617" spans="1:17" x14ac:dyDescent="0.3">
      <c r="A617" t="s">
        <v>1534</v>
      </c>
      <c r="B617" t="s">
        <v>233</v>
      </c>
      <c r="C617" s="51"/>
      <c r="D617" s="52"/>
      <c r="E617" s="63"/>
      <c r="F617" s="53"/>
      <c r="G617" s="51" t="s">
        <v>50</v>
      </c>
      <c r="H617" s="55"/>
      <c r="I617" s="54"/>
      <c r="J617" s="54"/>
      <c r="K617" s="65"/>
      <c r="L617" s="76">
        <v>617</v>
      </c>
      <c r="M6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7" s="107">
        <v>7</v>
      </c>
      <c r="O617" s="107">
        <v>9.7999999999999794</v>
      </c>
      <c r="P617" s="107">
        <v>358000</v>
      </c>
      <c r="Q617" s="107"/>
    </row>
    <row r="618" spans="1:17" x14ac:dyDescent="0.3">
      <c r="A618" t="s">
        <v>1535</v>
      </c>
      <c r="B618" t="s">
        <v>278</v>
      </c>
      <c r="C618" s="51"/>
      <c r="D618" s="52"/>
      <c r="E618" s="63"/>
      <c r="F618" s="53"/>
      <c r="G618" s="51" t="s">
        <v>51</v>
      </c>
      <c r="H618" s="55"/>
      <c r="I618" s="54"/>
      <c r="J618" s="54"/>
      <c r="K618" s="65"/>
      <c r="L618" s="76">
        <v>618</v>
      </c>
      <c r="M6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8" s="107">
        <v>8</v>
      </c>
      <c r="O618" s="107">
        <v>4</v>
      </c>
      <c r="P618" s="107">
        <v>359000</v>
      </c>
      <c r="Q618" s="107"/>
    </row>
    <row r="619" spans="1:17" x14ac:dyDescent="0.3">
      <c r="A619" t="s">
        <v>1536</v>
      </c>
      <c r="B619" t="s">
        <v>217</v>
      </c>
      <c r="C619" s="51"/>
      <c r="D619" s="52"/>
      <c r="E619" s="63"/>
      <c r="F619" s="53"/>
      <c r="G619" s="51" t="s">
        <v>51</v>
      </c>
      <c r="H619" s="55"/>
      <c r="I619" s="54"/>
      <c r="J619" s="54"/>
      <c r="K619" s="65"/>
      <c r="L619" s="76">
        <v>619</v>
      </c>
      <c r="M6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19" s="107">
        <v>9</v>
      </c>
      <c r="O619" s="107">
        <v>4.0999999999999996</v>
      </c>
      <c r="P619" s="107">
        <v>360000</v>
      </c>
      <c r="Q619" s="107"/>
    </row>
    <row r="620" spans="1:17" x14ac:dyDescent="0.3">
      <c r="A620" t="s">
        <v>1537</v>
      </c>
      <c r="B620" t="s">
        <v>276</v>
      </c>
      <c r="C620" s="51"/>
      <c r="D620" s="52"/>
      <c r="E620" s="63"/>
      <c r="F620" s="53"/>
      <c r="G620" s="51" t="s">
        <v>51</v>
      </c>
      <c r="H620" s="55"/>
      <c r="I620" s="54"/>
      <c r="J620" s="54"/>
      <c r="K620" s="65"/>
      <c r="L620" s="76">
        <v>620</v>
      </c>
      <c r="M6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0" s="107">
        <v>8</v>
      </c>
      <c r="O620" s="107">
        <v>4.2</v>
      </c>
      <c r="P620" s="107">
        <v>361000</v>
      </c>
      <c r="Q620" s="107"/>
    </row>
    <row r="621" spans="1:17" x14ac:dyDescent="0.3">
      <c r="A621" t="s">
        <v>1538</v>
      </c>
      <c r="B621" t="s">
        <v>377</v>
      </c>
      <c r="C621" s="51"/>
      <c r="D621" s="52"/>
      <c r="E621" s="63"/>
      <c r="F621" s="53"/>
      <c r="G621" s="51" t="s">
        <v>51</v>
      </c>
      <c r="H621" s="55"/>
      <c r="I621" s="54"/>
      <c r="J621" s="54"/>
      <c r="K621" s="65"/>
      <c r="L621" s="76">
        <v>621</v>
      </c>
      <c r="M6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1" s="107">
        <v>7</v>
      </c>
      <c r="O621" s="107">
        <v>4.3</v>
      </c>
      <c r="P621" s="107">
        <v>362000</v>
      </c>
      <c r="Q621" s="107"/>
    </row>
    <row r="622" spans="1:17" x14ac:dyDescent="0.3">
      <c r="A622" t="s">
        <v>1539</v>
      </c>
      <c r="B622" t="s">
        <v>341</v>
      </c>
      <c r="C622" s="51"/>
      <c r="D622" s="52"/>
      <c r="E622" s="63"/>
      <c r="F622" s="53"/>
      <c r="G622" s="51" t="s">
        <v>51</v>
      </c>
      <c r="H622" s="55"/>
      <c r="I622" s="54"/>
      <c r="J622" s="54"/>
      <c r="K622" s="65"/>
      <c r="L622" s="76">
        <v>622</v>
      </c>
      <c r="M6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2" s="107">
        <v>6</v>
      </c>
      <c r="O622" s="107">
        <v>4.4000000000000004</v>
      </c>
      <c r="P622" s="107">
        <v>363000</v>
      </c>
      <c r="Q622" s="107"/>
    </row>
    <row r="623" spans="1:17" x14ac:dyDescent="0.3">
      <c r="A623" t="s">
        <v>1540</v>
      </c>
      <c r="B623" t="s">
        <v>300</v>
      </c>
      <c r="C623" s="51"/>
      <c r="D623" s="52"/>
      <c r="E623" s="63"/>
      <c r="F623" s="53"/>
      <c r="G623" s="51" t="s">
        <v>51</v>
      </c>
      <c r="H623" s="55"/>
      <c r="I623" s="54"/>
      <c r="J623" s="54"/>
      <c r="K623" s="65"/>
      <c r="L623" s="76">
        <v>623</v>
      </c>
      <c r="M6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3" s="107">
        <v>5</v>
      </c>
      <c r="O623" s="107">
        <v>4.5</v>
      </c>
      <c r="P623" s="107">
        <v>0</v>
      </c>
      <c r="Q623" s="107"/>
    </row>
    <row r="624" spans="1:17" x14ac:dyDescent="0.3">
      <c r="A624" t="s">
        <v>1541</v>
      </c>
      <c r="B624" t="s">
        <v>378</v>
      </c>
      <c r="C624" s="51"/>
      <c r="D624" s="52"/>
      <c r="E624" s="63"/>
      <c r="F624" s="53"/>
      <c r="G624" s="51" t="s">
        <v>51</v>
      </c>
      <c r="H624" s="55"/>
      <c r="I624" s="54"/>
      <c r="J624" s="54"/>
      <c r="K624" s="65"/>
      <c r="L624" s="76">
        <v>624</v>
      </c>
      <c r="M6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4" s="107">
        <v>4</v>
      </c>
      <c r="O624" s="107">
        <v>4.5999999999999996</v>
      </c>
      <c r="P624" s="107">
        <v>0</v>
      </c>
      <c r="Q624" s="107"/>
    </row>
    <row r="625" spans="1:17" x14ac:dyDescent="0.3">
      <c r="A625" t="s">
        <v>1542</v>
      </c>
      <c r="B625" t="s">
        <v>196</v>
      </c>
      <c r="C625" s="51"/>
      <c r="D625" s="52"/>
      <c r="E625" s="63"/>
      <c r="F625" s="53"/>
      <c r="G625" s="51" t="s">
        <v>51</v>
      </c>
      <c r="H625" s="55"/>
      <c r="I625" s="54"/>
      <c r="J625" s="54"/>
      <c r="K625" s="65"/>
      <c r="L625" s="76">
        <v>625</v>
      </c>
      <c r="M6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5" s="107">
        <v>3</v>
      </c>
      <c r="O625" s="107">
        <v>4.7</v>
      </c>
      <c r="P625" s="107">
        <v>400000</v>
      </c>
      <c r="Q625" s="107"/>
    </row>
    <row r="626" spans="1:17" x14ac:dyDescent="0.3">
      <c r="A626" t="s">
        <v>1543</v>
      </c>
      <c r="B626" t="s">
        <v>256</v>
      </c>
      <c r="C626" s="51"/>
      <c r="D626" s="52"/>
      <c r="E626" s="63"/>
      <c r="F626" s="53"/>
      <c r="G626" s="51" t="s">
        <v>51</v>
      </c>
      <c r="H626" s="55"/>
      <c r="I626" s="54"/>
      <c r="J626" s="54"/>
      <c r="K626" s="65"/>
      <c r="L626" s="76">
        <v>626</v>
      </c>
      <c r="M6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6" s="107">
        <v>2</v>
      </c>
      <c r="O626" s="107">
        <v>4.8</v>
      </c>
      <c r="P626" s="107">
        <v>500000</v>
      </c>
      <c r="Q626" s="107"/>
    </row>
    <row r="627" spans="1:17" x14ac:dyDescent="0.3">
      <c r="A627" t="s">
        <v>1544</v>
      </c>
      <c r="B627" t="s">
        <v>379</v>
      </c>
      <c r="C627" s="51"/>
      <c r="D627" s="52"/>
      <c r="E627" s="63"/>
      <c r="F627" s="53"/>
      <c r="G627" s="51" t="s">
        <v>51</v>
      </c>
      <c r="H627" s="55"/>
      <c r="I627" s="54"/>
      <c r="J627" s="54"/>
      <c r="K627" s="65"/>
      <c r="L627" s="76">
        <v>627</v>
      </c>
      <c r="M6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7" s="107">
        <v>12</v>
      </c>
      <c r="O627" s="107">
        <v>4.9000000000000004</v>
      </c>
      <c r="P627" s="107">
        <v>600000</v>
      </c>
      <c r="Q627" s="107"/>
    </row>
    <row r="628" spans="1:17" x14ac:dyDescent="0.3">
      <c r="A628" t="s">
        <v>1545</v>
      </c>
      <c r="B628" t="s">
        <v>224</v>
      </c>
      <c r="C628" s="51"/>
      <c r="D628" s="52"/>
      <c r="E628" s="63"/>
      <c r="F628" s="53"/>
      <c r="G628" s="51" t="s">
        <v>51</v>
      </c>
      <c r="H628" s="55"/>
      <c r="I628" s="54"/>
      <c r="J628" s="54"/>
      <c r="K628" s="65"/>
      <c r="L628" s="76">
        <v>628</v>
      </c>
      <c r="M6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8" s="107">
        <v>12</v>
      </c>
      <c r="O628" s="107">
        <v>5</v>
      </c>
      <c r="P628" s="107">
        <v>700000</v>
      </c>
      <c r="Q628" s="107"/>
    </row>
    <row r="629" spans="1:17" x14ac:dyDescent="0.3">
      <c r="A629" t="s">
        <v>1546</v>
      </c>
      <c r="B629" t="s">
        <v>380</v>
      </c>
      <c r="C629" s="51"/>
      <c r="D629" s="52"/>
      <c r="E629" s="63"/>
      <c r="F629" s="53"/>
      <c r="G629" s="51" t="s">
        <v>51</v>
      </c>
      <c r="H629" s="55"/>
      <c r="I629" s="54"/>
      <c r="J629" s="54"/>
      <c r="K629" s="65"/>
      <c r="L629" s="76">
        <v>629</v>
      </c>
      <c r="M6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29" s="107">
        <v>13</v>
      </c>
      <c r="O629" s="107">
        <v>5.0999999999999996</v>
      </c>
      <c r="P629" s="107">
        <v>800000</v>
      </c>
      <c r="Q629" s="107"/>
    </row>
    <row r="630" spans="1:17" x14ac:dyDescent="0.3">
      <c r="A630" t="s">
        <v>1547</v>
      </c>
      <c r="B630" t="s">
        <v>381</v>
      </c>
      <c r="C630" s="51"/>
      <c r="D630" s="52"/>
      <c r="E630" s="63"/>
      <c r="F630" s="53"/>
      <c r="G630" s="51" t="s">
        <v>51</v>
      </c>
      <c r="H630" s="55"/>
      <c r="I630" s="54"/>
      <c r="J630" s="54"/>
      <c r="K630" s="65"/>
      <c r="L630" s="76">
        <v>630</v>
      </c>
      <c r="M6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0" s="107">
        <v>14</v>
      </c>
      <c r="O630" s="107">
        <v>5.2</v>
      </c>
      <c r="P630" s="107">
        <v>900000</v>
      </c>
      <c r="Q630" s="107"/>
    </row>
    <row r="631" spans="1:17" x14ac:dyDescent="0.3">
      <c r="A631" t="s">
        <v>1548</v>
      </c>
      <c r="B631" t="s">
        <v>382</v>
      </c>
      <c r="C631" s="51"/>
      <c r="D631" s="52"/>
      <c r="E631" s="63"/>
      <c r="F631" s="53"/>
      <c r="G631" s="51" t="s">
        <v>51</v>
      </c>
      <c r="H631" s="55"/>
      <c r="I631" s="54"/>
      <c r="J631" s="54"/>
      <c r="K631" s="65"/>
      <c r="L631" s="76">
        <v>631</v>
      </c>
      <c r="M6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1" s="107">
        <v>14</v>
      </c>
      <c r="O631" s="107">
        <v>5.3</v>
      </c>
      <c r="P631" s="107">
        <v>1000000</v>
      </c>
      <c r="Q631" s="107"/>
    </row>
    <row r="632" spans="1:17" x14ac:dyDescent="0.3">
      <c r="A632" t="s">
        <v>1549</v>
      </c>
      <c r="B632" t="s">
        <v>383</v>
      </c>
      <c r="C632" s="51"/>
      <c r="D632" s="52"/>
      <c r="E632" s="63"/>
      <c r="F632" s="53"/>
      <c r="G632" s="51" t="s">
        <v>51</v>
      </c>
      <c r="H632" s="55"/>
      <c r="I632" s="54"/>
      <c r="J632" s="54"/>
      <c r="K632" s="65"/>
      <c r="L632" s="76">
        <v>632</v>
      </c>
      <c r="M6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2" s="107">
        <v>16</v>
      </c>
      <c r="O632" s="107">
        <v>5.4</v>
      </c>
      <c r="P632" s="107">
        <v>1100000</v>
      </c>
      <c r="Q632" s="107"/>
    </row>
    <row r="633" spans="1:17" x14ac:dyDescent="0.3">
      <c r="A633" t="s">
        <v>1550</v>
      </c>
      <c r="B633" t="s">
        <v>384</v>
      </c>
      <c r="C633" s="51"/>
      <c r="D633" s="52"/>
      <c r="E633" s="63"/>
      <c r="F633" s="53"/>
      <c r="G633" s="51" t="s">
        <v>51</v>
      </c>
      <c r="H633" s="55"/>
      <c r="I633" s="54"/>
      <c r="J633" s="54"/>
      <c r="K633" s="65"/>
      <c r="L633" s="76">
        <v>633</v>
      </c>
      <c r="M6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3" s="107">
        <v>12</v>
      </c>
      <c r="O633" s="107">
        <v>5.4999999999999902</v>
      </c>
      <c r="P633" s="107">
        <v>1200000</v>
      </c>
      <c r="Q633" s="107"/>
    </row>
    <row r="634" spans="1:17" x14ac:dyDescent="0.3">
      <c r="A634" t="s">
        <v>1551</v>
      </c>
      <c r="B634" t="s">
        <v>385</v>
      </c>
      <c r="C634" s="51"/>
      <c r="D634" s="52"/>
      <c r="E634" s="63"/>
      <c r="F634" s="53"/>
      <c r="G634" s="51" t="s">
        <v>51</v>
      </c>
      <c r="H634" s="55"/>
      <c r="I634" s="54"/>
      <c r="J634" s="54"/>
      <c r="K634" s="65"/>
      <c r="L634" s="76">
        <v>634</v>
      </c>
      <c r="M6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4" s="107">
        <v>13</v>
      </c>
      <c r="O634" s="107">
        <v>5.5999999999999899</v>
      </c>
      <c r="P634" s="107">
        <v>1300000</v>
      </c>
      <c r="Q634" s="107"/>
    </row>
    <row r="635" spans="1:17" x14ac:dyDescent="0.3">
      <c r="A635" t="s">
        <v>1552</v>
      </c>
      <c r="B635" t="s">
        <v>281</v>
      </c>
      <c r="C635" s="51"/>
      <c r="D635" s="52"/>
      <c r="E635" s="63"/>
      <c r="F635" s="53"/>
      <c r="G635" s="51" t="s">
        <v>51</v>
      </c>
      <c r="H635" s="55"/>
      <c r="I635" s="54"/>
      <c r="J635" s="54"/>
      <c r="K635" s="65"/>
      <c r="L635" s="76">
        <v>635</v>
      </c>
      <c r="M6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5" s="107">
        <v>14</v>
      </c>
      <c r="O635" s="107">
        <v>5.6999999999999904</v>
      </c>
      <c r="P635" s="107">
        <v>1400000</v>
      </c>
      <c r="Q635" s="107"/>
    </row>
    <row r="636" spans="1:17" x14ac:dyDescent="0.3">
      <c r="A636" t="s">
        <v>1553</v>
      </c>
      <c r="B636" t="s">
        <v>386</v>
      </c>
      <c r="C636" s="51"/>
      <c r="D636" s="52"/>
      <c r="E636" s="63"/>
      <c r="F636" s="53"/>
      <c r="G636" s="51" t="s">
        <v>51</v>
      </c>
      <c r="H636" s="55"/>
      <c r="I636" s="54"/>
      <c r="J636" s="54"/>
      <c r="K636" s="65"/>
      <c r="L636" s="76">
        <v>636</v>
      </c>
      <c r="M6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6" s="107">
        <v>15</v>
      </c>
      <c r="O636" s="107">
        <v>5.7999999999999901</v>
      </c>
      <c r="P636" s="107">
        <v>1500000</v>
      </c>
      <c r="Q636" s="107"/>
    </row>
    <row r="637" spans="1:17" x14ac:dyDescent="0.3">
      <c r="A637" t="s">
        <v>1554</v>
      </c>
      <c r="B637" t="s">
        <v>202</v>
      </c>
      <c r="C637" s="51"/>
      <c r="D637" s="52"/>
      <c r="E637" s="63"/>
      <c r="F637" s="53"/>
      <c r="G637" s="51" t="s">
        <v>51</v>
      </c>
      <c r="H637" s="55"/>
      <c r="I637" s="54"/>
      <c r="J637" s="54"/>
      <c r="K637" s="65"/>
      <c r="L637" s="76">
        <v>637</v>
      </c>
      <c r="M6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7" s="107">
        <v>16</v>
      </c>
      <c r="O637" s="107">
        <v>5.8999999999999897</v>
      </c>
      <c r="P637" s="107">
        <v>1600000</v>
      </c>
      <c r="Q637" s="107"/>
    </row>
    <row r="638" spans="1:17" x14ac:dyDescent="0.3">
      <c r="A638" t="s">
        <v>1555</v>
      </c>
      <c r="B638" t="s">
        <v>387</v>
      </c>
      <c r="C638" s="51"/>
      <c r="D638" s="52"/>
      <c r="E638" s="63"/>
      <c r="F638" s="53"/>
      <c r="G638" s="51" t="s">
        <v>51</v>
      </c>
      <c r="H638" s="55"/>
      <c r="I638" s="54"/>
      <c r="J638" s="54"/>
      <c r="K638" s="65"/>
      <c r="L638" s="76">
        <v>638</v>
      </c>
      <c r="M6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8" s="107">
        <v>17</v>
      </c>
      <c r="O638" s="107">
        <v>5.9999999999999902</v>
      </c>
      <c r="P638" s="107">
        <v>1700000</v>
      </c>
      <c r="Q638" s="107"/>
    </row>
    <row r="639" spans="1:17" x14ac:dyDescent="0.3">
      <c r="A639" t="s">
        <v>1556</v>
      </c>
      <c r="B639" t="s">
        <v>388</v>
      </c>
      <c r="C639" s="51"/>
      <c r="D639" s="52"/>
      <c r="E639" s="63"/>
      <c r="F639" s="53"/>
      <c r="G639" s="51" t="s">
        <v>51</v>
      </c>
      <c r="H639" s="55"/>
      <c r="I639" s="54"/>
      <c r="J639" s="54"/>
      <c r="K639" s="65"/>
      <c r="L639" s="76">
        <v>639</v>
      </c>
      <c r="M6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39" s="107">
        <v>18</v>
      </c>
      <c r="O639" s="107">
        <v>6.0999999999999899</v>
      </c>
      <c r="P639" s="107">
        <v>1800000</v>
      </c>
      <c r="Q639" s="107"/>
    </row>
    <row r="640" spans="1:17" x14ac:dyDescent="0.3">
      <c r="A640" t="s">
        <v>1557</v>
      </c>
      <c r="B640" t="s">
        <v>389</v>
      </c>
      <c r="C640" s="51"/>
      <c r="D640" s="52"/>
      <c r="E640" s="63"/>
      <c r="F640" s="53"/>
      <c r="G640" s="51" t="s">
        <v>51</v>
      </c>
      <c r="H640" s="55"/>
      <c r="I640" s="54"/>
      <c r="J640" s="54"/>
      <c r="K640" s="65"/>
      <c r="L640" s="76">
        <v>640</v>
      </c>
      <c r="M6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0" s="107">
        <v>19</v>
      </c>
      <c r="O640" s="107">
        <v>6.1999999999999904</v>
      </c>
      <c r="P640" s="107">
        <v>1900000</v>
      </c>
      <c r="Q640" s="107"/>
    </row>
    <row r="641" spans="1:17" x14ac:dyDescent="0.3">
      <c r="A641" t="s">
        <v>1558</v>
      </c>
      <c r="B641" t="s">
        <v>351</v>
      </c>
      <c r="C641" s="51"/>
      <c r="D641" s="52"/>
      <c r="E641" s="63"/>
      <c r="F641" s="53"/>
      <c r="G641" s="51" t="s">
        <v>51</v>
      </c>
      <c r="H641" s="55"/>
      <c r="I641" s="54"/>
      <c r="J641" s="54"/>
      <c r="K641" s="65"/>
      <c r="L641" s="76">
        <v>641</v>
      </c>
      <c r="M6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1" s="107">
        <v>20</v>
      </c>
      <c r="O641" s="107">
        <v>6.2999999999999901</v>
      </c>
      <c r="P641" s="107">
        <v>2000000</v>
      </c>
      <c r="Q641" s="107"/>
    </row>
    <row r="642" spans="1:17" x14ac:dyDescent="0.3">
      <c r="A642" t="s">
        <v>1559</v>
      </c>
      <c r="B642" t="s">
        <v>190</v>
      </c>
      <c r="C642" s="51"/>
      <c r="D642" s="52"/>
      <c r="E642" s="63"/>
      <c r="F642" s="53"/>
      <c r="G642" s="51" t="s">
        <v>51</v>
      </c>
      <c r="H642" s="55"/>
      <c r="I642" s="54"/>
      <c r="J642" s="54"/>
      <c r="K642" s="65"/>
      <c r="L642" s="76">
        <v>642</v>
      </c>
      <c r="M6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2" s="107">
        <v>21</v>
      </c>
      <c r="O642" s="107">
        <v>6.3999999999999897</v>
      </c>
      <c r="P642" s="107">
        <v>2100000</v>
      </c>
      <c r="Q642" s="107"/>
    </row>
    <row r="643" spans="1:17" x14ac:dyDescent="0.3">
      <c r="A643" t="s">
        <v>1560</v>
      </c>
      <c r="B643" t="s">
        <v>230</v>
      </c>
      <c r="C643" s="51"/>
      <c r="D643" s="52"/>
      <c r="E643" s="63"/>
      <c r="F643" s="53"/>
      <c r="G643" s="51" t="s">
        <v>51</v>
      </c>
      <c r="H643" s="55"/>
      <c r="I643" s="54"/>
      <c r="J643" s="54"/>
      <c r="K643" s="65"/>
      <c r="L643" s="76">
        <v>643</v>
      </c>
      <c r="M6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3" s="107">
        <v>21</v>
      </c>
      <c r="O643" s="107">
        <v>6.4999999999999902</v>
      </c>
      <c r="P643" s="107">
        <v>2200000</v>
      </c>
      <c r="Q643" s="107"/>
    </row>
    <row r="644" spans="1:17" x14ac:dyDescent="0.3">
      <c r="A644" t="s">
        <v>1561</v>
      </c>
      <c r="B644" t="s">
        <v>208</v>
      </c>
      <c r="C644" s="51"/>
      <c r="D644" s="52"/>
      <c r="E644" s="63"/>
      <c r="F644" s="53"/>
      <c r="G644" s="51" t="s">
        <v>51</v>
      </c>
      <c r="H644" s="55"/>
      <c r="I644" s="54"/>
      <c r="J644" s="54"/>
      <c r="K644" s="65"/>
      <c r="L644" s="76">
        <v>644</v>
      </c>
      <c r="M6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4" s="107">
        <v>23</v>
      </c>
      <c r="O644" s="107">
        <v>6.5999999999999899</v>
      </c>
      <c r="P644" s="107">
        <v>2300000</v>
      </c>
      <c r="Q644" s="107"/>
    </row>
    <row r="645" spans="1:17" x14ac:dyDescent="0.3">
      <c r="A645" t="s">
        <v>1562</v>
      </c>
      <c r="B645" t="s">
        <v>390</v>
      </c>
      <c r="C645" s="51"/>
      <c r="D645" s="52"/>
      <c r="E645" s="63"/>
      <c r="F645" s="53"/>
      <c r="G645" s="51" t="s">
        <v>51</v>
      </c>
      <c r="H645" s="55"/>
      <c r="I645" s="54"/>
      <c r="J645" s="54"/>
      <c r="K645" s="65"/>
      <c r="L645" s="76">
        <v>645</v>
      </c>
      <c r="M6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5" s="107">
        <v>24</v>
      </c>
      <c r="O645" s="107">
        <v>6.6999999999999904</v>
      </c>
      <c r="P645" s="107">
        <v>2400000</v>
      </c>
      <c r="Q645" s="107"/>
    </row>
    <row r="646" spans="1:17" x14ac:dyDescent="0.3">
      <c r="A646" t="s">
        <v>1563</v>
      </c>
      <c r="B646" t="s">
        <v>178</v>
      </c>
      <c r="C646" s="51"/>
      <c r="D646" s="52"/>
      <c r="E646" s="63"/>
      <c r="F646" s="53"/>
      <c r="G646" s="51" t="s">
        <v>51</v>
      </c>
      <c r="H646" s="55"/>
      <c r="I646" s="54"/>
      <c r="J646" s="54"/>
      <c r="K646" s="65"/>
      <c r="L646" s="76">
        <v>646</v>
      </c>
      <c r="M6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6" s="107">
        <v>23</v>
      </c>
      <c r="O646" s="107">
        <v>6.7999999999999901</v>
      </c>
      <c r="P646" s="107">
        <v>2500000</v>
      </c>
      <c r="Q646" s="107"/>
    </row>
    <row r="647" spans="1:17" x14ac:dyDescent="0.3">
      <c r="A647" t="s">
        <v>1564</v>
      </c>
      <c r="B647" t="s">
        <v>391</v>
      </c>
      <c r="C647" s="51"/>
      <c r="D647" s="52"/>
      <c r="E647" s="63"/>
      <c r="F647" s="53"/>
      <c r="G647" s="51" t="s">
        <v>51</v>
      </c>
      <c r="H647" s="55"/>
      <c r="I647" s="54"/>
      <c r="J647" s="54"/>
      <c r="K647" s="65"/>
      <c r="L647" s="76">
        <v>647</v>
      </c>
      <c r="M6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7" s="107">
        <v>24</v>
      </c>
      <c r="O647" s="107">
        <v>6.8999999999999897</v>
      </c>
      <c r="P647" s="107">
        <v>2600000</v>
      </c>
      <c r="Q647" s="107"/>
    </row>
    <row r="648" spans="1:17" x14ac:dyDescent="0.3">
      <c r="A648" t="s">
        <v>1565</v>
      </c>
      <c r="B648" t="s">
        <v>196</v>
      </c>
      <c r="C648" s="51"/>
      <c r="D648" s="52"/>
      <c r="E648" s="63"/>
      <c r="F648" s="53"/>
      <c r="G648" s="51" t="s">
        <v>51</v>
      </c>
      <c r="H648" s="55"/>
      <c r="I648" s="54"/>
      <c r="J648" s="54"/>
      <c r="K648" s="65"/>
      <c r="L648" s="76">
        <v>648</v>
      </c>
      <c r="M6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8" s="107">
        <v>21</v>
      </c>
      <c r="O648" s="107">
        <v>6.9999999999999902</v>
      </c>
      <c r="P648" s="107">
        <v>2700000</v>
      </c>
      <c r="Q648" s="107"/>
    </row>
    <row r="649" spans="1:17" x14ac:dyDescent="0.3">
      <c r="A649" t="s">
        <v>1566</v>
      </c>
      <c r="B649" t="s">
        <v>183</v>
      </c>
      <c r="C649" s="51"/>
      <c r="D649" s="52"/>
      <c r="E649" s="63"/>
      <c r="F649" s="53"/>
      <c r="G649" s="51" t="s">
        <v>51</v>
      </c>
      <c r="H649" s="55"/>
      <c r="I649" s="54"/>
      <c r="J649" s="54"/>
      <c r="K649" s="65"/>
      <c r="L649" s="76">
        <v>649</v>
      </c>
      <c r="M6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49" s="107">
        <v>20</v>
      </c>
      <c r="O649" s="107">
        <v>7.0999999999999899</v>
      </c>
      <c r="P649" s="107">
        <v>2800000</v>
      </c>
      <c r="Q649" s="107"/>
    </row>
    <row r="650" spans="1:17" x14ac:dyDescent="0.3">
      <c r="A650" t="s">
        <v>1567</v>
      </c>
      <c r="B650" t="s">
        <v>222</v>
      </c>
      <c r="C650" s="51"/>
      <c r="D650" s="52"/>
      <c r="E650" s="63"/>
      <c r="F650" s="53"/>
      <c r="G650" s="51" t="s">
        <v>51</v>
      </c>
      <c r="H650" s="55"/>
      <c r="I650" s="54"/>
      <c r="J650" s="54"/>
      <c r="K650" s="65"/>
      <c r="L650" s="76">
        <v>650</v>
      </c>
      <c r="M6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0" s="107">
        <v>23</v>
      </c>
      <c r="O650" s="107">
        <v>7.1999999999999904</v>
      </c>
      <c r="P650" s="107">
        <v>2900000</v>
      </c>
      <c r="Q650" s="107"/>
    </row>
    <row r="651" spans="1:17" x14ac:dyDescent="0.3">
      <c r="A651" t="s">
        <v>1568</v>
      </c>
      <c r="B651" t="s">
        <v>392</v>
      </c>
      <c r="C651" s="51"/>
      <c r="D651" s="52"/>
      <c r="E651" s="63"/>
      <c r="F651" s="53"/>
      <c r="G651" s="51" t="s">
        <v>51</v>
      </c>
      <c r="H651" s="55"/>
      <c r="I651" s="54"/>
      <c r="J651" s="54"/>
      <c r="K651" s="65"/>
      <c r="L651" s="76">
        <v>651</v>
      </c>
      <c r="M6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1" s="107">
        <v>12</v>
      </c>
      <c r="O651" s="107">
        <v>7.2999999999999901</v>
      </c>
      <c r="P651" s="107">
        <v>3000000</v>
      </c>
      <c r="Q651" s="107"/>
    </row>
    <row r="652" spans="1:17" x14ac:dyDescent="0.3">
      <c r="A652" t="s">
        <v>1569</v>
      </c>
      <c r="B652" t="s">
        <v>393</v>
      </c>
      <c r="C652" s="51"/>
      <c r="D652" s="52"/>
      <c r="E652" s="63"/>
      <c r="F652" s="53"/>
      <c r="G652" s="51" t="s">
        <v>51</v>
      </c>
      <c r="H652" s="55"/>
      <c r="I652" s="54"/>
      <c r="J652" s="54"/>
      <c r="K652" s="65"/>
      <c r="L652" s="76">
        <v>652</v>
      </c>
      <c r="M6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2" s="107">
        <v>13</v>
      </c>
      <c r="O652" s="107">
        <v>7.3999999999999897</v>
      </c>
      <c r="P652" s="107">
        <v>3100000</v>
      </c>
      <c r="Q652" s="107"/>
    </row>
    <row r="653" spans="1:17" x14ac:dyDescent="0.3">
      <c r="A653" t="s">
        <v>1570</v>
      </c>
      <c r="B653" t="s">
        <v>321</v>
      </c>
      <c r="C653" s="51"/>
      <c r="D653" s="52"/>
      <c r="E653" s="63"/>
      <c r="F653" s="53"/>
      <c r="G653" s="51" t="s">
        <v>51</v>
      </c>
      <c r="H653" s="55"/>
      <c r="I653" s="54"/>
      <c r="J653" s="54"/>
      <c r="K653" s="65"/>
      <c r="L653" s="76">
        <v>653</v>
      </c>
      <c r="M6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3" s="107">
        <v>14</v>
      </c>
      <c r="O653" s="107">
        <v>7.4999999999999902</v>
      </c>
      <c r="P653" s="107">
        <v>3200000</v>
      </c>
      <c r="Q653" s="107"/>
    </row>
    <row r="654" spans="1:17" x14ac:dyDescent="0.3">
      <c r="A654" t="s">
        <v>1571</v>
      </c>
      <c r="B654" t="s">
        <v>394</v>
      </c>
      <c r="C654" s="51"/>
      <c r="D654" s="52"/>
      <c r="E654" s="63"/>
      <c r="F654" s="53"/>
      <c r="G654" s="51" t="s">
        <v>51</v>
      </c>
      <c r="H654" s="55"/>
      <c r="I654" s="54"/>
      <c r="J654" s="54"/>
      <c r="K654" s="65"/>
      <c r="L654" s="76">
        <v>654</v>
      </c>
      <c r="M6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4" s="107">
        <v>14</v>
      </c>
      <c r="O654" s="107">
        <v>7.5999999999999899</v>
      </c>
      <c r="P654" s="107">
        <v>3300000</v>
      </c>
      <c r="Q654" s="107"/>
    </row>
    <row r="655" spans="1:17" x14ac:dyDescent="0.3">
      <c r="A655" t="s">
        <v>1572</v>
      </c>
      <c r="B655" t="s">
        <v>224</v>
      </c>
      <c r="C655" s="51"/>
      <c r="D655" s="52"/>
      <c r="E655" s="63"/>
      <c r="F655" s="53"/>
      <c r="G655" s="51" t="s">
        <v>51</v>
      </c>
      <c r="H655" s="55"/>
      <c r="I655" s="54"/>
      <c r="J655" s="54"/>
      <c r="K655" s="65"/>
      <c r="L655" s="76">
        <v>655</v>
      </c>
      <c r="M6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5" s="107">
        <v>16</v>
      </c>
      <c r="O655" s="107">
        <v>7.6999999999999904</v>
      </c>
      <c r="P655" s="107">
        <v>3400000</v>
      </c>
      <c r="Q655" s="107"/>
    </row>
    <row r="656" spans="1:17" x14ac:dyDescent="0.3">
      <c r="A656" t="s">
        <v>1573</v>
      </c>
      <c r="B656" t="s">
        <v>395</v>
      </c>
      <c r="C656" s="51"/>
      <c r="D656" s="52"/>
      <c r="E656" s="63"/>
      <c r="F656" s="53"/>
      <c r="G656" s="51" t="s">
        <v>51</v>
      </c>
      <c r="H656" s="55"/>
      <c r="I656" s="54"/>
      <c r="J656" s="54"/>
      <c r="K656" s="65"/>
      <c r="L656" s="76">
        <v>656</v>
      </c>
      <c r="M6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6" s="107">
        <v>12</v>
      </c>
      <c r="O656" s="107">
        <v>7.7999999999999901</v>
      </c>
      <c r="P656" s="107">
        <v>3500000</v>
      </c>
      <c r="Q656" s="107"/>
    </row>
    <row r="657" spans="1:17" x14ac:dyDescent="0.3">
      <c r="A657" t="s">
        <v>1574</v>
      </c>
      <c r="B657" t="s">
        <v>396</v>
      </c>
      <c r="C657" s="51"/>
      <c r="D657" s="52"/>
      <c r="E657" s="63"/>
      <c r="F657" s="53"/>
      <c r="G657" s="51" t="s">
        <v>51</v>
      </c>
      <c r="H657" s="55"/>
      <c r="I657" s="54"/>
      <c r="J657" s="54"/>
      <c r="K657" s="65"/>
      <c r="L657" s="76">
        <v>657</v>
      </c>
      <c r="M6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7" s="107">
        <v>13</v>
      </c>
      <c r="O657" s="107">
        <v>7.8999999999999897</v>
      </c>
      <c r="P657" s="107">
        <v>3600000</v>
      </c>
      <c r="Q657" s="107"/>
    </row>
    <row r="658" spans="1:17" x14ac:dyDescent="0.3">
      <c r="A658" t="s">
        <v>1575</v>
      </c>
      <c r="B658" t="s">
        <v>224</v>
      </c>
      <c r="C658" s="51"/>
      <c r="D658" s="52"/>
      <c r="E658" s="63"/>
      <c r="F658" s="53"/>
      <c r="G658" s="51" t="s">
        <v>51</v>
      </c>
      <c r="H658" s="55"/>
      <c r="I658" s="54"/>
      <c r="J658" s="54"/>
      <c r="K658" s="65"/>
      <c r="L658" s="76">
        <v>658</v>
      </c>
      <c r="M6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8" s="107">
        <v>14</v>
      </c>
      <c r="O658" s="107">
        <v>7.9999999999999902</v>
      </c>
      <c r="P658" s="107">
        <v>3700000</v>
      </c>
      <c r="Q658" s="107"/>
    </row>
    <row r="659" spans="1:17" x14ac:dyDescent="0.3">
      <c r="A659" t="s">
        <v>1576</v>
      </c>
      <c r="B659" t="s">
        <v>397</v>
      </c>
      <c r="C659" s="51"/>
      <c r="D659" s="52"/>
      <c r="E659" s="63"/>
      <c r="F659" s="53"/>
      <c r="G659" s="51" t="s">
        <v>51</v>
      </c>
      <c r="H659" s="55"/>
      <c r="I659" s="54"/>
      <c r="J659" s="54"/>
      <c r="K659" s="65"/>
      <c r="L659" s="76">
        <v>659</v>
      </c>
      <c r="M6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59" s="107">
        <v>15</v>
      </c>
      <c r="O659" s="107">
        <v>8.0999999999999908</v>
      </c>
      <c r="P659" s="107">
        <v>3800000</v>
      </c>
      <c r="Q659" s="107"/>
    </row>
    <row r="660" spans="1:17" x14ac:dyDescent="0.3">
      <c r="A660" t="s">
        <v>1577</v>
      </c>
      <c r="B660" t="s">
        <v>178</v>
      </c>
      <c r="C660" s="51"/>
      <c r="D660" s="52"/>
      <c r="E660" s="63"/>
      <c r="F660" s="53"/>
      <c r="G660" s="51" t="s">
        <v>51</v>
      </c>
      <c r="H660" s="55"/>
      <c r="I660" s="54"/>
      <c r="J660" s="54"/>
      <c r="K660" s="65"/>
      <c r="L660" s="76">
        <v>660</v>
      </c>
      <c r="M6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0" s="107">
        <v>16</v>
      </c>
      <c r="O660" s="107">
        <v>8.1999999999999904</v>
      </c>
      <c r="P660" s="107">
        <v>3900000</v>
      </c>
      <c r="Q660" s="107"/>
    </row>
    <row r="661" spans="1:17" x14ac:dyDescent="0.3">
      <c r="A661" t="s">
        <v>1578</v>
      </c>
      <c r="B661" t="s">
        <v>258</v>
      </c>
      <c r="C661" s="51"/>
      <c r="D661" s="52"/>
      <c r="E661" s="63"/>
      <c r="F661" s="53"/>
      <c r="G661" s="51" t="s">
        <v>51</v>
      </c>
      <c r="H661" s="55"/>
      <c r="I661" s="54"/>
      <c r="J661" s="54"/>
      <c r="K661" s="65"/>
      <c r="L661" s="76">
        <v>661</v>
      </c>
      <c r="M6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1" s="107">
        <v>17</v>
      </c>
      <c r="O661" s="107">
        <v>8.2999999999999794</v>
      </c>
      <c r="P661" s="107">
        <v>4000000</v>
      </c>
      <c r="Q661" s="107"/>
    </row>
    <row r="662" spans="1:17" x14ac:dyDescent="0.3">
      <c r="A662" t="s">
        <v>1579</v>
      </c>
      <c r="B662" t="s">
        <v>398</v>
      </c>
      <c r="C662" s="51"/>
      <c r="D662" s="52"/>
      <c r="E662" s="63"/>
      <c r="F662" s="53"/>
      <c r="G662" s="51" t="s">
        <v>51</v>
      </c>
      <c r="H662" s="55"/>
      <c r="I662" s="54"/>
      <c r="J662" s="54"/>
      <c r="K662" s="65"/>
      <c r="L662" s="76">
        <v>662</v>
      </c>
      <c r="M6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2" s="107">
        <v>18</v>
      </c>
      <c r="O662" s="107">
        <v>8.3999999999999808</v>
      </c>
      <c r="P662" s="107">
        <v>4100000</v>
      </c>
      <c r="Q662" s="107"/>
    </row>
    <row r="663" spans="1:17" x14ac:dyDescent="0.3">
      <c r="A663" t="s">
        <v>1580</v>
      </c>
      <c r="B663" t="s">
        <v>178</v>
      </c>
      <c r="C663" s="51"/>
      <c r="D663" s="52"/>
      <c r="E663" s="63"/>
      <c r="F663" s="53"/>
      <c r="G663" s="51" t="s">
        <v>51</v>
      </c>
      <c r="H663" s="55"/>
      <c r="I663" s="54"/>
      <c r="J663" s="54"/>
      <c r="K663" s="65"/>
      <c r="L663" s="76">
        <v>663</v>
      </c>
      <c r="M6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3" s="107">
        <v>19</v>
      </c>
      <c r="O663" s="107">
        <v>8.4999999999999805</v>
      </c>
      <c r="P663" s="107">
        <v>4200000</v>
      </c>
      <c r="Q663" s="107"/>
    </row>
    <row r="664" spans="1:17" x14ac:dyDescent="0.3">
      <c r="A664" t="s">
        <v>1581</v>
      </c>
      <c r="B664" t="s">
        <v>213</v>
      </c>
      <c r="C664" s="51"/>
      <c r="D664" s="52"/>
      <c r="E664" s="63"/>
      <c r="F664" s="53"/>
      <c r="G664" s="51" t="s">
        <v>51</v>
      </c>
      <c r="H664" s="55"/>
      <c r="I664" s="54"/>
      <c r="J664" s="54"/>
      <c r="K664" s="65"/>
      <c r="L664" s="76">
        <v>664</v>
      </c>
      <c r="M6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4" s="107">
        <v>20</v>
      </c>
      <c r="O664" s="107">
        <v>8.5999999999999801</v>
      </c>
      <c r="P664" s="107">
        <v>4300000</v>
      </c>
      <c r="Q664" s="107"/>
    </row>
    <row r="665" spans="1:17" x14ac:dyDescent="0.3">
      <c r="A665" t="s">
        <v>1582</v>
      </c>
      <c r="B665" t="s">
        <v>365</v>
      </c>
      <c r="C665" s="51"/>
      <c r="D665" s="52"/>
      <c r="E665" s="63"/>
      <c r="F665" s="53"/>
      <c r="G665" s="51" t="s">
        <v>51</v>
      </c>
      <c r="H665" s="55"/>
      <c r="I665" s="54"/>
      <c r="J665" s="54"/>
      <c r="K665" s="65"/>
      <c r="L665" s="76">
        <v>665</v>
      </c>
      <c r="M6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5" s="107">
        <v>21</v>
      </c>
      <c r="O665" s="107">
        <v>8.6999999999999797</v>
      </c>
      <c r="P665" s="107">
        <v>4400000</v>
      </c>
      <c r="Q665" s="107"/>
    </row>
    <row r="666" spans="1:17" x14ac:dyDescent="0.3">
      <c r="A666" t="s">
        <v>1583</v>
      </c>
      <c r="B666" t="s">
        <v>174</v>
      </c>
      <c r="C666" s="51"/>
      <c r="D666" s="52"/>
      <c r="E666" s="63"/>
      <c r="F666" s="53"/>
      <c r="G666" s="51" t="s">
        <v>51</v>
      </c>
      <c r="H666" s="55"/>
      <c r="I666" s="54"/>
      <c r="J666" s="54"/>
      <c r="K666" s="65"/>
      <c r="L666" s="76">
        <v>666</v>
      </c>
      <c r="M6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6" s="107">
        <v>21</v>
      </c>
      <c r="O666" s="107">
        <v>8.7999999999999794</v>
      </c>
      <c r="P666" s="107">
        <v>4500000</v>
      </c>
      <c r="Q666" s="107"/>
    </row>
    <row r="667" spans="1:17" x14ac:dyDescent="0.3">
      <c r="A667" t="s">
        <v>1584</v>
      </c>
      <c r="B667" t="s">
        <v>395</v>
      </c>
      <c r="C667" s="51"/>
      <c r="D667" s="52"/>
      <c r="E667" s="63"/>
      <c r="F667" s="53"/>
      <c r="G667" s="51" t="s">
        <v>51</v>
      </c>
      <c r="H667" s="55"/>
      <c r="I667" s="54"/>
      <c r="J667" s="54"/>
      <c r="K667" s="65"/>
      <c r="L667" s="76">
        <v>667</v>
      </c>
      <c r="M6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7" s="107">
        <v>23</v>
      </c>
      <c r="O667" s="107">
        <v>8.8999999999999808</v>
      </c>
      <c r="P667" s="107">
        <v>4600000</v>
      </c>
      <c r="Q667" s="107"/>
    </row>
    <row r="668" spans="1:17" x14ac:dyDescent="0.3">
      <c r="A668" t="s">
        <v>1585</v>
      </c>
      <c r="B668" t="s">
        <v>218</v>
      </c>
      <c r="C668" s="51"/>
      <c r="D668" s="52"/>
      <c r="E668" s="63"/>
      <c r="F668" s="53"/>
      <c r="G668" s="51" t="s">
        <v>51</v>
      </c>
      <c r="H668" s="55"/>
      <c r="I668" s="54"/>
      <c r="J668" s="54"/>
      <c r="K668" s="65"/>
      <c r="L668" s="76">
        <v>668</v>
      </c>
      <c r="M6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8" s="107">
        <v>24</v>
      </c>
      <c r="O668" s="107">
        <v>8.9999999999999805</v>
      </c>
      <c r="P668" s="107">
        <v>4700000</v>
      </c>
      <c r="Q668" s="107"/>
    </row>
    <row r="669" spans="1:17" x14ac:dyDescent="0.3">
      <c r="A669" t="s">
        <v>1586</v>
      </c>
      <c r="B669" t="s">
        <v>399</v>
      </c>
      <c r="C669" s="51"/>
      <c r="D669" s="52"/>
      <c r="E669" s="63"/>
      <c r="F669" s="53"/>
      <c r="G669" s="51" t="s">
        <v>51</v>
      </c>
      <c r="H669" s="55"/>
      <c r="I669" s="54"/>
      <c r="J669" s="54"/>
      <c r="K669" s="65"/>
      <c r="L669" s="76">
        <v>669</v>
      </c>
      <c r="M6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69" s="107">
        <v>23</v>
      </c>
      <c r="O669" s="107">
        <v>9.0999999999999801</v>
      </c>
      <c r="P669" s="107">
        <v>4800000</v>
      </c>
      <c r="Q669" s="107"/>
    </row>
    <row r="670" spans="1:17" x14ac:dyDescent="0.3">
      <c r="A670" t="s">
        <v>1587</v>
      </c>
      <c r="B670" t="s">
        <v>197</v>
      </c>
      <c r="C670" s="51"/>
      <c r="D670" s="52"/>
      <c r="E670" s="63"/>
      <c r="F670" s="53"/>
      <c r="G670" s="51" t="s">
        <v>51</v>
      </c>
      <c r="H670" s="55"/>
      <c r="I670" s="54"/>
      <c r="J670" s="54"/>
      <c r="K670" s="65"/>
      <c r="L670" s="76">
        <v>670</v>
      </c>
      <c r="M6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0" s="107">
        <v>24</v>
      </c>
      <c r="O670" s="107">
        <v>9.1999999999999797</v>
      </c>
      <c r="P670" s="107">
        <v>4900000</v>
      </c>
      <c r="Q670" s="107"/>
    </row>
    <row r="671" spans="1:17" x14ac:dyDescent="0.3">
      <c r="A671" t="s">
        <v>1588</v>
      </c>
      <c r="B671" t="s">
        <v>400</v>
      </c>
      <c r="C671" s="51"/>
      <c r="D671" s="52"/>
      <c r="E671" s="63"/>
      <c r="F671" s="53"/>
      <c r="G671" s="51" t="s">
        <v>51</v>
      </c>
      <c r="H671" s="55"/>
      <c r="I671" s="54"/>
      <c r="J671" s="54"/>
      <c r="K671" s="65"/>
      <c r="L671" s="76">
        <v>671</v>
      </c>
      <c r="M6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1" s="107">
        <v>21</v>
      </c>
      <c r="O671" s="107">
        <v>9.2999999999999794</v>
      </c>
      <c r="P671" s="107">
        <v>5000000</v>
      </c>
      <c r="Q671" s="107"/>
    </row>
    <row r="672" spans="1:17" x14ac:dyDescent="0.3">
      <c r="A672" t="s">
        <v>1589</v>
      </c>
      <c r="B672" t="s">
        <v>401</v>
      </c>
      <c r="C672" s="51"/>
      <c r="D672" s="52"/>
      <c r="E672" s="63"/>
      <c r="F672" s="53"/>
      <c r="G672" s="51" t="s">
        <v>51</v>
      </c>
      <c r="H672" s="55"/>
      <c r="I672" s="54"/>
      <c r="J672" s="54"/>
      <c r="K672" s="65"/>
      <c r="L672" s="76">
        <v>672</v>
      </c>
      <c r="M6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2" s="107">
        <v>20</v>
      </c>
      <c r="O672" s="107">
        <v>9.3999999999999808</v>
      </c>
      <c r="P672" s="107">
        <v>5100000</v>
      </c>
      <c r="Q672" s="107"/>
    </row>
    <row r="673" spans="1:17" x14ac:dyDescent="0.3">
      <c r="A673" t="s">
        <v>1590</v>
      </c>
      <c r="B673" t="s">
        <v>286</v>
      </c>
      <c r="C673" s="51"/>
      <c r="D673" s="52"/>
      <c r="E673" s="63"/>
      <c r="F673" s="53"/>
      <c r="G673" s="51" t="s">
        <v>51</v>
      </c>
      <c r="H673" s="55"/>
      <c r="I673" s="54"/>
      <c r="J673" s="54"/>
      <c r="K673" s="65"/>
      <c r="L673" s="76">
        <v>673</v>
      </c>
      <c r="M6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3" s="107">
        <v>23</v>
      </c>
      <c r="O673" s="107">
        <v>9.4999999999999805</v>
      </c>
      <c r="P673" s="107">
        <v>5200000</v>
      </c>
      <c r="Q673" s="107"/>
    </row>
    <row r="674" spans="1:17" x14ac:dyDescent="0.3">
      <c r="A674" t="s">
        <v>1591</v>
      </c>
      <c r="B674" t="s">
        <v>402</v>
      </c>
      <c r="C674" s="51"/>
      <c r="D674" s="52"/>
      <c r="E674" s="63"/>
      <c r="F674" s="53"/>
      <c r="G674" s="51" t="s">
        <v>50</v>
      </c>
      <c r="H674" s="55"/>
      <c r="I674" s="54"/>
      <c r="J674" s="54"/>
      <c r="K674" s="65"/>
      <c r="L674" s="76">
        <v>674</v>
      </c>
      <c r="M6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4" s="107">
        <v>3</v>
      </c>
      <c r="O674" s="107">
        <v>9.5999999999999801</v>
      </c>
      <c r="P674" s="107">
        <v>5300000</v>
      </c>
      <c r="Q674" s="107"/>
    </row>
    <row r="675" spans="1:17" x14ac:dyDescent="0.3">
      <c r="A675" t="s">
        <v>1592</v>
      </c>
      <c r="B675" t="s">
        <v>185</v>
      </c>
      <c r="C675" s="51"/>
      <c r="D675" s="52"/>
      <c r="E675" s="63"/>
      <c r="F675" s="53"/>
      <c r="G675" s="51" t="s">
        <v>50</v>
      </c>
      <c r="H675" s="55"/>
      <c r="I675" s="54"/>
      <c r="J675" s="54"/>
      <c r="K675" s="65"/>
      <c r="L675" s="76">
        <v>675</v>
      </c>
      <c r="M6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5" s="107">
        <v>1</v>
      </c>
      <c r="O675" s="107">
        <v>9.6999999999999797</v>
      </c>
      <c r="P675" s="107">
        <v>5400000</v>
      </c>
      <c r="Q675" s="107"/>
    </row>
    <row r="676" spans="1:17" x14ac:dyDescent="0.3">
      <c r="A676" t="s">
        <v>1593</v>
      </c>
      <c r="B676" t="s">
        <v>403</v>
      </c>
      <c r="C676" s="51"/>
      <c r="D676" s="52"/>
      <c r="E676" s="63"/>
      <c r="F676" s="53"/>
      <c r="G676" s="51" t="s">
        <v>50</v>
      </c>
      <c r="H676" s="55"/>
      <c r="I676" s="54"/>
      <c r="J676" s="54"/>
      <c r="K676" s="65"/>
      <c r="L676" s="76">
        <v>676</v>
      </c>
      <c r="M6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6" s="107">
        <v>6</v>
      </c>
      <c r="O676" s="107">
        <v>9.7999999999999794</v>
      </c>
      <c r="P676" s="107">
        <v>5500000</v>
      </c>
      <c r="Q676" s="107"/>
    </row>
    <row r="677" spans="1:17" x14ac:dyDescent="0.3">
      <c r="A677" t="s">
        <v>1594</v>
      </c>
      <c r="B677" t="s">
        <v>341</v>
      </c>
      <c r="C677" s="51"/>
      <c r="D677" s="52"/>
      <c r="E677" s="63"/>
      <c r="F677" s="53"/>
      <c r="G677" s="51" t="s">
        <v>51</v>
      </c>
      <c r="H677" s="55"/>
      <c r="I677" s="54"/>
      <c r="J677" s="54"/>
      <c r="K677" s="65"/>
      <c r="L677" s="76">
        <v>677</v>
      </c>
      <c r="M6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7" s="107">
        <v>7</v>
      </c>
      <c r="O677" s="107">
        <v>4</v>
      </c>
      <c r="P677" s="107">
        <v>5600000</v>
      </c>
      <c r="Q677" s="107"/>
    </row>
    <row r="678" spans="1:17" x14ac:dyDescent="0.3">
      <c r="A678" t="s">
        <v>1595</v>
      </c>
      <c r="B678" t="s">
        <v>183</v>
      </c>
      <c r="C678" s="51"/>
      <c r="D678" s="52"/>
      <c r="E678" s="63"/>
      <c r="F678" s="53"/>
      <c r="G678" s="51" t="s">
        <v>51</v>
      </c>
      <c r="H678" s="55"/>
      <c r="I678" s="54"/>
      <c r="J678" s="54"/>
      <c r="K678" s="65"/>
      <c r="L678" s="76">
        <v>678</v>
      </c>
      <c r="M6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8" s="107">
        <v>7</v>
      </c>
      <c r="O678" s="107">
        <v>4.0999999999999996</v>
      </c>
      <c r="P678" s="107">
        <v>5700000</v>
      </c>
      <c r="Q678" s="107"/>
    </row>
    <row r="679" spans="1:17" x14ac:dyDescent="0.3">
      <c r="A679" t="s">
        <v>1596</v>
      </c>
      <c r="B679" t="s">
        <v>298</v>
      </c>
      <c r="C679" s="51"/>
      <c r="D679" s="52"/>
      <c r="E679" s="63"/>
      <c r="F679" s="53"/>
      <c r="G679" s="51" t="s">
        <v>51</v>
      </c>
      <c r="H679" s="55"/>
      <c r="I679" s="54"/>
      <c r="J679" s="54"/>
      <c r="K679" s="65"/>
      <c r="L679" s="76">
        <v>679</v>
      </c>
      <c r="M6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79" s="107">
        <v>2</v>
      </c>
      <c r="O679" s="107">
        <v>4.2</v>
      </c>
      <c r="P679" s="107">
        <v>5800000</v>
      </c>
      <c r="Q679" s="107"/>
    </row>
    <row r="680" spans="1:17" x14ac:dyDescent="0.3">
      <c r="A680" t="s">
        <v>1597</v>
      </c>
      <c r="B680" t="s">
        <v>196</v>
      </c>
      <c r="C680" s="51"/>
      <c r="D680" s="52"/>
      <c r="E680" s="63"/>
      <c r="F680" s="53"/>
      <c r="G680" s="51" t="s">
        <v>51</v>
      </c>
      <c r="H680" s="55"/>
      <c r="I680" s="54"/>
      <c r="J680" s="54"/>
      <c r="K680" s="65"/>
      <c r="L680" s="76">
        <v>680</v>
      </c>
      <c r="M6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0" s="107">
        <v>3</v>
      </c>
      <c r="O680" s="107">
        <v>4.3</v>
      </c>
      <c r="P680" s="107">
        <v>5900000</v>
      </c>
      <c r="Q680" s="107"/>
    </row>
    <row r="681" spans="1:17" x14ac:dyDescent="0.3">
      <c r="A681" t="s">
        <v>1598</v>
      </c>
      <c r="B681" t="s">
        <v>404</v>
      </c>
      <c r="C681" s="51"/>
      <c r="D681" s="52"/>
      <c r="E681" s="63"/>
      <c r="F681" s="53"/>
      <c r="G681" s="51" t="s">
        <v>51</v>
      </c>
      <c r="H681" s="55"/>
      <c r="I681" s="54"/>
      <c r="J681" s="54"/>
      <c r="K681" s="65"/>
      <c r="L681" s="76">
        <v>681</v>
      </c>
      <c r="M6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1" s="107">
        <v>4</v>
      </c>
      <c r="O681" s="107">
        <v>4.4000000000000004</v>
      </c>
      <c r="P681" s="107">
        <v>6000000</v>
      </c>
      <c r="Q681" s="107"/>
    </row>
    <row r="682" spans="1:17" x14ac:dyDescent="0.3">
      <c r="A682" t="s">
        <v>1599</v>
      </c>
      <c r="B682" t="s">
        <v>405</v>
      </c>
      <c r="C682" s="51"/>
      <c r="D682" s="52"/>
      <c r="E682" s="63"/>
      <c r="F682" s="53"/>
      <c r="G682" s="51" t="s">
        <v>51</v>
      </c>
      <c r="H682" s="55"/>
      <c r="I682" s="54"/>
      <c r="J682" s="54"/>
      <c r="K682" s="65"/>
      <c r="L682" s="76">
        <v>682</v>
      </c>
      <c r="M6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2" s="107">
        <v>5</v>
      </c>
      <c r="O682" s="107">
        <v>4.5</v>
      </c>
      <c r="P682" s="107">
        <v>6100000</v>
      </c>
      <c r="Q682" s="107"/>
    </row>
    <row r="683" spans="1:17" x14ac:dyDescent="0.3">
      <c r="A683" t="s">
        <v>1600</v>
      </c>
      <c r="B683" t="s">
        <v>194</v>
      </c>
      <c r="C683" s="51"/>
      <c r="D683" s="52"/>
      <c r="E683" s="63"/>
      <c r="F683" s="53"/>
      <c r="G683" s="51" t="s">
        <v>51</v>
      </c>
      <c r="H683" s="55"/>
      <c r="I683" s="54"/>
      <c r="J683" s="54"/>
      <c r="K683" s="65"/>
      <c r="L683" s="76">
        <v>683</v>
      </c>
      <c r="M6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3" s="107">
        <v>6</v>
      </c>
      <c r="O683" s="107">
        <v>4.5999999999999996</v>
      </c>
      <c r="P683" s="107">
        <v>6200000</v>
      </c>
      <c r="Q683" s="107"/>
    </row>
    <row r="684" spans="1:17" x14ac:dyDescent="0.3">
      <c r="A684" t="s">
        <v>1601</v>
      </c>
      <c r="B684" t="s">
        <v>406</v>
      </c>
      <c r="C684" s="51"/>
      <c r="D684" s="52"/>
      <c r="E684" s="63"/>
      <c r="F684" s="53"/>
      <c r="G684" s="51" t="s">
        <v>51</v>
      </c>
      <c r="H684" s="55"/>
      <c r="I684" s="54"/>
      <c r="J684" s="54"/>
      <c r="K684" s="65"/>
      <c r="L684" s="76">
        <v>684</v>
      </c>
      <c r="M6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4" s="107">
        <v>7</v>
      </c>
      <c r="O684" s="107">
        <v>4.7</v>
      </c>
      <c r="P684" s="107">
        <v>6300000</v>
      </c>
      <c r="Q684" s="107"/>
    </row>
    <row r="685" spans="1:17" x14ac:dyDescent="0.3">
      <c r="A685" t="s">
        <v>1602</v>
      </c>
      <c r="B685" t="s">
        <v>173</v>
      </c>
      <c r="C685" s="51"/>
      <c r="D685" s="52"/>
      <c r="E685" s="63"/>
      <c r="F685" s="53"/>
      <c r="G685" s="51" t="s">
        <v>51</v>
      </c>
      <c r="H685" s="55"/>
      <c r="I685" s="54"/>
      <c r="J685" s="54"/>
      <c r="K685" s="65"/>
      <c r="L685" s="76">
        <v>685</v>
      </c>
      <c r="M6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5" s="107">
        <v>8</v>
      </c>
      <c r="O685" s="107">
        <v>4.8</v>
      </c>
      <c r="P685" s="107">
        <v>6400000</v>
      </c>
      <c r="Q685" s="107"/>
    </row>
    <row r="686" spans="1:17" x14ac:dyDescent="0.3">
      <c r="A686" t="s">
        <v>1603</v>
      </c>
      <c r="B686" t="s">
        <v>338</v>
      </c>
      <c r="C686" s="51"/>
      <c r="D686" s="52"/>
      <c r="E686" s="63"/>
      <c r="F686" s="53"/>
      <c r="G686" s="51" t="s">
        <v>51</v>
      </c>
      <c r="H686" s="55"/>
      <c r="I686" s="54"/>
      <c r="J686" s="54"/>
      <c r="K686" s="65"/>
      <c r="L686" s="76">
        <v>686</v>
      </c>
      <c r="M6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6" s="107">
        <v>9</v>
      </c>
      <c r="O686" s="107">
        <v>4.9000000000000004</v>
      </c>
      <c r="P686" s="107">
        <v>6500000</v>
      </c>
      <c r="Q686" s="107"/>
    </row>
    <row r="687" spans="1:17" x14ac:dyDescent="0.3">
      <c r="A687" t="s">
        <v>1604</v>
      </c>
      <c r="B687" t="s">
        <v>178</v>
      </c>
      <c r="C687" s="51"/>
      <c r="D687" s="52"/>
      <c r="E687" s="63"/>
      <c r="F687" s="53"/>
      <c r="G687" s="51" t="s">
        <v>51</v>
      </c>
      <c r="H687" s="55"/>
      <c r="I687" s="54"/>
      <c r="J687" s="54"/>
      <c r="K687" s="65"/>
      <c r="L687" s="76">
        <v>687</v>
      </c>
      <c r="M6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7" s="107">
        <v>8</v>
      </c>
      <c r="O687" s="107">
        <v>5</v>
      </c>
      <c r="P687" s="107">
        <v>6600000</v>
      </c>
      <c r="Q687" s="107"/>
    </row>
    <row r="688" spans="1:17" x14ac:dyDescent="0.3">
      <c r="A688" t="s">
        <v>1605</v>
      </c>
      <c r="B688" t="s">
        <v>178</v>
      </c>
      <c r="C688" s="51"/>
      <c r="D688" s="52"/>
      <c r="E688" s="63"/>
      <c r="F688" s="53"/>
      <c r="G688" s="51" t="s">
        <v>51</v>
      </c>
      <c r="H688" s="55"/>
      <c r="I688" s="54"/>
      <c r="J688" s="54"/>
      <c r="K688" s="65"/>
      <c r="L688" s="76">
        <v>688</v>
      </c>
      <c r="M6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8" s="107">
        <v>7</v>
      </c>
      <c r="O688" s="107">
        <v>5.0999999999999996</v>
      </c>
      <c r="P688" s="107">
        <v>6700000</v>
      </c>
      <c r="Q688" s="107"/>
    </row>
    <row r="689" spans="1:17" x14ac:dyDescent="0.3">
      <c r="A689" t="s">
        <v>1606</v>
      </c>
      <c r="B689" t="s">
        <v>202</v>
      </c>
      <c r="C689" s="51"/>
      <c r="D689" s="52"/>
      <c r="E689" s="63"/>
      <c r="F689" s="53"/>
      <c r="G689" s="51" t="s">
        <v>51</v>
      </c>
      <c r="H689" s="55"/>
      <c r="I689" s="54"/>
      <c r="J689" s="54"/>
      <c r="K689" s="65"/>
      <c r="L689" s="76">
        <v>689</v>
      </c>
      <c r="M6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89" s="107">
        <v>6</v>
      </c>
      <c r="O689" s="107">
        <v>5.2</v>
      </c>
      <c r="P689" s="107">
        <v>6800000</v>
      </c>
      <c r="Q689" s="107"/>
    </row>
    <row r="690" spans="1:17" x14ac:dyDescent="0.3">
      <c r="A690" t="s">
        <v>1607</v>
      </c>
      <c r="B690" t="s">
        <v>384</v>
      </c>
      <c r="C690" s="51"/>
      <c r="D690" s="52"/>
      <c r="E690" s="63"/>
      <c r="F690" s="53"/>
      <c r="G690" s="51" t="s">
        <v>51</v>
      </c>
      <c r="H690" s="55"/>
      <c r="I690" s="54"/>
      <c r="J690" s="54"/>
      <c r="K690" s="65"/>
      <c r="L690" s="76">
        <v>690</v>
      </c>
      <c r="M6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0" s="107">
        <v>5</v>
      </c>
      <c r="O690" s="107">
        <v>5.3</v>
      </c>
      <c r="P690" s="107">
        <v>6900000</v>
      </c>
      <c r="Q690" s="107"/>
    </row>
    <row r="691" spans="1:17" x14ac:dyDescent="0.3">
      <c r="A691" t="s">
        <v>1608</v>
      </c>
      <c r="B691" t="s">
        <v>178</v>
      </c>
      <c r="C691" s="51"/>
      <c r="D691" s="52"/>
      <c r="E691" s="63"/>
      <c r="F691" s="53"/>
      <c r="G691" s="51" t="s">
        <v>51</v>
      </c>
      <c r="H691" s="55"/>
      <c r="I691" s="54"/>
      <c r="J691" s="54"/>
      <c r="K691" s="65"/>
      <c r="L691" s="76">
        <v>691</v>
      </c>
      <c r="M6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1" s="107">
        <v>4</v>
      </c>
      <c r="O691" s="107">
        <v>5.4</v>
      </c>
      <c r="P691" s="107">
        <v>7000000</v>
      </c>
      <c r="Q691" s="107"/>
    </row>
    <row r="692" spans="1:17" x14ac:dyDescent="0.3">
      <c r="A692" t="s">
        <v>1609</v>
      </c>
      <c r="B692" t="s">
        <v>407</v>
      </c>
      <c r="C692" s="51"/>
      <c r="D692" s="52"/>
      <c r="E692" s="63"/>
      <c r="F692" s="53"/>
      <c r="G692" s="51" t="s">
        <v>51</v>
      </c>
      <c r="H692" s="55"/>
      <c r="I692" s="54"/>
      <c r="J692" s="54"/>
      <c r="K692" s="65"/>
      <c r="L692" s="76">
        <v>692</v>
      </c>
      <c r="M6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2" s="107">
        <v>12</v>
      </c>
      <c r="O692" s="107">
        <v>5.4999999999999902</v>
      </c>
      <c r="P692" s="107">
        <v>7100000</v>
      </c>
      <c r="Q692" s="107"/>
    </row>
    <row r="693" spans="1:17" x14ac:dyDescent="0.3">
      <c r="A693" t="s">
        <v>1610</v>
      </c>
      <c r="B693" t="s">
        <v>175</v>
      </c>
      <c r="C693" s="51"/>
      <c r="D693" s="52"/>
      <c r="E693" s="63"/>
      <c r="F693" s="53"/>
      <c r="G693" s="51" t="s">
        <v>51</v>
      </c>
      <c r="H693" s="55"/>
      <c r="I693" s="54"/>
      <c r="J693" s="54"/>
      <c r="K693" s="65"/>
      <c r="L693" s="76">
        <v>693</v>
      </c>
      <c r="M6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3" s="107">
        <v>3</v>
      </c>
      <c r="O693" s="107">
        <v>5.5999999999999899</v>
      </c>
      <c r="P693" s="107">
        <v>7200000</v>
      </c>
      <c r="Q693" s="107"/>
    </row>
    <row r="694" spans="1:17" x14ac:dyDescent="0.3">
      <c r="A694" t="s">
        <v>1611</v>
      </c>
      <c r="B694" t="s">
        <v>246</v>
      </c>
      <c r="C694" s="51"/>
      <c r="D694" s="52"/>
      <c r="E694" s="63"/>
      <c r="F694" s="53"/>
      <c r="G694" s="51" t="s">
        <v>51</v>
      </c>
      <c r="H694" s="55"/>
      <c r="I694" s="54"/>
      <c r="J694" s="54"/>
      <c r="K694" s="65"/>
      <c r="L694" s="76">
        <v>694</v>
      </c>
      <c r="M6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4" s="107">
        <v>2</v>
      </c>
      <c r="O694" s="107">
        <v>5.6999999999999904</v>
      </c>
      <c r="P694" s="107">
        <v>7300000</v>
      </c>
      <c r="Q694" s="107"/>
    </row>
    <row r="695" spans="1:17" x14ac:dyDescent="0.3">
      <c r="A695" t="s">
        <v>1612</v>
      </c>
      <c r="B695" t="s">
        <v>300</v>
      </c>
      <c r="C695" s="51"/>
      <c r="D695" s="52"/>
      <c r="E695" s="63"/>
      <c r="F695" s="53"/>
      <c r="G695" s="51" t="s">
        <v>51</v>
      </c>
      <c r="H695" s="55"/>
      <c r="I695" s="54"/>
      <c r="J695" s="54"/>
      <c r="K695" s="65"/>
      <c r="L695" s="76">
        <v>695</v>
      </c>
      <c r="M6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5" s="107">
        <v>2</v>
      </c>
      <c r="O695" s="107">
        <v>5.7999999999999901</v>
      </c>
      <c r="P695" s="107">
        <v>7400000</v>
      </c>
      <c r="Q695" s="107"/>
    </row>
    <row r="696" spans="1:17" x14ac:dyDescent="0.3">
      <c r="A696" t="s">
        <v>1613</v>
      </c>
      <c r="B696" t="s">
        <v>408</v>
      </c>
      <c r="C696" s="51"/>
      <c r="D696" s="52"/>
      <c r="E696" s="63"/>
      <c r="F696" s="53"/>
      <c r="G696" s="51" t="s">
        <v>51</v>
      </c>
      <c r="H696" s="55"/>
      <c r="I696" s="54"/>
      <c r="J696" s="54"/>
      <c r="K696" s="65"/>
      <c r="L696" s="76">
        <v>696</v>
      </c>
      <c r="M6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6" s="107">
        <v>1</v>
      </c>
      <c r="O696" s="107">
        <v>5.8999999999999897</v>
      </c>
      <c r="P696" s="107">
        <v>7500000</v>
      </c>
      <c r="Q696" s="107"/>
    </row>
    <row r="697" spans="1:17" x14ac:dyDescent="0.3">
      <c r="A697" t="s">
        <v>1614</v>
      </c>
      <c r="B697" t="s">
        <v>409</v>
      </c>
      <c r="C697" s="51"/>
      <c r="D697" s="52"/>
      <c r="E697" s="63"/>
      <c r="F697" s="53"/>
      <c r="G697" s="51" t="s">
        <v>51</v>
      </c>
      <c r="H697" s="55"/>
      <c r="I697" s="54"/>
      <c r="J697" s="54"/>
      <c r="K697" s="65"/>
      <c r="L697" s="76">
        <v>697</v>
      </c>
      <c r="M6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7" s="107">
        <v>8</v>
      </c>
      <c r="O697" s="107">
        <v>5.9999999999999902</v>
      </c>
      <c r="P697" s="107">
        <v>7600000</v>
      </c>
      <c r="Q697" s="107"/>
    </row>
    <row r="698" spans="1:17" x14ac:dyDescent="0.3">
      <c r="A698" t="s">
        <v>1615</v>
      </c>
      <c r="B698" t="s">
        <v>410</v>
      </c>
      <c r="C698" s="51"/>
      <c r="D698" s="52"/>
      <c r="E698" s="63"/>
      <c r="F698" s="53"/>
      <c r="G698" s="51" t="s">
        <v>51</v>
      </c>
      <c r="H698" s="55"/>
      <c r="I698" s="54"/>
      <c r="J698" s="54"/>
      <c r="K698" s="65"/>
      <c r="L698" s="76">
        <v>698</v>
      </c>
      <c r="M6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8" s="107">
        <v>9</v>
      </c>
      <c r="O698" s="107">
        <v>6.0999999999999899</v>
      </c>
      <c r="P698" s="107">
        <v>7700000</v>
      </c>
      <c r="Q698" s="107"/>
    </row>
    <row r="699" spans="1:17" x14ac:dyDescent="0.3">
      <c r="A699" t="s">
        <v>1616</v>
      </c>
      <c r="B699" t="s">
        <v>353</v>
      </c>
      <c r="C699" s="51"/>
      <c r="D699" s="52"/>
      <c r="E699" s="63"/>
      <c r="F699" s="53"/>
      <c r="G699" s="51" t="s">
        <v>51</v>
      </c>
      <c r="H699" s="55"/>
      <c r="I699" s="54"/>
      <c r="J699" s="54"/>
      <c r="K699" s="65"/>
      <c r="L699" s="76">
        <v>699</v>
      </c>
      <c r="M6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699" s="107">
        <v>7</v>
      </c>
      <c r="O699" s="107">
        <v>6.1999999999999904</v>
      </c>
      <c r="P699" s="107">
        <v>7800000</v>
      </c>
      <c r="Q699" s="107"/>
    </row>
    <row r="700" spans="1:17" x14ac:dyDescent="0.3">
      <c r="A700" t="s">
        <v>1617</v>
      </c>
      <c r="B700" t="s">
        <v>298</v>
      </c>
      <c r="C700" s="51"/>
      <c r="D700" s="52"/>
      <c r="E700" s="63"/>
      <c r="F700" s="53"/>
      <c r="G700" s="51" t="s">
        <v>51</v>
      </c>
      <c r="H700" s="55"/>
      <c r="I700" s="54"/>
      <c r="J700" s="54"/>
      <c r="K700" s="65"/>
      <c r="L700" s="76">
        <v>700</v>
      </c>
      <c r="M7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0" s="107">
        <v>6</v>
      </c>
      <c r="O700" s="107">
        <v>6.2999999999999901</v>
      </c>
      <c r="P700" s="107">
        <v>7900000</v>
      </c>
      <c r="Q700" s="107"/>
    </row>
    <row r="701" spans="1:17" x14ac:dyDescent="0.3">
      <c r="A701" t="s">
        <v>1618</v>
      </c>
      <c r="B701" t="s">
        <v>373</v>
      </c>
      <c r="C701" s="51"/>
      <c r="D701" s="52"/>
      <c r="E701" s="63"/>
      <c r="F701" s="53"/>
      <c r="G701" s="51" t="s">
        <v>51</v>
      </c>
      <c r="H701" s="55"/>
      <c r="I701" s="54"/>
      <c r="J701" s="54"/>
      <c r="K701" s="65"/>
      <c r="L701" s="76">
        <v>701</v>
      </c>
      <c r="M7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1" s="107">
        <v>5</v>
      </c>
      <c r="O701" s="107">
        <v>6.3999999999999897</v>
      </c>
      <c r="P701" s="107">
        <v>8000000</v>
      </c>
      <c r="Q701" s="107"/>
    </row>
    <row r="702" spans="1:17" x14ac:dyDescent="0.3">
      <c r="A702" t="s">
        <v>1619</v>
      </c>
      <c r="B702" t="s">
        <v>237</v>
      </c>
      <c r="C702" s="51"/>
      <c r="D702" s="52"/>
      <c r="E702" s="63"/>
      <c r="F702" s="53"/>
      <c r="G702" s="51" t="s">
        <v>51</v>
      </c>
      <c r="H702" s="55"/>
      <c r="I702" s="54"/>
      <c r="J702" s="54"/>
      <c r="K702" s="65"/>
      <c r="L702" s="76">
        <v>702</v>
      </c>
      <c r="M7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2" s="107">
        <v>4</v>
      </c>
      <c r="O702" s="107">
        <v>6.4999999999999902</v>
      </c>
      <c r="P702" s="107">
        <v>8100000</v>
      </c>
      <c r="Q702" s="107"/>
    </row>
    <row r="703" spans="1:17" x14ac:dyDescent="0.3">
      <c r="A703" t="s">
        <v>1620</v>
      </c>
      <c r="B703" t="s">
        <v>411</v>
      </c>
      <c r="C703" s="51"/>
      <c r="D703" s="52"/>
      <c r="E703" s="63"/>
      <c r="F703" s="53"/>
      <c r="G703" s="51" t="s">
        <v>51</v>
      </c>
      <c r="H703" s="55"/>
      <c r="I703" s="54"/>
      <c r="J703" s="54"/>
      <c r="K703" s="65"/>
      <c r="L703" s="76">
        <v>703</v>
      </c>
      <c r="M7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3" s="107">
        <v>3</v>
      </c>
      <c r="O703" s="107">
        <v>6.5999999999999899</v>
      </c>
      <c r="P703" s="107">
        <v>8200000</v>
      </c>
      <c r="Q703" s="107"/>
    </row>
    <row r="704" spans="1:17" x14ac:dyDescent="0.3">
      <c r="A704" t="s">
        <v>1621</v>
      </c>
      <c r="B704" t="s">
        <v>224</v>
      </c>
      <c r="C704" s="51"/>
      <c r="D704" s="52"/>
      <c r="E704" s="63"/>
      <c r="F704" s="53"/>
      <c r="G704" s="51" t="s">
        <v>51</v>
      </c>
      <c r="H704" s="55"/>
      <c r="I704" s="54"/>
      <c r="J704" s="54"/>
      <c r="K704" s="65"/>
      <c r="L704" s="76">
        <v>704</v>
      </c>
      <c r="M7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4" s="107">
        <v>2</v>
      </c>
      <c r="O704" s="107">
        <v>6.6999999999999904</v>
      </c>
      <c r="P704" s="107">
        <v>8300000</v>
      </c>
      <c r="Q704" s="107"/>
    </row>
    <row r="705" spans="1:17" x14ac:dyDescent="0.3">
      <c r="A705" t="s">
        <v>1622</v>
      </c>
      <c r="B705" t="s">
        <v>412</v>
      </c>
      <c r="C705" s="51"/>
      <c r="D705" s="52"/>
      <c r="E705" s="63"/>
      <c r="F705" s="53"/>
      <c r="G705" s="51" t="s">
        <v>51</v>
      </c>
      <c r="H705" s="55"/>
      <c r="I705" s="54"/>
      <c r="J705" s="54"/>
      <c r="K705" s="65"/>
      <c r="L705" s="76">
        <v>705</v>
      </c>
      <c r="M7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5" s="107">
        <v>1</v>
      </c>
      <c r="O705" s="107">
        <v>6.7999999999999901</v>
      </c>
      <c r="P705" s="107">
        <v>8400000</v>
      </c>
      <c r="Q705" s="107"/>
    </row>
    <row r="706" spans="1:17" x14ac:dyDescent="0.3">
      <c r="A706" t="s">
        <v>1623</v>
      </c>
      <c r="B706" t="s">
        <v>202</v>
      </c>
      <c r="C706" s="51"/>
      <c r="D706" s="52"/>
      <c r="E706" s="63"/>
      <c r="F706" s="53"/>
      <c r="G706" s="51" t="s">
        <v>51</v>
      </c>
      <c r="H706" s="55"/>
      <c r="I706" s="54"/>
      <c r="J706" s="54"/>
      <c r="K706" s="65"/>
      <c r="L706" s="76">
        <v>706</v>
      </c>
      <c r="M7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6" s="107">
        <v>2</v>
      </c>
      <c r="O706" s="107">
        <v>6.8999999999999897</v>
      </c>
      <c r="P706" s="107">
        <v>8500000</v>
      </c>
      <c r="Q706" s="107"/>
    </row>
    <row r="707" spans="1:17" x14ac:dyDescent="0.3">
      <c r="A707" t="s">
        <v>1624</v>
      </c>
      <c r="B707" t="s">
        <v>413</v>
      </c>
      <c r="C707" s="51"/>
      <c r="D707" s="52"/>
      <c r="E707" s="63"/>
      <c r="F707" s="53"/>
      <c r="G707" s="51" t="s">
        <v>51</v>
      </c>
      <c r="H707" s="55"/>
      <c r="I707" s="54"/>
      <c r="J707" s="54"/>
      <c r="K707" s="65"/>
      <c r="L707" s="76">
        <v>707</v>
      </c>
      <c r="M7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7" s="107">
        <v>3</v>
      </c>
      <c r="O707" s="107">
        <v>6.9999999999999902</v>
      </c>
      <c r="P707" s="107">
        <v>8600000</v>
      </c>
      <c r="Q707" s="107"/>
    </row>
    <row r="708" spans="1:17" x14ac:dyDescent="0.3">
      <c r="A708" t="s">
        <v>1625</v>
      </c>
      <c r="B708" t="s">
        <v>414</v>
      </c>
      <c r="C708" s="51"/>
      <c r="D708" s="52"/>
      <c r="E708" s="63"/>
      <c r="F708" s="53"/>
      <c r="G708" s="51" t="s">
        <v>51</v>
      </c>
      <c r="H708" s="55"/>
      <c r="I708" s="54"/>
      <c r="J708" s="54"/>
      <c r="K708" s="65"/>
      <c r="L708" s="76">
        <v>708</v>
      </c>
      <c r="M7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8" s="107">
        <v>4</v>
      </c>
      <c r="O708" s="107">
        <v>7.0999999999999899</v>
      </c>
      <c r="P708" s="107">
        <v>8700000</v>
      </c>
      <c r="Q708" s="107"/>
    </row>
    <row r="709" spans="1:17" x14ac:dyDescent="0.3">
      <c r="A709" t="s">
        <v>1626</v>
      </c>
      <c r="B709" t="s">
        <v>415</v>
      </c>
      <c r="C709" s="51"/>
      <c r="D709" s="52"/>
      <c r="E709" s="63"/>
      <c r="F709" s="53"/>
      <c r="G709" s="51" t="s">
        <v>51</v>
      </c>
      <c r="H709" s="55"/>
      <c r="I709" s="54"/>
      <c r="J709" s="54"/>
      <c r="K709" s="65"/>
      <c r="L709" s="76">
        <v>709</v>
      </c>
      <c r="M7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09" s="107">
        <v>5</v>
      </c>
      <c r="O709" s="107">
        <v>7.1999999999999904</v>
      </c>
      <c r="P709" s="107">
        <v>8800000</v>
      </c>
      <c r="Q709" s="107"/>
    </row>
    <row r="710" spans="1:17" x14ac:dyDescent="0.3">
      <c r="A710" t="s">
        <v>1627</v>
      </c>
      <c r="B710" t="s">
        <v>396</v>
      </c>
      <c r="C710" s="51"/>
      <c r="D710" s="52"/>
      <c r="E710" s="63"/>
      <c r="F710" s="53"/>
      <c r="G710" s="51" t="s">
        <v>51</v>
      </c>
      <c r="H710" s="55"/>
      <c r="I710" s="54"/>
      <c r="J710" s="54"/>
      <c r="K710" s="65"/>
      <c r="L710" s="76">
        <v>710</v>
      </c>
      <c r="M7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0" s="107">
        <v>6</v>
      </c>
      <c r="O710" s="107">
        <v>7.2999999999999901</v>
      </c>
      <c r="P710" s="107">
        <v>8900000</v>
      </c>
      <c r="Q710" s="107"/>
    </row>
    <row r="711" spans="1:17" x14ac:dyDescent="0.3">
      <c r="A711" t="s">
        <v>1628</v>
      </c>
      <c r="B711" t="s">
        <v>322</v>
      </c>
      <c r="C711" s="51"/>
      <c r="D711" s="52"/>
      <c r="E711" s="63"/>
      <c r="F711" s="53"/>
      <c r="G711" s="51" t="s">
        <v>51</v>
      </c>
      <c r="H711" s="55"/>
      <c r="I711" s="54"/>
      <c r="J711" s="54"/>
      <c r="K711" s="65"/>
      <c r="L711" s="76">
        <v>711</v>
      </c>
      <c r="M7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1" s="107">
        <v>7</v>
      </c>
      <c r="O711" s="107">
        <v>7.3999999999999897</v>
      </c>
      <c r="P711" s="107">
        <v>9000000</v>
      </c>
      <c r="Q711" s="107"/>
    </row>
    <row r="712" spans="1:17" x14ac:dyDescent="0.3">
      <c r="A712" t="s">
        <v>1629</v>
      </c>
      <c r="B712" t="s">
        <v>416</v>
      </c>
      <c r="C712" s="51"/>
      <c r="D712" s="52"/>
      <c r="E712" s="63"/>
      <c r="F712" s="53"/>
      <c r="G712" s="51" t="s">
        <v>51</v>
      </c>
      <c r="H712" s="55"/>
      <c r="I712" s="54"/>
      <c r="J712" s="54"/>
      <c r="K712" s="65"/>
      <c r="L712" s="76">
        <v>712</v>
      </c>
      <c r="M7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2" s="107">
        <v>8</v>
      </c>
      <c r="O712" s="107">
        <v>7.4999999999999902</v>
      </c>
      <c r="P712" s="107">
        <v>9100000</v>
      </c>
      <c r="Q712" s="107"/>
    </row>
    <row r="713" spans="1:17" x14ac:dyDescent="0.3">
      <c r="A713" t="s">
        <v>1630</v>
      </c>
      <c r="B713" t="s">
        <v>294</v>
      </c>
      <c r="C713" s="51"/>
      <c r="D713" s="52"/>
      <c r="E713" s="63"/>
      <c r="F713" s="53"/>
      <c r="G713" s="51" t="s">
        <v>51</v>
      </c>
      <c r="H713" s="55"/>
      <c r="I713" s="54"/>
      <c r="J713" s="54"/>
      <c r="K713" s="65"/>
      <c r="L713" s="76">
        <v>713</v>
      </c>
      <c r="M7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3" s="107">
        <v>2</v>
      </c>
      <c r="O713" s="107">
        <v>7.5999999999999899</v>
      </c>
      <c r="P713" s="107">
        <v>9200000</v>
      </c>
      <c r="Q713" s="107"/>
    </row>
    <row r="714" spans="1:17" x14ac:dyDescent="0.3">
      <c r="A714" t="s">
        <v>1631</v>
      </c>
      <c r="B714" t="s">
        <v>278</v>
      </c>
      <c r="C714" s="51"/>
      <c r="D714" s="52"/>
      <c r="E714" s="63"/>
      <c r="F714" s="53"/>
      <c r="G714" s="51" t="s">
        <v>51</v>
      </c>
      <c r="H714" s="55"/>
      <c r="I714" s="54"/>
      <c r="J714" s="54"/>
      <c r="K714" s="65"/>
      <c r="L714" s="76">
        <v>714</v>
      </c>
      <c r="M7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4" s="107">
        <v>3</v>
      </c>
      <c r="O714" s="107">
        <v>7.6999999999999904</v>
      </c>
      <c r="P714" s="107">
        <v>9300000</v>
      </c>
      <c r="Q714" s="107"/>
    </row>
    <row r="715" spans="1:17" x14ac:dyDescent="0.3">
      <c r="A715" t="s">
        <v>1632</v>
      </c>
      <c r="B715" t="s">
        <v>417</v>
      </c>
      <c r="C715" s="51"/>
      <c r="D715" s="52"/>
      <c r="E715" s="63"/>
      <c r="F715" s="53"/>
      <c r="G715" s="51" t="s">
        <v>51</v>
      </c>
      <c r="H715" s="55"/>
      <c r="I715" s="54"/>
      <c r="J715" s="54"/>
      <c r="K715" s="65"/>
      <c r="L715" s="76">
        <v>715</v>
      </c>
      <c r="M7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5" s="107">
        <v>4</v>
      </c>
      <c r="O715" s="107">
        <v>7.7999999999999901</v>
      </c>
      <c r="P715" s="107">
        <v>9400000</v>
      </c>
      <c r="Q715" s="107"/>
    </row>
    <row r="716" spans="1:17" x14ac:dyDescent="0.3">
      <c r="A716" t="s">
        <v>1633</v>
      </c>
      <c r="B716" t="s">
        <v>418</v>
      </c>
      <c r="C716" s="51"/>
      <c r="D716" s="52"/>
      <c r="E716" s="63"/>
      <c r="F716" s="53"/>
      <c r="G716" s="51" t="s">
        <v>51</v>
      </c>
      <c r="H716" s="55"/>
      <c r="I716" s="54"/>
      <c r="J716" s="54"/>
      <c r="K716" s="65"/>
      <c r="L716" s="76">
        <v>716</v>
      </c>
      <c r="M7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6" s="107">
        <v>5</v>
      </c>
      <c r="O716" s="107">
        <v>7.8999999999999897</v>
      </c>
      <c r="P716" s="107">
        <v>9500000</v>
      </c>
      <c r="Q716" s="107"/>
    </row>
    <row r="717" spans="1:17" x14ac:dyDescent="0.3">
      <c r="A717" t="s">
        <v>1634</v>
      </c>
      <c r="B717" t="s">
        <v>419</v>
      </c>
      <c r="C717" s="51"/>
      <c r="D717" s="52"/>
      <c r="E717" s="63"/>
      <c r="F717" s="53"/>
      <c r="G717" s="51" t="s">
        <v>51</v>
      </c>
      <c r="H717" s="55"/>
      <c r="I717" s="54"/>
      <c r="J717" s="54"/>
      <c r="K717" s="65"/>
      <c r="L717" s="76">
        <v>717</v>
      </c>
      <c r="M7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7" s="107">
        <v>6</v>
      </c>
      <c r="O717" s="107">
        <v>7.9999999999999902</v>
      </c>
      <c r="P717" s="107">
        <v>9600000</v>
      </c>
      <c r="Q717" s="107"/>
    </row>
    <row r="718" spans="1:17" x14ac:dyDescent="0.3">
      <c r="A718" t="s">
        <v>1635</v>
      </c>
      <c r="B718" t="s">
        <v>420</v>
      </c>
      <c r="C718" s="51"/>
      <c r="D718" s="52"/>
      <c r="E718" s="63"/>
      <c r="F718" s="53"/>
      <c r="G718" s="51" t="s">
        <v>51</v>
      </c>
      <c r="H718" s="55"/>
      <c r="I718" s="54"/>
      <c r="J718" s="54"/>
      <c r="K718" s="65"/>
      <c r="L718" s="76">
        <v>718</v>
      </c>
      <c r="M7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8" s="107">
        <v>1</v>
      </c>
      <c r="O718" s="107">
        <v>8.0999999999999908</v>
      </c>
      <c r="P718" s="107">
        <v>9700000</v>
      </c>
      <c r="Q718" s="107"/>
    </row>
    <row r="719" spans="1:17" x14ac:dyDescent="0.3">
      <c r="A719" t="s">
        <v>1636</v>
      </c>
      <c r="B719" t="s">
        <v>421</v>
      </c>
      <c r="C719" s="51"/>
      <c r="D719" s="52"/>
      <c r="E719" s="63"/>
      <c r="F719" s="53"/>
      <c r="G719" s="51" t="s">
        <v>51</v>
      </c>
      <c r="H719" s="55"/>
      <c r="I719" s="54"/>
      <c r="J719" s="54"/>
      <c r="K719" s="65"/>
      <c r="L719" s="76">
        <v>719</v>
      </c>
      <c r="M7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19" s="107">
        <v>9</v>
      </c>
      <c r="O719" s="107">
        <v>8.1999999999999904</v>
      </c>
      <c r="P719" s="107">
        <v>9800000</v>
      </c>
      <c r="Q719" s="107"/>
    </row>
    <row r="720" spans="1:17" x14ac:dyDescent="0.3">
      <c r="A720" t="s">
        <v>1637</v>
      </c>
      <c r="B720" t="s">
        <v>253</v>
      </c>
      <c r="C720" s="51"/>
      <c r="D720" s="52"/>
      <c r="E720" s="63"/>
      <c r="F720" s="53"/>
      <c r="G720" s="51" t="s">
        <v>51</v>
      </c>
      <c r="H720" s="55"/>
      <c r="I720" s="54"/>
      <c r="J720" s="54"/>
      <c r="K720" s="65"/>
      <c r="L720" s="76">
        <v>720</v>
      </c>
      <c r="M7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0" s="107">
        <v>23</v>
      </c>
      <c r="O720" s="107">
        <v>8.2999999999999794</v>
      </c>
      <c r="P720" s="107">
        <v>9900000</v>
      </c>
      <c r="Q720" s="107"/>
    </row>
    <row r="721" spans="1:17" x14ac:dyDescent="0.3">
      <c r="A721" t="s">
        <v>1638</v>
      </c>
      <c r="B721" t="s">
        <v>422</v>
      </c>
      <c r="C721" s="51"/>
      <c r="D721" s="52"/>
      <c r="E721" s="63"/>
      <c r="F721" s="53"/>
      <c r="G721" s="51" t="s">
        <v>51</v>
      </c>
      <c r="H721" s="55"/>
      <c r="I721" s="54"/>
      <c r="J721" s="54"/>
      <c r="K721" s="65"/>
      <c r="L721" s="76">
        <v>721</v>
      </c>
      <c r="M7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1" s="107">
        <v>4</v>
      </c>
      <c r="O721" s="107">
        <v>8.3999999999999808</v>
      </c>
      <c r="P721" s="107">
        <v>10000000</v>
      </c>
      <c r="Q721" s="107"/>
    </row>
    <row r="722" spans="1:17" x14ac:dyDescent="0.3">
      <c r="A722" t="s">
        <v>1639</v>
      </c>
      <c r="B722" t="s">
        <v>199</v>
      </c>
      <c r="C722" s="51"/>
      <c r="D722" s="52"/>
      <c r="E722" s="63"/>
      <c r="F722" s="53"/>
      <c r="G722" s="51" t="s">
        <v>51</v>
      </c>
      <c r="H722" s="55"/>
      <c r="I722" s="54"/>
      <c r="J722" s="54"/>
      <c r="K722" s="65"/>
      <c r="L722" s="76">
        <v>722</v>
      </c>
      <c r="M7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2" s="107">
        <v>21</v>
      </c>
      <c r="O722" s="107">
        <v>8.4999999999999805</v>
      </c>
      <c r="P722" s="107">
        <v>10100000</v>
      </c>
      <c r="Q722" s="107"/>
    </row>
    <row r="723" spans="1:17" x14ac:dyDescent="0.3">
      <c r="A723" t="s">
        <v>1640</v>
      </c>
      <c r="B723" t="s">
        <v>423</v>
      </c>
      <c r="C723" s="51"/>
      <c r="D723" s="52"/>
      <c r="E723" s="63"/>
      <c r="F723" s="53"/>
      <c r="G723" s="51" t="s">
        <v>51</v>
      </c>
      <c r="H723" s="55"/>
      <c r="I723" s="54"/>
      <c r="J723" s="54"/>
      <c r="K723" s="65"/>
      <c r="L723" s="76">
        <v>723</v>
      </c>
      <c r="M7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3" s="107">
        <v>7</v>
      </c>
      <c r="O723" s="107">
        <v>8.5999999999999801</v>
      </c>
      <c r="P723" s="107">
        <v>10200000</v>
      </c>
      <c r="Q723" s="107"/>
    </row>
    <row r="724" spans="1:17" x14ac:dyDescent="0.3">
      <c r="A724" t="s">
        <v>1641</v>
      </c>
      <c r="B724" t="s">
        <v>424</v>
      </c>
      <c r="C724" s="51"/>
      <c r="D724" s="52"/>
      <c r="E724" s="63"/>
      <c r="F724" s="53"/>
      <c r="G724" s="51" t="s">
        <v>51</v>
      </c>
      <c r="H724" s="55"/>
      <c r="I724" s="54"/>
      <c r="J724" s="54"/>
      <c r="K724" s="65"/>
      <c r="L724" s="76">
        <v>724</v>
      </c>
      <c r="M7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4" s="107">
        <v>8</v>
      </c>
      <c r="O724" s="107">
        <v>8.6999999999999797</v>
      </c>
      <c r="P724" s="107">
        <v>10300000</v>
      </c>
      <c r="Q724" s="107"/>
    </row>
    <row r="725" spans="1:17" x14ac:dyDescent="0.3">
      <c r="A725" t="s">
        <v>1642</v>
      </c>
      <c r="B725" t="s">
        <v>425</v>
      </c>
      <c r="C725" s="51"/>
      <c r="D725" s="52"/>
      <c r="E725" s="63"/>
      <c r="F725" s="53"/>
      <c r="G725" s="51" t="s">
        <v>51</v>
      </c>
      <c r="H725" s="55"/>
      <c r="I725" s="54"/>
      <c r="J725" s="54"/>
      <c r="K725" s="65"/>
      <c r="L725" s="76">
        <v>725</v>
      </c>
      <c r="M7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5" s="107">
        <v>8</v>
      </c>
      <c r="O725" s="107">
        <v>8.7999999999999794</v>
      </c>
      <c r="P725" s="107">
        <v>10400000</v>
      </c>
      <c r="Q725" s="107"/>
    </row>
    <row r="726" spans="1:17" x14ac:dyDescent="0.3">
      <c r="A726" t="s">
        <v>1643</v>
      </c>
      <c r="B726" t="s">
        <v>224</v>
      </c>
      <c r="C726" s="51"/>
      <c r="D726" s="52"/>
      <c r="E726" s="63"/>
      <c r="F726" s="53"/>
      <c r="G726" s="51" t="s">
        <v>51</v>
      </c>
      <c r="H726" s="55"/>
      <c r="I726" s="54"/>
      <c r="J726" s="54"/>
      <c r="K726" s="65"/>
      <c r="L726" s="76">
        <v>726</v>
      </c>
      <c r="M7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6" s="107">
        <v>3</v>
      </c>
      <c r="O726" s="107">
        <v>8.8999999999999808</v>
      </c>
      <c r="P726" s="107">
        <v>10500000</v>
      </c>
      <c r="Q726" s="107"/>
    </row>
    <row r="727" spans="1:17" x14ac:dyDescent="0.3">
      <c r="A727" t="s">
        <v>1644</v>
      </c>
      <c r="B727" t="s">
        <v>351</v>
      </c>
      <c r="C727" s="51"/>
      <c r="D727" s="52"/>
      <c r="E727" s="63"/>
      <c r="F727" s="53"/>
      <c r="G727" s="51" t="s">
        <v>51</v>
      </c>
      <c r="H727" s="55"/>
      <c r="I727" s="54"/>
      <c r="J727" s="54"/>
      <c r="K727" s="65"/>
      <c r="L727" s="76">
        <v>727</v>
      </c>
      <c r="M7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7" s="107">
        <v>4</v>
      </c>
      <c r="O727" s="107">
        <v>8.9999999999999805</v>
      </c>
      <c r="P727" s="107">
        <v>10600000</v>
      </c>
      <c r="Q727" s="107"/>
    </row>
    <row r="728" spans="1:17" x14ac:dyDescent="0.3">
      <c r="A728" t="s">
        <v>1645</v>
      </c>
      <c r="B728" t="s">
        <v>264</v>
      </c>
      <c r="C728" s="51"/>
      <c r="D728" s="52"/>
      <c r="E728" s="63"/>
      <c r="F728" s="53"/>
      <c r="G728" s="51" t="s">
        <v>51</v>
      </c>
      <c r="H728" s="55"/>
      <c r="I728" s="54"/>
      <c r="J728" s="54"/>
      <c r="K728" s="65"/>
      <c r="L728" s="76">
        <v>728</v>
      </c>
      <c r="M7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8" s="107">
        <v>5</v>
      </c>
      <c r="O728" s="107">
        <v>9.0999999999999801</v>
      </c>
      <c r="P728" s="107">
        <v>10700000</v>
      </c>
      <c r="Q728" s="107"/>
    </row>
    <row r="729" spans="1:17" x14ac:dyDescent="0.3">
      <c r="A729" t="s">
        <v>1646</v>
      </c>
      <c r="B729" t="s">
        <v>263</v>
      </c>
      <c r="C729" s="51"/>
      <c r="D729" s="52"/>
      <c r="E729" s="63"/>
      <c r="F729" s="53"/>
      <c r="G729" s="51" t="s">
        <v>51</v>
      </c>
      <c r="H729" s="55"/>
      <c r="I729" s="54"/>
      <c r="J729" s="54"/>
      <c r="K729" s="65"/>
      <c r="L729" s="76">
        <v>729</v>
      </c>
      <c r="M7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29" s="107">
        <v>6</v>
      </c>
      <c r="O729" s="107">
        <v>9.1999999999999797</v>
      </c>
      <c r="P729" s="107">
        <v>10800000</v>
      </c>
      <c r="Q729" s="107"/>
    </row>
    <row r="730" spans="1:17" x14ac:dyDescent="0.3">
      <c r="A730" t="s">
        <v>1647</v>
      </c>
      <c r="B730" t="s">
        <v>353</v>
      </c>
      <c r="C730" s="51"/>
      <c r="D730" s="52"/>
      <c r="E730" s="63"/>
      <c r="F730" s="53"/>
      <c r="G730" s="51" t="s">
        <v>51</v>
      </c>
      <c r="H730" s="55"/>
      <c r="I730" s="54"/>
      <c r="J730" s="54"/>
      <c r="K730" s="65"/>
      <c r="L730" s="76">
        <v>730</v>
      </c>
      <c r="M7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0" s="107">
        <v>7</v>
      </c>
      <c r="O730" s="107">
        <v>9.2999999999999794</v>
      </c>
      <c r="P730" s="107">
        <v>10900000</v>
      </c>
      <c r="Q730" s="107"/>
    </row>
    <row r="731" spans="1:17" x14ac:dyDescent="0.3">
      <c r="A731" t="s">
        <v>1648</v>
      </c>
      <c r="B731" t="s">
        <v>351</v>
      </c>
      <c r="C731" s="51"/>
      <c r="D731" s="52"/>
      <c r="E731" s="63"/>
      <c r="F731" s="53"/>
      <c r="G731" s="51" t="s">
        <v>51</v>
      </c>
      <c r="H731" s="55"/>
      <c r="I731" s="54"/>
      <c r="J731" s="54"/>
      <c r="K731" s="65"/>
      <c r="L731" s="76">
        <v>731</v>
      </c>
      <c r="M7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1" s="107">
        <v>7</v>
      </c>
      <c r="O731" s="107">
        <v>9.3999999999999808</v>
      </c>
      <c r="P731" s="107">
        <v>11000000</v>
      </c>
      <c r="Q731" s="107"/>
    </row>
    <row r="732" spans="1:17" x14ac:dyDescent="0.3">
      <c r="A732" t="s">
        <v>1649</v>
      </c>
      <c r="B732" t="s">
        <v>426</v>
      </c>
      <c r="C732" s="51"/>
      <c r="D732" s="52"/>
      <c r="E732" s="63"/>
      <c r="F732" s="53"/>
      <c r="G732" s="51" t="s">
        <v>51</v>
      </c>
      <c r="H732" s="55"/>
      <c r="I732" s="54"/>
      <c r="J732" s="54"/>
      <c r="K732" s="65"/>
      <c r="L732" s="76">
        <v>732</v>
      </c>
      <c r="M7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2" s="107">
        <v>8</v>
      </c>
      <c r="O732" s="107">
        <v>9.4999999999999805</v>
      </c>
      <c r="P732" s="107">
        <v>11100000</v>
      </c>
      <c r="Q732" s="107"/>
    </row>
    <row r="733" spans="1:17" x14ac:dyDescent="0.3">
      <c r="A733" t="s">
        <v>1650</v>
      </c>
      <c r="B733" t="s">
        <v>427</v>
      </c>
      <c r="C733" s="51"/>
      <c r="D733" s="52"/>
      <c r="E733" s="63"/>
      <c r="F733" s="53"/>
      <c r="G733" s="51" t="s">
        <v>50</v>
      </c>
      <c r="H733" s="55"/>
      <c r="I733" s="54"/>
      <c r="J733" s="54"/>
      <c r="K733" s="65"/>
      <c r="L733" s="76">
        <v>733</v>
      </c>
      <c r="M7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3" s="107">
        <v>8</v>
      </c>
      <c r="O733" s="107">
        <v>9.5999999999999801</v>
      </c>
      <c r="P733" s="107">
        <v>11200000</v>
      </c>
      <c r="Q733" s="107"/>
    </row>
    <row r="734" spans="1:17" x14ac:dyDescent="0.3">
      <c r="A734" t="s">
        <v>1651</v>
      </c>
      <c r="B734" t="s">
        <v>373</v>
      </c>
      <c r="C734" s="51"/>
      <c r="D734" s="52"/>
      <c r="E734" s="63"/>
      <c r="F734" s="53"/>
      <c r="G734" s="51" t="s">
        <v>50</v>
      </c>
      <c r="H734" s="55"/>
      <c r="I734" s="54"/>
      <c r="J734" s="54"/>
      <c r="K734" s="65"/>
      <c r="L734" s="76">
        <v>734</v>
      </c>
      <c r="M7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4" s="107">
        <v>23</v>
      </c>
      <c r="O734" s="107">
        <v>9.6999999999999797</v>
      </c>
      <c r="P734" s="107">
        <v>11300000</v>
      </c>
      <c r="Q734" s="107"/>
    </row>
    <row r="735" spans="1:17" x14ac:dyDescent="0.3">
      <c r="A735" t="s">
        <v>1652</v>
      </c>
      <c r="B735" t="s">
        <v>238</v>
      </c>
      <c r="C735" s="51"/>
      <c r="D735" s="52"/>
      <c r="E735" s="63"/>
      <c r="F735" s="53"/>
      <c r="G735" s="51" t="s">
        <v>50</v>
      </c>
      <c r="H735" s="55"/>
      <c r="I735" s="54"/>
      <c r="J735" s="54"/>
      <c r="K735" s="65"/>
      <c r="L735" s="76">
        <v>735</v>
      </c>
      <c r="M7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5" s="107">
        <v>5</v>
      </c>
      <c r="O735" s="107">
        <v>9.7999999999999794</v>
      </c>
      <c r="P735" s="107">
        <v>11400000</v>
      </c>
      <c r="Q735" s="107"/>
    </row>
    <row r="736" spans="1:17" x14ac:dyDescent="0.3">
      <c r="A736" t="s">
        <v>1653</v>
      </c>
      <c r="B736" t="s">
        <v>428</v>
      </c>
      <c r="C736" s="51"/>
      <c r="D736" s="52"/>
      <c r="E736" s="63"/>
      <c r="F736" s="53"/>
      <c r="G736" s="51" t="s">
        <v>51</v>
      </c>
      <c r="H736" s="55"/>
      <c r="I736" s="54"/>
      <c r="J736" s="54"/>
      <c r="K736" s="65"/>
      <c r="L736" s="76">
        <v>736</v>
      </c>
      <c r="M7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6" s="107">
        <v>4</v>
      </c>
      <c r="O736" s="107">
        <v>5.0999999999999996</v>
      </c>
      <c r="P736" s="107">
        <v>11500000</v>
      </c>
      <c r="Q736" s="107"/>
    </row>
    <row r="737" spans="1:17" x14ac:dyDescent="0.3">
      <c r="A737" t="s">
        <v>1654</v>
      </c>
      <c r="B737" t="s">
        <v>208</v>
      </c>
      <c r="C737" s="51"/>
      <c r="D737" s="52"/>
      <c r="E737" s="63"/>
      <c r="F737" s="53"/>
      <c r="G737" s="51" t="s">
        <v>51</v>
      </c>
      <c r="H737" s="55"/>
      <c r="I737" s="54"/>
      <c r="J737" s="54"/>
      <c r="K737" s="65"/>
      <c r="L737" s="76">
        <v>737</v>
      </c>
      <c r="M7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7" s="107">
        <v>3</v>
      </c>
      <c r="O737" s="107">
        <v>5.2</v>
      </c>
      <c r="P737" s="107">
        <v>11600000</v>
      </c>
      <c r="Q737" s="107"/>
    </row>
    <row r="738" spans="1:17" x14ac:dyDescent="0.3">
      <c r="A738" t="s">
        <v>1655</v>
      </c>
      <c r="B738" t="s">
        <v>429</v>
      </c>
      <c r="C738" s="51"/>
      <c r="D738" s="52"/>
      <c r="E738" s="63"/>
      <c r="F738" s="53"/>
      <c r="G738" s="51" t="s">
        <v>51</v>
      </c>
      <c r="H738" s="55"/>
      <c r="I738" s="54"/>
      <c r="J738" s="54"/>
      <c r="K738" s="65"/>
      <c r="L738" s="76">
        <v>738</v>
      </c>
      <c r="M7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8" s="107">
        <v>3</v>
      </c>
      <c r="O738" s="107">
        <v>5.3</v>
      </c>
      <c r="P738" s="107">
        <v>11700000</v>
      </c>
      <c r="Q738" s="107"/>
    </row>
    <row r="739" spans="1:17" x14ac:dyDescent="0.3">
      <c r="A739" t="s">
        <v>1656</v>
      </c>
      <c r="B739" t="s">
        <v>281</v>
      </c>
      <c r="C739" s="51"/>
      <c r="D739" s="52"/>
      <c r="E739" s="63"/>
      <c r="F739" s="53"/>
      <c r="G739" s="51" t="s">
        <v>51</v>
      </c>
      <c r="H739" s="55"/>
      <c r="I739" s="54"/>
      <c r="J739" s="54"/>
      <c r="K739" s="65"/>
      <c r="L739" s="76">
        <v>739</v>
      </c>
      <c r="M7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39" s="107">
        <v>2</v>
      </c>
      <c r="O739" s="107">
        <v>5.4</v>
      </c>
      <c r="P739" s="107">
        <v>11800000</v>
      </c>
      <c r="Q739" s="107"/>
    </row>
    <row r="740" spans="1:17" x14ac:dyDescent="0.3">
      <c r="A740" t="s">
        <v>1657</v>
      </c>
      <c r="B740" t="s">
        <v>430</v>
      </c>
      <c r="C740" s="51"/>
      <c r="D740" s="52"/>
      <c r="E740" s="63"/>
      <c r="F740" s="53"/>
      <c r="G740" s="51" t="s">
        <v>51</v>
      </c>
      <c r="H740" s="55"/>
      <c r="I740" s="54"/>
      <c r="J740" s="54"/>
      <c r="K740" s="65"/>
      <c r="L740" s="76">
        <v>740</v>
      </c>
      <c r="M7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0" s="107">
        <v>2</v>
      </c>
      <c r="O740" s="107">
        <v>5.5</v>
      </c>
      <c r="P740" s="107">
        <v>11900000</v>
      </c>
      <c r="Q740" s="107"/>
    </row>
    <row r="741" spans="1:17" x14ac:dyDescent="0.3">
      <c r="A741" t="s">
        <v>1658</v>
      </c>
      <c r="B741" t="s">
        <v>190</v>
      </c>
      <c r="C741" s="51"/>
      <c r="D741" s="52"/>
      <c r="E741" s="63"/>
      <c r="F741" s="53"/>
      <c r="G741" s="51" t="s">
        <v>51</v>
      </c>
      <c r="H741" s="55"/>
      <c r="I741" s="54"/>
      <c r="J741" s="54"/>
      <c r="K741" s="65"/>
      <c r="L741" s="76">
        <v>741</v>
      </c>
      <c r="M7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1" s="107">
        <v>2</v>
      </c>
      <c r="O741" s="107">
        <v>5.6</v>
      </c>
      <c r="P741" s="107">
        <v>12000000</v>
      </c>
      <c r="Q741" s="107"/>
    </row>
    <row r="742" spans="1:17" x14ac:dyDescent="0.3">
      <c r="A742" t="s">
        <v>1659</v>
      </c>
      <c r="B742" t="s">
        <v>431</v>
      </c>
      <c r="C742" s="51"/>
      <c r="D742" s="52"/>
      <c r="E742" s="63"/>
      <c r="F742" s="53"/>
      <c r="G742" s="51" t="s">
        <v>51</v>
      </c>
      <c r="H742" s="55"/>
      <c r="I742" s="54"/>
      <c r="J742" s="54"/>
      <c r="K742" s="65"/>
      <c r="L742" s="76">
        <v>742</v>
      </c>
      <c r="M7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2" s="107">
        <v>3</v>
      </c>
      <c r="O742" s="107">
        <v>5.7</v>
      </c>
      <c r="P742" s="107">
        <v>12100000</v>
      </c>
      <c r="Q742" s="107"/>
    </row>
    <row r="743" spans="1:17" x14ac:dyDescent="0.3">
      <c r="A743" t="s">
        <v>1660</v>
      </c>
      <c r="B743" t="s">
        <v>432</v>
      </c>
      <c r="C743" s="51"/>
      <c r="D743" s="52"/>
      <c r="E743" s="63"/>
      <c r="F743" s="53"/>
      <c r="G743" s="51" t="s">
        <v>51</v>
      </c>
      <c r="H743" s="55"/>
      <c r="I743" s="54"/>
      <c r="J743" s="54"/>
      <c r="K743" s="65"/>
      <c r="L743" s="76">
        <v>743</v>
      </c>
      <c r="M7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3" s="107">
        <v>12</v>
      </c>
      <c r="O743" s="107">
        <v>5.8</v>
      </c>
      <c r="P743" s="107">
        <v>12200000</v>
      </c>
      <c r="Q743" s="107"/>
    </row>
    <row r="744" spans="1:17" x14ac:dyDescent="0.3">
      <c r="A744" t="s">
        <v>1661</v>
      </c>
      <c r="B744" t="s">
        <v>433</v>
      </c>
      <c r="C744" s="51"/>
      <c r="D744" s="52"/>
      <c r="E744" s="63"/>
      <c r="F744" s="53"/>
      <c r="G744" s="51" t="s">
        <v>51</v>
      </c>
      <c r="H744" s="55"/>
      <c r="I744" s="54"/>
      <c r="J744" s="54"/>
      <c r="K744" s="65"/>
      <c r="L744" s="76">
        <v>744</v>
      </c>
      <c r="M7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4" s="107">
        <v>21</v>
      </c>
      <c r="O744" s="107">
        <v>5.9</v>
      </c>
      <c r="P744" s="107">
        <v>12300000</v>
      </c>
      <c r="Q744" s="107"/>
    </row>
    <row r="745" spans="1:17" x14ac:dyDescent="0.3">
      <c r="A745" t="s">
        <v>1662</v>
      </c>
      <c r="B745" t="s">
        <v>208</v>
      </c>
      <c r="C745" s="51"/>
      <c r="D745" s="52"/>
      <c r="E745" s="63"/>
      <c r="F745" s="53"/>
      <c r="G745" s="51" t="s">
        <v>51</v>
      </c>
      <c r="H745" s="55"/>
      <c r="I745" s="54"/>
      <c r="J745" s="54"/>
      <c r="K745" s="65"/>
      <c r="L745" s="76">
        <v>745</v>
      </c>
      <c r="M7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5" s="107">
        <v>12</v>
      </c>
      <c r="O745" s="107">
        <v>6</v>
      </c>
      <c r="P745" s="107">
        <v>12400000</v>
      </c>
      <c r="Q745" s="107"/>
    </row>
    <row r="746" spans="1:17" x14ac:dyDescent="0.3">
      <c r="A746" t="s">
        <v>1663</v>
      </c>
      <c r="B746" t="s">
        <v>384</v>
      </c>
      <c r="C746" s="51"/>
      <c r="D746" s="52"/>
      <c r="E746" s="63"/>
      <c r="F746" s="53"/>
      <c r="G746" s="51" t="s">
        <v>51</v>
      </c>
      <c r="H746" s="55"/>
      <c r="I746" s="54"/>
      <c r="J746" s="54"/>
      <c r="K746" s="65"/>
      <c r="L746" s="76">
        <v>746</v>
      </c>
      <c r="M7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6" s="107">
        <v>21</v>
      </c>
      <c r="O746" s="107">
        <v>6.1000000000000103</v>
      </c>
      <c r="P746" s="107">
        <v>12500000</v>
      </c>
      <c r="Q746" s="107"/>
    </row>
    <row r="747" spans="1:17" x14ac:dyDescent="0.3">
      <c r="A747" t="s">
        <v>1664</v>
      </c>
      <c r="B747" t="s">
        <v>434</v>
      </c>
      <c r="C747" s="51"/>
      <c r="D747" s="52"/>
      <c r="E747" s="63"/>
      <c r="F747" s="53"/>
      <c r="G747" s="51" t="s">
        <v>51</v>
      </c>
      <c r="H747" s="55"/>
      <c r="I747" s="54"/>
      <c r="J747" s="54"/>
      <c r="K747" s="65"/>
      <c r="L747" s="76">
        <v>747</v>
      </c>
      <c r="M7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7" s="107">
        <v>12</v>
      </c>
      <c r="O747" s="107">
        <v>6.2000000000000099</v>
      </c>
      <c r="P747" s="107">
        <v>12600000</v>
      </c>
      <c r="Q747" s="107"/>
    </row>
    <row r="748" spans="1:17" x14ac:dyDescent="0.3">
      <c r="A748" t="s">
        <v>1665</v>
      </c>
      <c r="B748" t="s">
        <v>195</v>
      </c>
      <c r="C748" s="51"/>
      <c r="D748" s="52"/>
      <c r="E748" s="63"/>
      <c r="F748" s="53"/>
      <c r="G748" s="51" t="s">
        <v>51</v>
      </c>
      <c r="H748" s="55"/>
      <c r="I748" s="54"/>
      <c r="J748" s="54"/>
      <c r="K748" s="65"/>
      <c r="L748" s="76">
        <v>748</v>
      </c>
      <c r="M7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8" s="107">
        <v>23</v>
      </c>
      <c r="O748" s="107">
        <v>6.3000000000000096</v>
      </c>
      <c r="P748" s="107">
        <v>12700000</v>
      </c>
      <c r="Q748" s="107"/>
    </row>
    <row r="749" spans="1:17" x14ac:dyDescent="0.3">
      <c r="A749" t="s">
        <v>1666</v>
      </c>
      <c r="B749" t="s">
        <v>300</v>
      </c>
      <c r="C749" s="51"/>
      <c r="D749" s="52"/>
      <c r="E749" s="63"/>
      <c r="F749" s="53"/>
      <c r="G749" s="51" t="s">
        <v>51</v>
      </c>
      <c r="H749" s="55"/>
      <c r="I749" s="54"/>
      <c r="J749" s="54"/>
      <c r="K749" s="65"/>
      <c r="L749" s="76">
        <v>749</v>
      </c>
      <c r="M7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49" s="107">
        <v>24</v>
      </c>
      <c r="O749" s="107">
        <v>6.4000000000000101</v>
      </c>
      <c r="P749" s="107">
        <v>12800000</v>
      </c>
      <c r="Q749" s="107"/>
    </row>
    <row r="750" spans="1:17" x14ac:dyDescent="0.3">
      <c r="A750" t="s">
        <v>1667</v>
      </c>
      <c r="B750" t="s">
        <v>175</v>
      </c>
      <c r="C750" s="51"/>
      <c r="D750" s="52"/>
      <c r="E750" s="63"/>
      <c r="F750" s="53"/>
      <c r="G750" s="51" t="s">
        <v>51</v>
      </c>
      <c r="H750" s="55"/>
      <c r="I750" s="54"/>
      <c r="J750" s="54"/>
      <c r="K750" s="65"/>
      <c r="L750" s="76">
        <v>750</v>
      </c>
      <c r="M7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0" s="107">
        <v>21</v>
      </c>
      <c r="O750" s="107">
        <v>6.5000000000000098</v>
      </c>
      <c r="P750" s="107">
        <v>12900000</v>
      </c>
      <c r="Q750" s="107"/>
    </row>
    <row r="751" spans="1:17" x14ac:dyDescent="0.3">
      <c r="A751" t="s">
        <v>1668</v>
      </c>
      <c r="B751" t="s">
        <v>194</v>
      </c>
      <c r="C751" s="51"/>
      <c r="D751" s="52"/>
      <c r="E751" s="63"/>
      <c r="F751" s="53"/>
      <c r="G751" s="51" t="s">
        <v>51</v>
      </c>
      <c r="H751" s="55"/>
      <c r="I751" s="54"/>
      <c r="J751" s="54"/>
      <c r="K751" s="65"/>
      <c r="L751" s="76">
        <v>751</v>
      </c>
      <c r="M7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1" s="107">
        <v>23</v>
      </c>
      <c r="O751" s="107">
        <v>6.6000000000000103</v>
      </c>
      <c r="P751" s="107">
        <v>13000000</v>
      </c>
      <c r="Q751" s="107"/>
    </row>
    <row r="752" spans="1:17" x14ac:dyDescent="0.3">
      <c r="A752" t="s">
        <v>1669</v>
      </c>
      <c r="B752" t="s">
        <v>284</v>
      </c>
      <c r="C752" s="51"/>
      <c r="D752" s="52"/>
      <c r="E752" s="63"/>
      <c r="F752" s="53"/>
      <c r="G752" s="51" t="s">
        <v>51</v>
      </c>
      <c r="H752" s="55"/>
      <c r="I752" s="54"/>
      <c r="J752" s="54"/>
      <c r="K752" s="65"/>
      <c r="L752" s="76">
        <v>752</v>
      </c>
      <c r="M7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2" s="107">
        <v>24</v>
      </c>
      <c r="O752" s="107">
        <v>6.7000000000000099</v>
      </c>
      <c r="P752" s="107">
        <v>13100000</v>
      </c>
      <c r="Q752" s="107"/>
    </row>
    <row r="753" spans="1:17" x14ac:dyDescent="0.3">
      <c r="A753" t="s">
        <v>1670</v>
      </c>
      <c r="B753" t="s">
        <v>435</v>
      </c>
      <c r="C753" s="51"/>
      <c r="D753" s="52"/>
      <c r="E753" s="63"/>
      <c r="F753" s="53"/>
      <c r="G753" s="51" t="s">
        <v>51</v>
      </c>
      <c r="H753" s="55"/>
      <c r="I753" s="54"/>
      <c r="J753" s="54"/>
      <c r="K753" s="65"/>
      <c r="L753" s="76">
        <v>753</v>
      </c>
      <c r="M7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3" s="107">
        <v>21</v>
      </c>
      <c r="O753" s="107">
        <v>6.8000000000000096</v>
      </c>
      <c r="P753" s="107">
        <v>13200000</v>
      </c>
      <c r="Q753" s="107"/>
    </row>
    <row r="754" spans="1:17" x14ac:dyDescent="0.3">
      <c r="A754" t="s">
        <v>1671</v>
      </c>
      <c r="B754" t="s">
        <v>229</v>
      </c>
      <c r="C754" s="51"/>
      <c r="D754" s="52"/>
      <c r="E754" s="63"/>
      <c r="F754" s="53"/>
      <c r="G754" s="51" t="s">
        <v>51</v>
      </c>
      <c r="H754" s="55"/>
      <c r="I754" s="54"/>
      <c r="J754" s="54"/>
      <c r="K754" s="65"/>
      <c r="L754" s="76">
        <v>754</v>
      </c>
      <c r="M7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4" s="107">
        <v>23</v>
      </c>
      <c r="O754" s="107">
        <v>6.9000000000000101</v>
      </c>
      <c r="P754" s="107">
        <v>13300000</v>
      </c>
      <c r="Q754" s="107"/>
    </row>
    <row r="755" spans="1:17" x14ac:dyDescent="0.3">
      <c r="A755" t="s">
        <v>1398</v>
      </c>
      <c r="B755" t="s">
        <v>182</v>
      </c>
      <c r="C755" s="51"/>
      <c r="D755" s="52"/>
      <c r="E755" s="63"/>
      <c r="F755" s="53"/>
      <c r="G755" s="51" t="s">
        <v>51</v>
      </c>
      <c r="H755" s="55"/>
      <c r="I755" s="54"/>
      <c r="J755" s="54"/>
      <c r="K755" s="65"/>
      <c r="L755" s="76">
        <v>755</v>
      </c>
      <c r="M7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5" s="107">
        <v>24</v>
      </c>
      <c r="O755" s="107">
        <v>7.0000000000000098</v>
      </c>
      <c r="P755" s="107">
        <v>13400000</v>
      </c>
      <c r="Q755" s="107"/>
    </row>
    <row r="756" spans="1:17" x14ac:dyDescent="0.3">
      <c r="A756" t="s">
        <v>1672</v>
      </c>
      <c r="B756" t="s">
        <v>176</v>
      </c>
      <c r="C756" s="51"/>
      <c r="D756" s="52"/>
      <c r="E756" s="63"/>
      <c r="F756" s="53"/>
      <c r="G756" s="51" t="s">
        <v>51</v>
      </c>
      <c r="H756" s="55"/>
      <c r="I756" s="54"/>
      <c r="J756" s="54"/>
      <c r="K756" s="65"/>
      <c r="L756" s="76">
        <v>756</v>
      </c>
      <c r="M7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6" s="107">
        <v>14</v>
      </c>
      <c r="O756" s="107">
        <v>7.1000000000000103</v>
      </c>
      <c r="P756" s="107">
        <v>13500000</v>
      </c>
      <c r="Q756" s="107"/>
    </row>
    <row r="757" spans="1:17" x14ac:dyDescent="0.3">
      <c r="A757" t="s">
        <v>1673</v>
      </c>
      <c r="B757" t="s">
        <v>436</v>
      </c>
      <c r="C757" s="51"/>
      <c r="D757" s="52"/>
      <c r="E757" s="63"/>
      <c r="F757" s="53"/>
      <c r="G757" s="51" t="s">
        <v>51</v>
      </c>
      <c r="H757" s="55"/>
      <c r="I757" s="54"/>
      <c r="J757" s="54"/>
      <c r="K757" s="65"/>
      <c r="L757" s="76">
        <v>757</v>
      </c>
      <c r="M7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7" s="107">
        <v>16</v>
      </c>
      <c r="O757" s="107">
        <v>7.2000000000000099</v>
      </c>
      <c r="P757" s="107">
        <v>13600000</v>
      </c>
      <c r="Q757" s="107"/>
    </row>
    <row r="758" spans="1:17" x14ac:dyDescent="0.3">
      <c r="A758" t="s">
        <v>1674</v>
      </c>
      <c r="B758" t="s">
        <v>437</v>
      </c>
      <c r="C758" s="51"/>
      <c r="D758" s="52"/>
      <c r="E758" s="63"/>
      <c r="F758" s="53"/>
      <c r="G758" s="51" t="s">
        <v>51</v>
      </c>
      <c r="H758" s="55"/>
      <c r="I758" s="54"/>
      <c r="J758" s="54"/>
      <c r="K758" s="65"/>
      <c r="L758" s="76">
        <v>758</v>
      </c>
      <c r="M7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8" s="107">
        <v>18</v>
      </c>
      <c r="O758" s="107">
        <v>7.3000000000000096</v>
      </c>
      <c r="P758" s="107">
        <v>13700000</v>
      </c>
      <c r="Q758" s="107"/>
    </row>
    <row r="759" spans="1:17" x14ac:dyDescent="0.3">
      <c r="A759" t="s">
        <v>1675</v>
      </c>
      <c r="B759" t="s">
        <v>438</v>
      </c>
      <c r="C759" s="51"/>
      <c r="D759" s="52"/>
      <c r="E759" s="63"/>
      <c r="F759" s="53"/>
      <c r="G759" s="51" t="s">
        <v>51</v>
      </c>
      <c r="H759" s="55"/>
      <c r="I759" s="54"/>
      <c r="J759" s="54"/>
      <c r="K759" s="65"/>
      <c r="L759" s="76">
        <v>759</v>
      </c>
      <c r="M7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59" s="107">
        <v>19</v>
      </c>
      <c r="O759" s="107">
        <v>7.4000000000000101</v>
      </c>
      <c r="P759" s="107">
        <v>13800000</v>
      </c>
      <c r="Q759" s="107"/>
    </row>
    <row r="760" spans="1:17" x14ac:dyDescent="0.3">
      <c r="A760" t="s">
        <v>1676</v>
      </c>
      <c r="B760" t="s">
        <v>439</v>
      </c>
      <c r="C760" s="51"/>
      <c r="D760" s="52"/>
      <c r="E760" s="63"/>
      <c r="F760" s="53"/>
      <c r="G760" s="51" t="s">
        <v>51</v>
      </c>
      <c r="H760" s="55"/>
      <c r="I760" s="54"/>
      <c r="J760" s="54"/>
      <c r="K760" s="65"/>
      <c r="L760" s="76">
        <v>760</v>
      </c>
      <c r="M7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0" s="107">
        <v>17</v>
      </c>
      <c r="O760" s="107">
        <v>7.5000000000000098</v>
      </c>
      <c r="P760" s="107">
        <v>13900000</v>
      </c>
      <c r="Q760" s="107"/>
    </row>
    <row r="761" spans="1:17" x14ac:dyDescent="0.3">
      <c r="A761" t="s">
        <v>1677</v>
      </c>
      <c r="B761" t="s">
        <v>352</v>
      </c>
      <c r="C761" s="51"/>
      <c r="D761" s="52"/>
      <c r="E761" s="63"/>
      <c r="F761" s="53"/>
      <c r="G761" s="51" t="s">
        <v>51</v>
      </c>
      <c r="H761" s="55"/>
      <c r="I761" s="54"/>
      <c r="J761" s="54"/>
      <c r="K761" s="65"/>
      <c r="L761" s="76">
        <v>761</v>
      </c>
      <c r="M7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1" s="107">
        <v>16</v>
      </c>
      <c r="O761" s="107">
        <v>7.6000000000000103</v>
      </c>
      <c r="P761" s="107">
        <v>14000000</v>
      </c>
      <c r="Q761" s="107"/>
    </row>
    <row r="762" spans="1:17" x14ac:dyDescent="0.3">
      <c r="A762" t="s">
        <v>1678</v>
      </c>
      <c r="B762" t="s">
        <v>440</v>
      </c>
      <c r="C762" s="51"/>
      <c r="D762" s="52"/>
      <c r="E762" s="63"/>
      <c r="F762" s="53"/>
      <c r="G762" s="51" t="s">
        <v>51</v>
      </c>
      <c r="H762" s="55"/>
      <c r="I762" s="54"/>
      <c r="J762" s="54"/>
      <c r="K762" s="65"/>
      <c r="L762" s="76">
        <v>762</v>
      </c>
      <c r="M7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2" s="107">
        <v>15</v>
      </c>
      <c r="O762" s="107">
        <v>7.7000000000000099</v>
      </c>
      <c r="P762" s="107">
        <v>14100000</v>
      </c>
      <c r="Q762" s="107"/>
    </row>
    <row r="763" spans="1:17" x14ac:dyDescent="0.3">
      <c r="A763" t="s">
        <v>1679</v>
      </c>
      <c r="B763" t="s">
        <v>244</v>
      </c>
      <c r="C763" s="51"/>
      <c r="D763" s="52"/>
      <c r="E763" s="63"/>
      <c r="F763" s="53"/>
      <c r="G763" s="51" t="s">
        <v>51</v>
      </c>
      <c r="H763" s="55"/>
      <c r="I763" s="54"/>
      <c r="J763" s="54"/>
      <c r="K763" s="65"/>
      <c r="L763" s="76">
        <v>763</v>
      </c>
      <c r="M7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3" s="107">
        <v>14</v>
      </c>
      <c r="O763" s="107">
        <v>7.8000000000000096</v>
      </c>
      <c r="P763" s="107">
        <v>14200000</v>
      </c>
      <c r="Q763" s="107"/>
    </row>
    <row r="764" spans="1:17" x14ac:dyDescent="0.3">
      <c r="A764" t="s">
        <v>1680</v>
      </c>
      <c r="B764" t="s">
        <v>176</v>
      </c>
      <c r="C764" s="51"/>
      <c r="D764" s="52"/>
      <c r="E764" s="63"/>
      <c r="F764" s="53"/>
      <c r="G764" s="51" t="s">
        <v>51</v>
      </c>
      <c r="H764" s="55"/>
      <c r="I764" s="54"/>
      <c r="J764" s="54"/>
      <c r="K764" s="65"/>
      <c r="L764" s="76">
        <v>764</v>
      </c>
      <c r="M7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4" s="107">
        <v>13</v>
      </c>
      <c r="O764" s="107">
        <v>7.9000000000000101</v>
      </c>
      <c r="P764" s="107">
        <v>14300000</v>
      </c>
      <c r="Q764" s="107"/>
    </row>
    <row r="765" spans="1:17" x14ac:dyDescent="0.3">
      <c r="A765" t="s">
        <v>1681</v>
      </c>
      <c r="B765" t="s">
        <v>191</v>
      </c>
      <c r="C765" s="51"/>
      <c r="D765" s="52"/>
      <c r="E765" s="63"/>
      <c r="F765" s="53"/>
      <c r="G765" s="51" t="s">
        <v>51</v>
      </c>
      <c r="H765" s="55"/>
      <c r="I765" s="54"/>
      <c r="J765" s="54"/>
      <c r="K765" s="65"/>
      <c r="L765" s="76">
        <v>765</v>
      </c>
      <c r="M7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5" s="107">
        <v>12</v>
      </c>
      <c r="O765" s="107">
        <v>8.0000000000000195</v>
      </c>
      <c r="P765" s="107">
        <v>14400000</v>
      </c>
      <c r="Q765" s="107"/>
    </row>
    <row r="766" spans="1:17" x14ac:dyDescent="0.3">
      <c r="A766" t="s">
        <v>1682</v>
      </c>
      <c r="B766" t="s">
        <v>219</v>
      </c>
      <c r="C766" s="51"/>
      <c r="D766" s="52"/>
      <c r="E766" s="63"/>
      <c r="F766" s="53"/>
      <c r="G766" s="51" t="s">
        <v>51</v>
      </c>
      <c r="H766" s="55"/>
      <c r="I766" s="54"/>
      <c r="J766" s="54"/>
      <c r="K766" s="65"/>
      <c r="L766" s="76">
        <v>766</v>
      </c>
      <c r="M7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6" s="107">
        <v>11</v>
      </c>
      <c r="O766" s="107">
        <v>8.1000000000000192</v>
      </c>
      <c r="P766" s="107">
        <v>14500000</v>
      </c>
      <c r="Q766" s="107"/>
    </row>
    <row r="767" spans="1:17" x14ac:dyDescent="0.3">
      <c r="A767" t="s">
        <v>1683</v>
      </c>
      <c r="B767" t="s">
        <v>271</v>
      </c>
      <c r="C767" s="51"/>
      <c r="D767" s="52"/>
      <c r="E767" s="63"/>
      <c r="F767" s="53"/>
      <c r="G767" s="51" t="s">
        <v>51</v>
      </c>
      <c r="H767" s="55"/>
      <c r="I767" s="54"/>
      <c r="J767" s="54"/>
      <c r="K767" s="65"/>
      <c r="L767" s="76">
        <v>767</v>
      </c>
      <c r="M7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7" s="107">
        <v>10</v>
      </c>
      <c r="O767" s="107">
        <v>8.2000000000000206</v>
      </c>
      <c r="P767" s="107">
        <v>14600000</v>
      </c>
      <c r="Q767" s="107"/>
    </row>
    <row r="768" spans="1:17" x14ac:dyDescent="0.3">
      <c r="A768" t="s">
        <v>1684</v>
      </c>
      <c r="B768" t="s">
        <v>441</v>
      </c>
      <c r="C768" s="51"/>
      <c r="D768" s="52"/>
      <c r="E768" s="63"/>
      <c r="F768" s="53"/>
      <c r="G768" s="51" t="s">
        <v>51</v>
      </c>
      <c r="H768" s="55"/>
      <c r="I768" s="54"/>
      <c r="J768" s="54"/>
      <c r="K768" s="65"/>
      <c r="L768" s="76">
        <v>768</v>
      </c>
      <c r="M7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8" s="107">
        <v>1</v>
      </c>
      <c r="O768" s="107">
        <v>8.3000000000000203</v>
      </c>
      <c r="P768" s="107">
        <v>14700000</v>
      </c>
      <c r="Q768" s="107"/>
    </row>
    <row r="769" spans="1:17" x14ac:dyDescent="0.3">
      <c r="A769" t="s">
        <v>1685</v>
      </c>
      <c r="B769" t="s">
        <v>442</v>
      </c>
      <c r="C769" s="51"/>
      <c r="D769" s="52"/>
      <c r="E769" s="63"/>
      <c r="F769" s="53"/>
      <c r="G769" s="51" t="s">
        <v>51</v>
      </c>
      <c r="H769" s="55"/>
      <c r="I769" s="54"/>
      <c r="J769" s="54"/>
      <c r="K769" s="65"/>
      <c r="L769" s="76">
        <v>769</v>
      </c>
      <c r="M7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69" s="107">
        <v>1</v>
      </c>
      <c r="O769" s="107">
        <v>8.4000000000000199</v>
      </c>
      <c r="P769" s="107">
        <v>14800000</v>
      </c>
      <c r="Q769" s="107"/>
    </row>
    <row r="770" spans="1:17" x14ac:dyDescent="0.3">
      <c r="A770" t="s">
        <v>1686</v>
      </c>
      <c r="B770" t="s">
        <v>442</v>
      </c>
      <c r="C770" s="51"/>
      <c r="D770" s="52"/>
      <c r="E770" s="63"/>
      <c r="F770" s="53"/>
      <c r="G770" s="51" t="s">
        <v>51</v>
      </c>
      <c r="H770" s="55"/>
      <c r="I770" s="54"/>
      <c r="J770" s="54"/>
      <c r="K770" s="65"/>
      <c r="L770" s="76">
        <v>770</v>
      </c>
      <c r="M7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0" s="107">
        <v>2</v>
      </c>
      <c r="O770" s="107">
        <v>8.5000000000000195</v>
      </c>
      <c r="P770" s="107">
        <v>14900000</v>
      </c>
      <c r="Q770" s="107"/>
    </row>
    <row r="771" spans="1:17" x14ac:dyDescent="0.3">
      <c r="A771" t="s">
        <v>1687</v>
      </c>
      <c r="B771" t="s">
        <v>282</v>
      </c>
      <c r="C771" s="51"/>
      <c r="D771" s="52"/>
      <c r="E771" s="63"/>
      <c r="F771" s="53"/>
      <c r="G771" s="51" t="s">
        <v>51</v>
      </c>
      <c r="H771" s="55"/>
      <c r="I771" s="54"/>
      <c r="J771" s="54"/>
      <c r="K771" s="65"/>
      <c r="L771" s="76">
        <v>771</v>
      </c>
      <c r="M7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1" s="107">
        <v>2</v>
      </c>
      <c r="O771" s="107">
        <v>8.6000000000000192</v>
      </c>
      <c r="P771" s="107">
        <v>15000000</v>
      </c>
      <c r="Q771" s="107"/>
    </row>
    <row r="772" spans="1:17" x14ac:dyDescent="0.3">
      <c r="A772" t="s">
        <v>1688</v>
      </c>
      <c r="B772" t="s">
        <v>443</v>
      </c>
      <c r="C772" s="51"/>
      <c r="D772" s="52"/>
      <c r="E772" s="63"/>
      <c r="F772" s="53"/>
      <c r="G772" s="51" t="s">
        <v>51</v>
      </c>
      <c r="H772" s="55"/>
      <c r="I772" s="54"/>
      <c r="J772" s="54"/>
      <c r="K772" s="65"/>
      <c r="L772" s="76">
        <v>772</v>
      </c>
      <c r="M7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2" s="107">
        <v>2</v>
      </c>
      <c r="O772" s="107">
        <v>8.7000000000000206</v>
      </c>
      <c r="P772" s="107">
        <v>15100000</v>
      </c>
      <c r="Q772" s="107"/>
    </row>
    <row r="773" spans="1:17" x14ac:dyDescent="0.3">
      <c r="A773" t="s">
        <v>1689</v>
      </c>
      <c r="B773" t="s">
        <v>444</v>
      </c>
      <c r="C773" s="51"/>
      <c r="D773" s="52"/>
      <c r="E773" s="63"/>
      <c r="F773" s="53"/>
      <c r="G773" s="51" t="s">
        <v>51</v>
      </c>
      <c r="H773" s="55"/>
      <c r="I773" s="54"/>
      <c r="J773" s="54"/>
      <c r="K773" s="65"/>
      <c r="L773" s="76">
        <v>773</v>
      </c>
      <c r="M7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3" s="107">
        <v>5</v>
      </c>
      <c r="O773" s="107">
        <v>8.8000000000000203</v>
      </c>
      <c r="P773" s="107">
        <v>15200000</v>
      </c>
      <c r="Q773" s="107"/>
    </row>
    <row r="774" spans="1:17" x14ac:dyDescent="0.3">
      <c r="A774" t="s">
        <v>1690</v>
      </c>
      <c r="B774" t="s">
        <v>176</v>
      </c>
      <c r="C774" s="51"/>
      <c r="D774" s="52"/>
      <c r="E774" s="63"/>
      <c r="F774" s="53"/>
      <c r="G774" s="51" t="s">
        <v>51</v>
      </c>
      <c r="H774" s="55"/>
      <c r="I774" s="54"/>
      <c r="J774" s="54"/>
      <c r="K774" s="65"/>
      <c r="L774" s="76">
        <v>774</v>
      </c>
      <c r="M7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4" s="107">
        <v>8</v>
      </c>
      <c r="O774" s="107">
        <v>8.9000000000000199</v>
      </c>
      <c r="P774" s="107">
        <v>15300000</v>
      </c>
      <c r="Q774" s="107"/>
    </row>
    <row r="775" spans="1:17" x14ac:dyDescent="0.3">
      <c r="A775" t="s">
        <v>1691</v>
      </c>
      <c r="B775" t="s">
        <v>445</v>
      </c>
      <c r="C775" s="51"/>
      <c r="D775" s="52"/>
      <c r="E775" s="63"/>
      <c r="F775" s="53"/>
      <c r="G775" s="51" t="s">
        <v>51</v>
      </c>
      <c r="H775" s="55"/>
      <c r="I775" s="54"/>
      <c r="J775" s="54"/>
      <c r="K775" s="65"/>
      <c r="L775" s="76">
        <v>775</v>
      </c>
      <c r="M7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5" s="107">
        <v>9</v>
      </c>
      <c r="O775" s="107">
        <v>9.0000000000000195</v>
      </c>
      <c r="P775" s="107">
        <v>15400000</v>
      </c>
      <c r="Q775" s="107"/>
    </row>
    <row r="776" spans="1:17" x14ac:dyDescent="0.3">
      <c r="A776" t="s">
        <v>1692</v>
      </c>
      <c r="B776" t="s">
        <v>446</v>
      </c>
      <c r="C776" s="51"/>
      <c r="D776" s="52"/>
      <c r="E776" s="63"/>
      <c r="F776" s="53"/>
      <c r="G776" s="51" t="s">
        <v>51</v>
      </c>
      <c r="H776" s="55"/>
      <c r="I776" s="54"/>
      <c r="J776" s="54"/>
      <c r="K776" s="65"/>
      <c r="L776" s="76">
        <v>776</v>
      </c>
      <c r="M7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6" s="107">
        <v>8</v>
      </c>
      <c r="O776" s="107">
        <v>9.1000000000000192</v>
      </c>
      <c r="P776" s="107">
        <v>15500000</v>
      </c>
      <c r="Q776" s="107"/>
    </row>
    <row r="777" spans="1:17" x14ac:dyDescent="0.3">
      <c r="A777" t="s">
        <v>1693</v>
      </c>
      <c r="B777" t="s">
        <v>373</v>
      </c>
      <c r="C777" s="51"/>
      <c r="D777" s="52"/>
      <c r="E777" s="63"/>
      <c r="F777" s="53"/>
      <c r="G777" s="51" t="s">
        <v>51</v>
      </c>
      <c r="H777" s="55"/>
      <c r="I777" s="54"/>
      <c r="J777" s="54"/>
      <c r="K777" s="65"/>
      <c r="L777" s="76">
        <v>777</v>
      </c>
      <c r="M7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7" s="107">
        <v>6</v>
      </c>
      <c r="O777" s="107">
        <v>9.2000000000000206</v>
      </c>
      <c r="P777" s="107">
        <v>15600000</v>
      </c>
      <c r="Q777" s="107"/>
    </row>
    <row r="778" spans="1:17" x14ac:dyDescent="0.3">
      <c r="A778" t="s">
        <v>1694</v>
      </c>
      <c r="B778" t="s">
        <v>248</v>
      </c>
      <c r="C778" s="51"/>
      <c r="D778" s="52"/>
      <c r="E778" s="63"/>
      <c r="F778" s="53"/>
      <c r="G778" s="51" t="s">
        <v>51</v>
      </c>
      <c r="H778" s="55"/>
      <c r="I778" s="54"/>
      <c r="J778" s="54"/>
      <c r="K778" s="65"/>
      <c r="L778" s="76">
        <v>778</v>
      </c>
      <c r="M7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8" s="107">
        <v>5</v>
      </c>
      <c r="O778" s="107">
        <v>9.3000000000000203</v>
      </c>
      <c r="P778" s="107">
        <v>15700000</v>
      </c>
      <c r="Q778" s="107"/>
    </row>
    <row r="779" spans="1:17" x14ac:dyDescent="0.3">
      <c r="A779" t="s">
        <v>1695</v>
      </c>
      <c r="B779" t="s">
        <v>447</v>
      </c>
      <c r="C779" s="51"/>
      <c r="D779" s="52"/>
      <c r="E779" s="63"/>
      <c r="F779" s="53"/>
      <c r="G779" s="51" t="s">
        <v>51</v>
      </c>
      <c r="H779" s="55"/>
      <c r="I779" s="54"/>
      <c r="J779" s="54"/>
      <c r="K779" s="65"/>
      <c r="L779" s="76">
        <v>779</v>
      </c>
      <c r="M7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79" s="107">
        <v>4</v>
      </c>
      <c r="O779" s="107">
        <v>9.4000000000000199</v>
      </c>
      <c r="P779" s="107">
        <v>15800000</v>
      </c>
      <c r="Q779" s="107"/>
    </row>
    <row r="780" spans="1:17" x14ac:dyDescent="0.3">
      <c r="A780" t="s">
        <v>1696</v>
      </c>
      <c r="B780" t="s">
        <v>248</v>
      </c>
      <c r="C780" s="51"/>
      <c r="D780" s="52"/>
      <c r="E780" s="63"/>
      <c r="F780" s="53"/>
      <c r="G780" s="51" t="s">
        <v>50</v>
      </c>
      <c r="H780" s="55"/>
      <c r="I780" s="54"/>
      <c r="J780" s="54"/>
      <c r="K780" s="65"/>
      <c r="L780" s="76">
        <v>780</v>
      </c>
      <c r="M7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0" s="107">
        <v>3</v>
      </c>
      <c r="O780" s="107">
        <v>9.5000000000000195</v>
      </c>
      <c r="P780" s="107">
        <v>15900000</v>
      </c>
      <c r="Q780" s="107"/>
    </row>
    <row r="781" spans="1:17" x14ac:dyDescent="0.3">
      <c r="A781" t="s">
        <v>1697</v>
      </c>
      <c r="B781" t="s">
        <v>448</v>
      </c>
      <c r="C781" s="51"/>
      <c r="D781" s="52"/>
      <c r="E781" s="63"/>
      <c r="F781" s="53"/>
      <c r="G781" s="51" t="s">
        <v>50</v>
      </c>
      <c r="H781" s="55"/>
      <c r="I781" s="54"/>
      <c r="J781" s="54"/>
      <c r="K781" s="65"/>
      <c r="L781" s="76">
        <v>781</v>
      </c>
      <c r="M7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1" s="107">
        <v>2</v>
      </c>
      <c r="O781" s="107">
        <v>9.6000000000000192</v>
      </c>
      <c r="P781" s="107">
        <v>16000000</v>
      </c>
      <c r="Q781" s="107"/>
    </row>
    <row r="782" spans="1:17" x14ac:dyDescent="0.3">
      <c r="A782" t="s">
        <v>1698</v>
      </c>
      <c r="B782" t="s">
        <v>449</v>
      </c>
      <c r="C782" s="51"/>
      <c r="D782" s="52"/>
      <c r="E782" s="63"/>
      <c r="F782" s="53"/>
      <c r="G782" s="51" t="s">
        <v>50</v>
      </c>
      <c r="H782" s="55"/>
      <c r="I782" s="54"/>
      <c r="J782" s="54"/>
      <c r="K782" s="65"/>
      <c r="L782" s="76">
        <v>782</v>
      </c>
      <c r="M7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2" s="107">
        <v>1</v>
      </c>
      <c r="O782" s="107">
        <v>9.7000000000000206</v>
      </c>
      <c r="P782" s="107">
        <v>16100000</v>
      </c>
      <c r="Q782" s="107"/>
    </row>
    <row r="783" spans="1:17" x14ac:dyDescent="0.3">
      <c r="A783" t="s">
        <v>1699</v>
      </c>
      <c r="B783" t="s">
        <v>442</v>
      </c>
      <c r="C783" s="51"/>
      <c r="D783" s="52"/>
      <c r="E783" s="63"/>
      <c r="F783" s="53"/>
      <c r="G783" s="51" t="s">
        <v>50</v>
      </c>
      <c r="H783" s="55"/>
      <c r="I783" s="54"/>
      <c r="J783" s="54"/>
      <c r="K783" s="65"/>
      <c r="L783" s="76">
        <v>783</v>
      </c>
      <c r="M7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3" s="107">
        <v>2</v>
      </c>
      <c r="O783" s="107">
        <v>9.8000000000000291</v>
      </c>
      <c r="P783" s="107">
        <v>16200000</v>
      </c>
      <c r="Q783" s="107"/>
    </row>
    <row r="784" spans="1:17" x14ac:dyDescent="0.3">
      <c r="A784" t="s">
        <v>1700</v>
      </c>
      <c r="B784" t="s">
        <v>196</v>
      </c>
      <c r="C784" s="51"/>
      <c r="D784" s="52"/>
      <c r="E784" s="63"/>
      <c r="F784" s="53"/>
      <c r="G784" s="51" t="s">
        <v>51</v>
      </c>
      <c r="H784" s="55"/>
      <c r="I784" s="54"/>
      <c r="J784" s="54"/>
      <c r="K784" s="65"/>
      <c r="L784" s="76">
        <v>784</v>
      </c>
      <c r="M7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4" s="107">
        <v>3</v>
      </c>
      <c r="O784" s="107">
        <v>4</v>
      </c>
      <c r="P784" s="107">
        <v>16300000</v>
      </c>
      <c r="Q784" s="107"/>
    </row>
    <row r="785" spans="1:17" x14ac:dyDescent="0.3">
      <c r="A785" t="s">
        <v>1701</v>
      </c>
      <c r="B785" t="s">
        <v>450</v>
      </c>
      <c r="C785" s="51"/>
      <c r="D785" s="52"/>
      <c r="E785" s="63"/>
      <c r="F785" s="53"/>
      <c r="G785" s="51" t="s">
        <v>51</v>
      </c>
      <c r="H785" s="55"/>
      <c r="I785" s="54"/>
      <c r="J785" s="54"/>
      <c r="K785" s="65"/>
      <c r="L785" s="76">
        <v>785</v>
      </c>
      <c r="M7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5" s="107">
        <v>4</v>
      </c>
      <c r="O785" s="107">
        <v>4.0999999999999996</v>
      </c>
      <c r="P785" s="107">
        <v>16400000</v>
      </c>
      <c r="Q785" s="107"/>
    </row>
    <row r="786" spans="1:17" x14ac:dyDescent="0.3">
      <c r="A786" t="s">
        <v>1702</v>
      </c>
      <c r="B786" t="s">
        <v>276</v>
      </c>
      <c r="C786" s="51"/>
      <c r="D786" s="52"/>
      <c r="E786" s="63"/>
      <c r="F786" s="53"/>
      <c r="G786" s="51" t="s">
        <v>51</v>
      </c>
      <c r="H786" s="55"/>
      <c r="I786" s="54"/>
      <c r="J786" s="54"/>
      <c r="K786" s="65"/>
      <c r="L786" s="76">
        <v>786</v>
      </c>
      <c r="M7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6" s="107">
        <v>5</v>
      </c>
      <c r="O786" s="107">
        <v>4.2</v>
      </c>
      <c r="P786" s="107">
        <v>16500000</v>
      </c>
      <c r="Q786" s="107"/>
    </row>
    <row r="787" spans="1:17" x14ac:dyDescent="0.3">
      <c r="A787" t="s">
        <v>1703</v>
      </c>
      <c r="B787" t="s">
        <v>201</v>
      </c>
      <c r="C787" s="51"/>
      <c r="D787" s="52"/>
      <c r="E787" s="63"/>
      <c r="F787" s="53"/>
      <c r="G787" s="51" t="s">
        <v>51</v>
      </c>
      <c r="H787" s="55"/>
      <c r="I787" s="54"/>
      <c r="J787" s="54"/>
      <c r="K787" s="65"/>
      <c r="L787" s="76">
        <v>787</v>
      </c>
      <c r="M7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7" s="107">
        <v>6</v>
      </c>
      <c r="O787" s="107">
        <v>4.3</v>
      </c>
      <c r="P787" s="107">
        <v>16600000</v>
      </c>
      <c r="Q787" s="107"/>
    </row>
    <row r="788" spans="1:17" x14ac:dyDescent="0.3">
      <c r="A788" t="s">
        <v>1704</v>
      </c>
      <c r="B788" t="s">
        <v>451</v>
      </c>
      <c r="C788" s="51"/>
      <c r="D788" s="52"/>
      <c r="E788" s="63"/>
      <c r="F788" s="53"/>
      <c r="G788" s="51" t="s">
        <v>51</v>
      </c>
      <c r="H788" s="55"/>
      <c r="I788" s="54"/>
      <c r="J788" s="54"/>
      <c r="K788" s="65"/>
      <c r="L788" s="76">
        <v>788</v>
      </c>
      <c r="M7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8" s="107">
        <v>7</v>
      </c>
      <c r="O788" s="107">
        <v>4.4000000000000004</v>
      </c>
      <c r="P788" s="107">
        <v>16700000</v>
      </c>
      <c r="Q788" s="107"/>
    </row>
    <row r="789" spans="1:17" x14ac:dyDescent="0.3">
      <c r="A789" t="s">
        <v>1705</v>
      </c>
      <c r="B789" t="s">
        <v>452</v>
      </c>
      <c r="C789" s="51"/>
      <c r="D789" s="52"/>
      <c r="E789" s="63"/>
      <c r="F789" s="53"/>
      <c r="G789" s="51" t="s">
        <v>51</v>
      </c>
      <c r="H789" s="55"/>
      <c r="I789" s="54"/>
      <c r="J789" s="54"/>
      <c r="K789" s="65"/>
      <c r="L789" s="76">
        <v>789</v>
      </c>
      <c r="M7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89" s="107">
        <v>8</v>
      </c>
      <c r="O789" s="107">
        <v>4.5</v>
      </c>
      <c r="P789" s="107">
        <v>16800000</v>
      </c>
      <c r="Q789" s="107"/>
    </row>
    <row r="790" spans="1:17" x14ac:dyDescent="0.3">
      <c r="A790" t="s">
        <v>1706</v>
      </c>
      <c r="B790" t="s">
        <v>253</v>
      </c>
      <c r="C790" s="51"/>
      <c r="D790" s="52"/>
      <c r="E790" s="63"/>
      <c r="F790" s="53"/>
      <c r="G790" s="51" t="s">
        <v>51</v>
      </c>
      <c r="H790" s="55"/>
      <c r="I790" s="54"/>
      <c r="J790" s="54"/>
      <c r="K790" s="65"/>
      <c r="L790" s="76">
        <v>790</v>
      </c>
      <c r="M7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0" s="107">
        <v>9</v>
      </c>
      <c r="O790" s="107">
        <v>4.5999999999999996</v>
      </c>
      <c r="P790" s="107">
        <v>16900000</v>
      </c>
      <c r="Q790" s="107"/>
    </row>
    <row r="791" spans="1:17" x14ac:dyDescent="0.3">
      <c r="A791" t="s">
        <v>1707</v>
      </c>
      <c r="B791" t="s">
        <v>291</v>
      </c>
      <c r="C791" s="51"/>
      <c r="D791" s="52"/>
      <c r="E791" s="63"/>
      <c r="F791" s="53"/>
      <c r="G791" s="51" t="s">
        <v>51</v>
      </c>
      <c r="H791" s="55"/>
      <c r="I791" s="54"/>
      <c r="J791" s="54"/>
      <c r="K791" s="65"/>
      <c r="L791" s="76">
        <v>791</v>
      </c>
      <c r="M7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1" s="107">
        <v>8</v>
      </c>
      <c r="O791" s="107">
        <v>4.7</v>
      </c>
      <c r="P791" s="107">
        <v>17000000</v>
      </c>
      <c r="Q791" s="107"/>
    </row>
    <row r="792" spans="1:17" x14ac:dyDescent="0.3">
      <c r="A792" t="s">
        <v>1708</v>
      </c>
      <c r="B792" t="s">
        <v>353</v>
      </c>
      <c r="C792" s="51"/>
      <c r="D792" s="52"/>
      <c r="E792" s="63"/>
      <c r="F792" s="53"/>
      <c r="G792" s="51" t="s">
        <v>51</v>
      </c>
      <c r="H792" s="55"/>
      <c r="I792" s="54"/>
      <c r="J792" s="54"/>
      <c r="K792" s="65"/>
      <c r="L792" s="76">
        <v>792</v>
      </c>
      <c r="M7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2" s="107">
        <v>7</v>
      </c>
      <c r="O792" s="107">
        <v>4.8</v>
      </c>
      <c r="P792" s="107">
        <v>17100000</v>
      </c>
      <c r="Q792" s="107"/>
    </row>
    <row r="793" spans="1:17" x14ac:dyDescent="0.3">
      <c r="A793" t="s">
        <v>1709</v>
      </c>
      <c r="B793" t="s">
        <v>453</v>
      </c>
      <c r="C793" s="51"/>
      <c r="D793" s="52"/>
      <c r="E793" s="63"/>
      <c r="F793" s="53"/>
      <c r="G793" s="51" t="s">
        <v>51</v>
      </c>
      <c r="H793" s="55"/>
      <c r="I793" s="54"/>
      <c r="J793" s="54"/>
      <c r="K793" s="65"/>
      <c r="L793" s="76">
        <v>793</v>
      </c>
      <c r="M7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3" s="107">
        <v>6</v>
      </c>
      <c r="O793" s="107">
        <v>4.9000000000000004</v>
      </c>
      <c r="P793" s="107">
        <v>17200000</v>
      </c>
      <c r="Q793" s="107"/>
    </row>
    <row r="794" spans="1:17" x14ac:dyDescent="0.3">
      <c r="A794" t="s">
        <v>1710</v>
      </c>
      <c r="B794" t="s">
        <v>174</v>
      </c>
      <c r="C794" s="51"/>
      <c r="D794" s="52"/>
      <c r="E794" s="63"/>
      <c r="F794" s="53"/>
      <c r="G794" s="51" t="s">
        <v>51</v>
      </c>
      <c r="H794" s="55"/>
      <c r="I794" s="54"/>
      <c r="J794" s="54"/>
      <c r="K794" s="65"/>
      <c r="L794" s="76">
        <v>794</v>
      </c>
      <c r="M7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4" s="107">
        <v>5</v>
      </c>
      <c r="O794" s="107">
        <v>5</v>
      </c>
      <c r="P794" s="107">
        <v>17300000</v>
      </c>
      <c r="Q794" s="107"/>
    </row>
    <row r="795" spans="1:17" x14ac:dyDescent="0.3">
      <c r="A795" t="s">
        <v>1711</v>
      </c>
      <c r="B795" t="s">
        <v>238</v>
      </c>
      <c r="C795" s="51"/>
      <c r="D795" s="52"/>
      <c r="E795" s="63"/>
      <c r="F795" s="53"/>
      <c r="G795" s="51" t="s">
        <v>51</v>
      </c>
      <c r="H795" s="55"/>
      <c r="I795" s="54"/>
      <c r="J795" s="54"/>
      <c r="K795" s="65"/>
      <c r="L795" s="76">
        <v>795</v>
      </c>
      <c r="M7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5" s="107">
        <v>4</v>
      </c>
      <c r="O795" s="107">
        <v>5.0999999999999996</v>
      </c>
      <c r="P795" s="107">
        <v>17400000</v>
      </c>
      <c r="Q795" s="107"/>
    </row>
    <row r="796" spans="1:17" x14ac:dyDescent="0.3">
      <c r="A796" t="s">
        <v>1712</v>
      </c>
      <c r="B796" t="s">
        <v>251</v>
      </c>
      <c r="C796" s="51"/>
      <c r="D796" s="52"/>
      <c r="E796" s="63"/>
      <c r="F796" s="53"/>
      <c r="G796" s="51" t="s">
        <v>51</v>
      </c>
      <c r="H796" s="55"/>
      <c r="I796" s="54"/>
      <c r="J796" s="54"/>
      <c r="K796" s="65"/>
      <c r="L796" s="76">
        <v>796</v>
      </c>
      <c r="M7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6" s="107">
        <v>3</v>
      </c>
      <c r="O796" s="107">
        <v>5.2</v>
      </c>
      <c r="P796" s="107">
        <v>17500000</v>
      </c>
      <c r="Q796" s="107"/>
    </row>
    <row r="797" spans="1:17" x14ac:dyDescent="0.3">
      <c r="A797" t="s">
        <v>1713</v>
      </c>
      <c r="B797" t="s">
        <v>341</v>
      </c>
      <c r="C797" s="51"/>
      <c r="D797" s="52"/>
      <c r="E797" s="63"/>
      <c r="F797" s="53"/>
      <c r="G797" s="51" t="s">
        <v>51</v>
      </c>
      <c r="H797" s="55"/>
      <c r="I797" s="54"/>
      <c r="J797" s="54"/>
      <c r="K797" s="65"/>
      <c r="L797" s="76">
        <v>797</v>
      </c>
      <c r="M7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7" s="107">
        <v>2</v>
      </c>
      <c r="O797" s="107">
        <v>5.3</v>
      </c>
      <c r="P797" s="107">
        <v>17600000</v>
      </c>
      <c r="Q797" s="107"/>
    </row>
    <row r="798" spans="1:17" x14ac:dyDescent="0.3">
      <c r="A798" t="s">
        <v>1714</v>
      </c>
      <c r="B798" t="s">
        <v>406</v>
      </c>
      <c r="C798" s="51"/>
      <c r="D798" s="52"/>
      <c r="E798" s="63"/>
      <c r="F798" s="53"/>
      <c r="G798" s="51" t="s">
        <v>51</v>
      </c>
      <c r="H798" s="55"/>
      <c r="I798" s="54"/>
      <c r="J798" s="54"/>
      <c r="K798" s="65"/>
      <c r="L798" s="76">
        <v>798</v>
      </c>
      <c r="M7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8" s="107">
        <v>12</v>
      </c>
      <c r="O798" s="107">
        <v>5.4</v>
      </c>
      <c r="P798" s="107">
        <v>17700000</v>
      </c>
      <c r="Q798" s="107"/>
    </row>
    <row r="799" spans="1:17" x14ac:dyDescent="0.3">
      <c r="A799" t="s">
        <v>1715</v>
      </c>
      <c r="B799" t="s">
        <v>454</v>
      </c>
      <c r="C799" s="51"/>
      <c r="D799" s="52"/>
      <c r="E799" s="63"/>
      <c r="F799" s="53"/>
      <c r="G799" s="51" t="s">
        <v>51</v>
      </c>
      <c r="H799" s="55"/>
      <c r="I799" s="54"/>
      <c r="J799" s="54"/>
      <c r="K799" s="65"/>
      <c r="L799" s="76">
        <v>799</v>
      </c>
      <c r="M7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799" s="107">
        <v>12</v>
      </c>
      <c r="O799" s="107">
        <v>5.4999999999999902</v>
      </c>
      <c r="P799" s="107">
        <v>17800000</v>
      </c>
      <c r="Q799" s="107"/>
    </row>
    <row r="800" spans="1:17" x14ac:dyDescent="0.3">
      <c r="A800" t="s">
        <v>1716</v>
      </c>
      <c r="B800" t="s">
        <v>298</v>
      </c>
      <c r="C800" s="51"/>
      <c r="D800" s="52"/>
      <c r="E800" s="63"/>
      <c r="F800" s="53"/>
      <c r="G800" s="51" t="s">
        <v>51</v>
      </c>
      <c r="H800" s="55"/>
      <c r="I800" s="54"/>
      <c r="J800" s="54"/>
      <c r="K800" s="65"/>
      <c r="L800" s="76">
        <v>800</v>
      </c>
      <c r="M8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0" s="107">
        <v>13</v>
      </c>
      <c r="O800" s="107">
        <v>5.5999999999999899</v>
      </c>
      <c r="P800" s="107">
        <v>17900000</v>
      </c>
      <c r="Q800" s="107"/>
    </row>
    <row r="801" spans="1:17" x14ac:dyDescent="0.3">
      <c r="A801" t="s">
        <v>1717</v>
      </c>
      <c r="B801" t="s">
        <v>455</v>
      </c>
      <c r="C801" s="51"/>
      <c r="D801" s="52"/>
      <c r="E801" s="63"/>
      <c r="F801" s="53"/>
      <c r="G801" s="51" t="s">
        <v>51</v>
      </c>
      <c r="H801" s="55"/>
      <c r="I801" s="54"/>
      <c r="J801" s="54"/>
      <c r="K801" s="65"/>
      <c r="L801" s="76">
        <v>801</v>
      </c>
      <c r="M8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1" s="107">
        <v>14</v>
      </c>
      <c r="O801" s="107">
        <v>5.6999999999999904</v>
      </c>
      <c r="P801" s="107">
        <v>18000000</v>
      </c>
      <c r="Q801" s="107"/>
    </row>
    <row r="802" spans="1:17" x14ac:dyDescent="0.3">
      <c r="A802" t="s">
        <v>1718</v>
      </c>
      <c r="B802" t="s">
        <v>240</v>
      </c>
      <c r="C802" s="51"/>
      <c r="D802" s="52"/>
      <c r="E802" s="63"/>
      <c r="F802" s="53"/>
      <c r="G802" s="51" t="s">
        <v>51</v>
      </c>
      <c r="H802" s="55"/>
      <c r="I802" s="54"/>
      <c r="J802" s="54"/>
      <c r="K802" s="65"/>
      <c r="L802" s="76">
        <v>802</v>
      </c>
      <c r="M8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2" s="107">
        <v>14</v>
      </c>
      <c r="O802" s="107">
        <v>5.7999999999999901</v>
      </c>
      <c r="P802" s="107">
        <v>18100000</v>
      </c>
      <c r="Q802" s="107"/>
    </row>
    <row r="803" spans="1:17" x14ac:dyDescent="0.3">
      <c r="A803" t="s">
        <v>1719</v>
      </c>
      <c r="B803" t="s">
        <v>300</v>
      </c>
      <c r="C803" s="51"/>
      <c r="D803" s="52"/>
      <c r="E803" s="63"/>
      <c r="F803" s="53"/>
      <c r="G803" s="51" t="s">
        <v>51</v>
      </c>
      <c r="H803" s="55"/>
      <c r="I803" s="54"/>
      <c r="J803" s="54"/>
      <c r="K803" s="65"/>
      <c r="L803" s="76">
        <v>803</v>
      </c>
      <c r="M8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3" s="107">
        <v>16</v>
      </c>
      <c r="O803" s="107">
        <v>5.8999999999999897</v>
      </c>
      <c r="P803" s="107">
        <v>18200000</v>
      </c>
      <c r="Q803" s="107"/>
    </row>
    <row r="804" spans="1:17" x14ac:dyDescent="0.3">
      <c r="A804" t="s">
        <v>1720</v>
      </c>
      <c r="B804" t="s">
        <v>456</v>
      </c>
      <c r="C804" s="51"/>
      <c r="D804" s="52"/>
      <c r="E804" s="63"/>
      <c r="F804" s="53"/>
      <c r="G804" s="51" t="s">
        <v>51</v>
      </c>
      <c r="H804" s="55"/>
      <c r="I804" s="54"/>
      <c r="J804" s="54"/>
      <c r="K804" s="65"/>
      <c r="L804" s="76">
        <v>804</v>
      </c>
      <c r="M8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4" s="107">
        <v>12</v>
      </c>
      <c r="O804" s="107">
        <v>5.9999999999999902</v>
      </c>
      <c r="P804" s="107">
        <v>18300000</v>
      </c>
      <c r="Q804" s="107"/>
    </row>
    <row r="805" spans="1:17" x14ac:dyDescent="0.3">
      <c r="A805" t="s">
        <v>1721</v>
      </c>
      <c r="B805" t="s">
        <v>457</v>
      </c>
      <c r="C805" s="51"/>
      <c r="D805" s="52"/>
      <c r="E805" s="63"/>
      <c r="F805" s="53"/>
      <c r="G805" s="51" t="s">
        <v>51</v>
      </c>
      <c r="H805" s="55"/>
      <c r="I805" s="54"/>
      <c r="J805" s="54"/>
      <c r="K805" s="65"/>
      <c r="L805" s="76">
        <v>805</v>
      </c>
      <c r="M8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5" s="107">
        <v>13</v>
      </c>
      <c r="O805" s="107">
        <v>6.0999999999999899</v>
      </c>
      <c r="P805" s="107">
        <v>18400000</v>
      </c>
      <c r="Q805" s="107"/>
    </row>
    <row r="806" spans="1:17" x14ac:dyDescent="0.3">
      <c r="A806" t="s">
        <v>1722</v>
      </c>
      <c r="B806" t="s">
        <v>238</v>
      </c>
      <c r="C806" s="51"/>
      <c r="D806" s="52"/>
      <c r="E806" s="63"/>
      <c r="F806" s="53"/>
      <c r="G806" s="51" t="s">
        <v>51</v>
      </c>
      <c r="H806" s="55"/>
      <c r="I806" s="54"/>
      <c r="J806" s="54"/>
      <c r="K806" s="65"/>
      <c r="L806" s="76">
        <v>806</v>
      </c>
      <c r="M8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6" s="107">
        <v>14</v>
      </c>
      <c r="O806" s="107">
        <v>6.1999999999999904</v>
      </c>
      <c r="P806" s="107">
        <v>18500000</v>
      </c>
      <c r="Q806" s="107"/>
    </row>
    <row r="807" spans="1:17" x14ac:dyDescent="0.3">
      <c r="A807" t="s">
        <v>1723</v>
      </c>
      <c r="B807" t="s">
        <v>298</v>
      </c>
      <c r="C807" s="51"/>
      <c r="D807" s="52"/>
      <c r="E807" s="63"/>
      <c r="F807" s="53"/>
      <c r="G807" s="51" t="s">
        <v>51</v>
      </c>
      <c r="H807" s="55"/>
      <c r="I807" s="54"/>
      <c r="J807" s="54"/>
      <c r="K807" s="65"/>
      <c r="L807" s="76">
        <v>807</v>
      </c>
      <c r="M8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7" s="107">
        <v>15</v>
      </c>
      <c r="O807" s="107">
        <v>6.2999999999999901</v>
      </c>
      <c r="P807" s="107">
        <v>18600000</v>
      </c>
      <c r="Q807" s="107"/>
    </row>
    <row r="808" spans="1:17" x14ac:dyDescent="0.3">
      <c r="A808" t="s">
        <v>1724</v>
      </c>
      <c r="B808" t="s">
        <v>448</v>
      </c>
      <c r="C808" s="51"/>
      <c r="D808" s="52"/>
      <c r="E808" s="63"/>
      <c r="F808" s="53"/>
      <c r="G808" s="51" t="s">
        <v>51</v>
      </c>
      <c r="H808" s="55"/>
      <c r="I808" s="54"/>
      <c r="J808" s="54"/>
      <c r="K808" s="65"/>
      <c r="L808" s="76">
        <v>808</v>
      </c>
      <c r="M8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8" s="107">
        <v>16</v>
      </c>
      <c r="O808" s="107">
        <v>6.3999999999999897</v>
      </c>
      <c r="P808" s="107">
        <v>18700000</v>
      </c>
      <c r="Q808" s="107"/>
    </row>
    <row r="809" spans="1:17" x14ac:dyDescent="0.3">
      <c r="A809" t="s">
        <v>1725</v>
      </c>
      <c r="B809" t="s">
        <v>293</v>
      </c>
      <c r="C809" s="51"/>
      <c r="D809" s="52"/>
      <c r="E809" s="63"/>
      <c r="F809" s="53"/>
      <c r="G809" s="51" t="s">
        <v>51</v>
      </c>
      <c r="H809" s="55"/>
      <c r="I809" s="54"/>
      <c r="J809" s="54"/>
      <c r="K809" s="65"/>
      <c r="L809" s="76">
        <v>809</v>
      </c>
      <c r="M8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09" s="107">
        <v>17</v>
      </c>
      <c r="O809" s="107">
        <v>6.4999999999999902</v>
      </c>
      <c r="P809" s="107">
        <v>18800000</v>
      </c>
      <c r="Q809" s="107"/>
    </row>
    <row r="810" spans="1:17" x14ac:dyDescent="0.3">
      <c r="A810" t="s">
        <v>1726</v>
      </c>
      <c r="B810" t="s">
        <v>298</v>
      </c>
      <c r="C810" s="51"/>
      <c r="D810" s="52"/>
      <c r="E810" s="63"/>
      <c r="F810" s="53"/>
      <c r="G810" s="51" t="s">
        <v>51</v>
      </c>
      <c r="H810" s="55"/>
      <c r="I810" s="54"/>
      <c r="J810" s="54"/>
      <c r="K810" s="65"/>
      <c r="L810" s="76">
        <v>810</v>
      </c>
      <c r="M8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0" s="107">
        <v>18</v>
      </c>
      <c r="O810" s="107">
        <v>6.5999999999999899</v>
      </c>
      <c r="P810" s="107">
        <v>18900000</v>
      </c>
      <c r="Q810" s="107"/>
    </row>
    <row r="811" spans="1:17" x14ac:dyDescent="0.3">
      <c r="A811" t="s">
        <v>1727</v>
      </c>
      <c r="B811" t="s">
        <v>351</v>
      </c>
      <c r="C811" s="51"/>
      <c r="D811" s="52"/>
      <c r="E811" s="63"/>
      <c r="F811" s="53"/>
      <c r="G811" s="51" t="s">
        <v>51</v>
      </c>
      <c r="H811" s="55"/>
      <c r="I811" s="54"/>
      <c r="J811" s="54"/>
      <c r="K811" s="65"/>
      <c r="L811" s="76">
        <v>811</v>
      </c>
      <c r="M8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1" s="107">
        <v>19</v>
      </c>
      <c r="O811" s="107">
        <v>6.6999999999999904</v>
      </c>
      <c r="P811" s="107">
        <v>19000000</v>
      </c>
      <c r="Q811" s="107"/>
    </row>
    <row r="812" spans="1:17" x14ac:dyDescent="0.3">
      <c r="A812" t="s">
        <v>1728</v>
      </c>
      <c r="B812" t="s">
        <v>458</v>
      </c>
      <c r="C812" s="51"/>
      <c r="D812" s="52"/>
      <c r="E812" s="63"/>
      <c r="F812" s="53"/>
      <c r="G812" s="51" t="s">
        <v>51</v>
      </c>
      <c r="H812" s="55"/>
      <c r="I812" s="54"/>
      <c r="J812" s="54"/>
      <c r="K812" s="65"/>
      <c r="L812" s="76">
        <v>812</v>
      </c>
      <c r="M8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2" s="107">
        <v>20</v>
      </c>
      <c r="O812" s="107">
        <v>6.7999999999999901</v>
      </c>
      <c r="P812" s="107">
        <v>19100000</v>
      </c>
      <c r="Q812" s="107"/>
    </row>
    <row r="813" spans="1:17" x14ac:dyDescent="0.3">
      <c r="A813" t="s">
        <v>1729</v>
      </c>
      <c r="B813" t="s">
        <v>281</v>
      </c>
      <c r="C813" s="51"/>
      <c r="D813" s="52"/>
      <c r="E813" s="63"/>
      <c r="F813" s="53"/>
      <c r="G813" s="51" t="s">
        <v>51</v>
      </c>
      <c r="H813" s="55"/>
      <c r="I813" s="54"/>
      <c r="J813" s="54"/>
      <c r="K813" s="65"/>
      <c r="L813" s="76">
        <v>813</v>
      </c>
      <c r="M8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3" s="107">
        <v>21</v>
      </c>
      <c r="O813" s="107">
        <v>6.8999999999999897</v>
      </c>
      <c r="P813" s="107">
        <v>19200000</v>
      </c>
      <c r="Q813" s="107"/>
    </row>
    <row r="814" spans="1:17" x14ac:dyDescent="0.3">
      <c r="A814" t="s">
        <v>1730</v>
      </c>
      <c r="B814" t="s">
        <v>201</v>
      </c>
      <c r="C814" s="51"/>
      <c r="D814" s="52"/>
      <c r="E814" s="63"/>
      <c r="F814" s="53"/>
      <c r="G814" s="51" t="s">
        <v>51</v>
      </c>
      <c r="H814" s="55"/>
      <c r="I814" s="54"/>
      <c r="J814" s="54"/>
      <c r="K814" s="65"/>
      <c r="L814" s="76">
        <v>814</v>
      </c>
      <c r="M8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4" s="107">
        <v>21</v>
      </c>
      <c r="O814" s="107">
        <v>6.9999999999999902</v>
      </c>
      <c r="P814" s="107">
        <v>19300000</v>
      </c>
      <c r="Q814" s="107"/>
    </row>
    <row r="815" spans="1:17" x14ac:dyDescent="0.3">
      <c r="A815" t="s">
        <v>1731</v>
      </c>
      <c r="B815" t="s">
        <v>459</v>
      </c>
      <c r="C815" s="51"/>
      <c r="D815" s="52"/>
      <c r="E815" s="63"/>
      <c r="F815" s="53"/>
      <c r="G815" s="51" t="s">
        <v>51</v>
      </c>
      <c r="H815" s="55"/>
      <c r="I815" s="54"/>
      <c r="J815" s="54"/>
      <c r="K815" s="65"/>
      <c r="L815" s="76">
        <v>815</v>
      </c>
      <c r="M8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5" s="107">
        <v>23</v>
      </c>
      <c r="O815" s="107">
        <v>7.0999999999999899</v>
      </c>
      <c r="P815" s="107">
        <v>19400000</v>
      </c>
      <c r="Q815" s="107"/>
    </row>
    <row r="816" spans="1:17" x14ac:dyDescent="0.3">
      <c r="A816" t="s">
        <v>1732</v>
      </c>
      <c r="B816" t="s">
        <v>202</v>
      </c>
      <c r="C816" s="51"/>
      <c r="D816" s="52"/>
      <c r="E816" s="63"/>
      <c r="F816" s="53"/>
      <c r="G816" s="51" t="s">
        <v>51</v>
      </c>
      <c r="H816" s="55"/>
      <c r="I816" s="54"/>
      <c r="J816" s="54"/>
      <c r="K816" s="65"/>
      <c r="L816" s="76">
        <v>816</v>
      </c>
      <c r="M8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6" s="107">
        <v>24</v>
      </c>
      <c r="O816" s="107">
        <v>7.1999999999999904</v>
      </c>
      <c r="P816" s="107">
        <v>19500000</v>
      </c>
      <c r="Q816" s="107"/>
    </row>
    <row r="817" spans="1:17" x14ac:dyDescent="0.3">
      <c r="A817" t="s">
        <v>1733</v>
      </c>
      <c r="B817" t="s">
        <v>424</v>
      </c>
      <c r="C817" s="51"/>
      <c r="D817" s="52"/>
      <c r="E817" s="63"/>
      <c r="F817" s="53"/>
      <c r="G817" s="51" t="s">
        <v>51</v>
      </c>
      <c r="H817" s="55"/>
      <c r="I817" s="54"/>
      <c r="J817" s="54"/>
      <c r="K817" s="65"/>
      <c r="L817" s="76">
        <v>817</v>
      </c>
      <c r="M8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7" s="107">
        <v>23</v>
      </c>
      <c r="O817" s="107">
        <v>7.2999999999999901</v>
      </c>
      <c r="P817" s="107">
        <v>19600000</v>
      </c>
      <c r="Q817" s="107"/>
    </row>
    <row r="818" spans="1:17" x14ac:dyDescent="0.3">
      <c r="A818" t="s">
        <v>1734</v>
      </c>
      <c r="B818" t="s">
        <v>429</v>
      </c>
      <c r="C818" s="51"/>
      <c r="D818" s="52"/>
      <c r="E818" s="63"/>
      <c r="F818" s="53"/>
      <c r="G818" s="51" t="s">
        <v>51</v>
      </c>
      <c r="H818" s="55"/>
      <c r="I818" s="54"/>
      <c r="J818" s="54"/>
      <c r="K818" s="65"/>
      <c r="L818" s="76">
        <v>818</v>
      </c>
      <c r="M8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8" s="107">
        <v>24</v>
      </c>
      <c r="O818" s="107">
        <v>7.3999999999999897</v>
      </c>
      <c r="P818" s="107">
        <v>19700000</v>
      </c>
      <c r="Q818" s="107"/>
    </row>
    <row r="819" spans="1:17" x14ac:dyDescent="0.3">
      <c r="A819" t="s">
        <v>1735</v>
      </c>
      <c r="B819" t="s">
        <v>219</v>
      </c>
      <c r="C819" s="51"/>
      <c r="D819" s="52"/>
      <c r="E819" s="63"/>
      <c r="F819" s="53"/>
      <c r="G819" s="51" t="s">
        <v>51</v>
      </c>
      <c r="H819" s="55"/>
      <c r="I819" s="54"/>
      <c r="J819" s="54"/>
      <c r="K819" s="65"/>
      <c r="L819" s="76">
        <v>819</v>
      </c>
      <c r="M8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19" s="107">
        <v>21</v>
      </c>
      <c r="O819" s="107">
        <v>7.4999999999999902</v>
      </c>
      <c r="P819" s="107">
        <v>19800000</v>
      </c>
      <c r="Q819" s="107"/>
    </row>
    <row r="820" spans="1:17" x14ac:dyDescent="0.3">
      <c r="A820" t="s">
        <v>1736</v>
      </c>
      <c r="B820" t="s">
        <v>345</v>
      </c>
      <c r="C820" s="51"/>
      <c r="D820" s="52"/>
      <c r="E820" s="63"/>
      <c r="F820" s="53"/>
      <c r="G820" s="51" t="s">
        <v>51</v>
      </c>
      <c r="H820" s="55"/>
      <c r="I820" s="54"/>
      <c r="J820" s="54"/>
      <c r="K820" s="65"/>
      <c r="L820" s="76">
        <v>820</v>
      </c>
      <c r="M8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0" s="107">
        <v>20</v>
      </c>
      <c r="O820" s="107">
        <v>7.5999999999999899</v>
      </c>
      <c r="P820" s="107">
        <v>19900000</v>
      </c>
      <c r="Q820" s="107"/>
    </row>
    <row r="821" spans="1:17" x14ac:dyDescent="0.3">
      <c r="A821" t="s">
        <v>1299</v>
      </c>
      <c r="B821" t="s">
        <v>219</v>
      </c>
      <c r="C821" s="51"/>
      <c r="D821" s="52"/>
      <c r="E821" s="63"/>
      <c r="F821" s="53"/>
      <c r="G821" s="51" t="s">
        <v>51</v>
      </c>
      <c r="H821" s="55"/>
      <c r="I821" s="54"/>
      <c r="J821" s="54"/>
      <c r="K821" s="65"/>
      <c r="L821" s="76">
        <v>821</v>
      </c>
      <c r="M8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1" s="107">
        <v>23</v>
      </c>
      <c r="O821" s="107">
        <v>7.6999999999999904</v>
      </c>
      <c r="P821" s="107">
        <v>20000000</v>
      </c>
      <c r="Q821" s="107"/>
    </row>
    <row r="822" spans="1:17" x14ac:dyDescent="0.3">
      <c r="A822" t="s">
        <v>1737</v>
      </c>
      <c r="B822" t="s">
        <v>208</v>
      </c>
      <c r="C822" s="51"/>
      <c r="D822" s="52"/>
      <c r="E822" s="63"/>
      <c r="F822" s="53"/>
      <c r="G822" s="51" t="s">
        <v>51</v>
      </c>
      <c r="H822" s="55"/>
      <c r="I822" s="54"/>
      <c r="J822" s="54"/>
      <c r="K822" s="65"/>
      <c r="L822" s="76">
        <v>822</v>
      </c>
      <c r="M8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2" s="107">
        <v>24</v>
      </c>
      <c r="O822" s="107">
        <v>7.7999999999999901</v>
      </c>
      <c r="P822" s="107">
        <v>20100000</v>
      </c>
      <c r="Q822" s="107"/>
    </row>
    <row r="823" spans="1:17" x14ac:dyDescent="0.3">
      <c r="A823" t="s">
        <v>1738</v>
      </c>
      <c r="B823" t="s">
        <v>398</v>
      </c>
      <c r="C823" s="51"/>
      <c r="D823" s="52"/>
      <c r="E823" s="63"/>
      <c r="F823" s="53"/>
      <c r="G823" s="51" t="s">
        <v>51</v>
      </c>
      <c r="H823" s="55"/>
      <c r="I823" s="54"/>
      <c r="J823" s="54"/>
      <c r="K823" s="65"/>
      <c r="L823" s="76">
        <v>823</v>
      </c>
      <c r="M8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3" s="107">
        <v>21</v>
      </c>
      <c r="O823" s="107">
        <v>7.8999999999999897</v>
      </c>
      <c r="P823" s="107">
        <v>20200000</v>
      </c>
      <c r="Q823" s="107"/>
    </row>
    <row r="824" spans="1:17" x14ac:dyDescent="0.3">
      <c r="A824" t="s">
        <v>1739</v>
      </c>
      <c r="B824" t="s">
        <v>278</v>
      </c>
      <c r="C824" s="51"/>
      <c r="D824" s="52"/>
      <c r="E824" s="63"/>
      <c r="F824" s="53"/>
      <c r="G824" s="51" t="s">
        <v>51</v>
      </c>
      <c r="H824" s="55"/>
      <c r="I824" s="54"/>
      <c r="J824" s="54"/>
      <c r="K824" s="65"/>
      <c r="L824" s="76">
        <v>824</v>
      </c>
      <c r="M8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4" s="107">
        <v>20</v>
      </c>
      <c r="O824" s="107">
        <v>7.9999999999999902</v>
      </c>
      <c r="P824" s="107">
        <v>20300000</v>
      </c>
      <c r="Q824" s="107"/>
    </row>
    <row r="825" spans="1:17" x14ac:dyDescent="0.3">
      <c r="A825" t="s">
        <v>1740</v>
      </c>
      <c r="B825" t="s">
        <v>298</v>
      </c>
      <c r="C825" s="51"/>
      <c r="D825" s="52"/>
      <c r="E825" s="63"/>
      <c r="F825" s="53"/>
      <c r="G825" s="51" t="s">
        <v>51</v>
      </c>
      <c r="H825" s="55"/>
      <c r="I825" s="54"/>
      <c r="J825" s="54"/>
      <c r="K825" s="65"/>
      <c r="L825" s="76">
        <v>825</v>
      </c>
      <c r="M8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5" s="107">
        <v>1</v>
      </c>
      <c r="O825" s="107">
        <v>8.0999999999999908</v>
      </c>
      <c r="P825" s="107">
        <v>20400000</v>
      </c>
      <c r="Q825" s="107"/>
    </row>
    <row r="826" spans="1:17" x14ac:dyDescent="0.3">
      <c r="A826" t="s">
        <v>1741</v>
      </c>
      <c r="B826" t="s">
        <v>460</v>
      </c>
      <c r="C826" s="51"/>
      <c r="D826" s="52"/>
      <c r="E826" s="63"/>
      <c r="F826" s="53"/>
      <c r="G826" s="51" t="s">
        <v>51</v>
      </c>
      <c r="H826" s="55"/>
      <c r="I826" s="54"/>
      <c r="J826" s="54"/>
      <c r="K826" s="65"/>
      <c r="L826" s="76">
        <v>826</v>
      </c>
      <c r="M8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6" s="107">
        <v>2</v>
      </c>
      <c r="O826" s="107">
        <v>8.1999999999999904</v>
      </c>
      <c r="P826" s="107">
        <v>20500000</v>
      </c>
      <c r="Q826" s="107"/>
    </row>
    <row r="827" spans="1:17" x14ac:dyDescent="0.3">
      <c r="A827" t="s">
        <v>1742</v>
      </c>
      <c r="B827" t="s">
        <v>373</v>
      </c>
      <c r="C827" s="51"/>
      <c r="D827" s="52"/>
      <c r="E827" s="63"/>
      <c r="F827" s="53"/>
      <c r="G827" s="51" t="s">
        <v>51</v>
      </c>
      <c r="H827" s="55"/>
      <c r="I827" s="54"/>
      <c r="J827" s="54"/>
      <c r="K827" s="65"/>
      <c r="L827" s="76">
        <v>827</v>
      </c>
      <c r="M8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7" s="107">
        <v>3</v>
      </c>
      <c r="O827" s="107">
        <v>8.2999999999999794</v>
      </c>
      <c r="P827" s="107">
        <v>20600000</v>
      </c>
      <c r="Q827" s="107"/>
    </row>
    <row r="828" spans="1:17" x14ac:dyDescent="0.3">
      <c r="A828" t="s">
        <v>1743</v>
      </c>
      <c r="B828" t="s">
        <v>461</v>
      </c>
      <c r="C828" s="51"/>
      <c r="D828" s="52"/>
      <c r="E828" s="63"/>
      <c r="F828" s="53"/>
      <c r="G828" s="51" t="s">
        <v>51</v>
      </c>
      <c r="H828" s="55"/>
      <c r="I828" s="54"/>
      <c r="J828" s="54"/>
      <c r="K828" s="65"/>
      <c r="L828" s="76">
        <v>828</v>
      </c>
      <c r="M8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8" s="107">
        <v>4</v>
      </c>
      <c r="O828" s="107">
        <v>8.3999999999999808</v>
      </c>
      <c r="P828" s="107">
        <v>20700000</v>
      </c>
      <c r="Q828" s="107"/>
    </row>
    <row r="829" spans="1:17" x14ac:dyDescent="0.3">
      <c r="A829" t="s">
        <v>1744</v>
      </c>
      <c r="B829" t="s">
        <v>175</v>
      </c>
      <c r="C829" s="51"/>
      <c r="D829" s="52"/>
      <c r="E829" s="63"/>
      <c r="F829" s="53"/>
      <c r="G829" s="51" t="s">
        <v>51</v>
      </c>
      <c r="H829" s="55"/>
      <c r="I829" s="54"/>
      <c r="J829" s="54"/>
      <c r="K829" s="65"/>
      <c r="L829" s="76">
        <v>829</v>
      </c>
      <c r="M8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29" s="107">
        <v>5</v>
      </c>
      <c r="O829" s="107">
        <v>8.4999999999999805</v>
      </c>
      <c r="P829" s="107">
        <v>20800000</v>
      </c>
      <c r="Q829" s="107"/>
    </row>
    <row r="830" spans="1:17" x14ac:dyDescent="0.3">
      <c r="A830" t="s">
        <v>1745</v>
      </c>
      <c r="B830" t="s">
        <v>175</v>
      </c>
      <c r="C830" s="51"/>
      <c r="D830" s="52"/>
      <c r="E830" s="63"/>
      <c r="F830" s="53"/>
      <c r="G830" s="51" t="s">
        <v>51</v>
      </c>
      <c r="H830" s="55"/>
      <c r="I830" s="54"/>
      <c r="J830" s="54"/>
      <c r="K830" s="65"/>
      <c r="L830" s="76">
        <v>830</v>
      </c>
      <c r="M8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0" s="107">
        <v>6</v>
      </c>
      <c r="O830" s="107">
        <v>8.5999999999999801</v>
      </c>
      <c r="P830" s="107">
        <v>20900000</v>
      </c>
      <c r="Q830" s="107"/>
    </row>
    <row r="831" spans="1:17" x14ac:dyDescent="0.3">
      <c r="A831" t="s">
        <v>1746</v>
      </c>
      <c r="B831" t="s">
        <v>196</v>
      </c>
      <c r="C831" s="51"/>
      <c r="D831" s="52"/>
      <c r="E831" s="63"/>
      <c r="F831" s="53"/>
      <c r="G831" s="51" t="s">
        <v>51</v>
      </c>
      <c r="H831" s="55"/>
      <c r="I831" s="54"/>
      <c r="J831" s="54"/>
      <c r="K831" s="65"/>
      <c r="L831" s="76">
        <v>831</v>
      </c>
      <c r="M8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1" s="107">
        <v>7</v>
      </c>
      <c r="O831" s="107">
        <v>8.6999999999999797</v>
      </c>
      <c r="P831" s="107">
        <v>21000000</v>
      </c>
      <c r="Q831" s="107"/>
    </row>
    <row r="832" spans="1:17" x14ac:dyDescent="0.3">
      <c r="A832" t="s">
        <v>1747</v>
      </c>
      <c r="B832" t="s">
        <v>208</v>
      </c>
      <c r="C832" s="51"/>
      <c r="D832" s="52"/>
      <c r="E832" s="63"/>
      <c r="F832" s="53"/>
      <c r="G832" s="51" t="s">
        <v>51</v>
      </c>
      <c r="H832" s="55"/>
      <c r="I832" s="54"/>
      <c r="J832" s="54"/>
      <c r="K832" s="65"/>
      <c r="L832" s="76">
        <v>832</v>
      </c>
      <c r="M8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2" s="107">
        <v>8</v>
      </c>
      <c r="O832" s="107">
        <v>8.7999999999999794</v>
      </c>
      <c r="P832" s="107">
        <v>21100000</v>
      </c>
      <c r="Q832" s="107"/>
    </row>
    <row r="833" spans="1:17" x14ac:dyDescent="0.3">
      <c r="A833" t="s">
        <v>1748</v>
      </c>
      <c r="B833" t="s">
        <v>396</v>
      </c>
      <c r="C833" s="51"/>
      <c r="D833" s="52"/>
      <c r="E833" s="63"/>
      <c r="F833" s="53"/>
      <c r="G833" s="51" t="s">
        <v>51</v>
      </c>
      <c r="H833" s="55"/>
      <c r="I833" s="54"/>
      <c r="J833" s="54"/>
      <c r="K833" s="65"/>
      <c r="L833" s="76">
        <v>833</v>
      </c>
      <c r="M8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3" s="107">
        <v>9</v>
      </c>
      <c r="O833" s="107">
        <v>8.8999999999999808</v>
      </c>
      <c r="P833" s="107">
        <v>21200000</v>
      </c>
      <c r="Q833" s="107"/>
    </row>
    <row r="834" spans="1:17" x14ac:dyDescent="0.3">
      <c r="A834" t="s">
        <v>1749</v>
      </c>
      <c r="B834" t="s">
        <v>443</v>
      </c>
      <c r="C834" s="51"/>
      <c r="D834" s="52"/>
      <c r="E834" s="63"/>
      <c r="F834" s="53"/>
      <c r="G834" s="51" t="s">
        <v>51</v>
      </c>
      <c r="H834" s="55"/>
      <c r="I834" s="54"/>
      <c r="J834" s="54"/>
      <c r="K834" s="65"/>
      <c r="L834" s="76">
        <v>834</v>
      </c>
      <c r="M8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4" s="107">
        <v>10</v>
      </c>
      <c r="O834" s="107">
        <v>8.9999999999999805</v>
      </c>
      <c r="P834" s="107">
        <v>21300000</v>
      </c>
      <c r="Q834" s="107"/>
    </row>
    <row r="835" spans="1:17" x14ac:dyDescent="0.3">
      <c r="A835" t="s">
        <v>1750</v>
      </c>
      <c r="B835" t="s">
        <v>300</v>
      </c>
      <c r="C835" s="51"/>
      <c r="D835" s="52"/>
      <c r="E835" s="63"/>
      <c r="F835" s="53"/>
      <c r="G835" s="51" t="s">
        <v>51</v>
      </c>
      <c r="H835" s="55"/>
      <c r="I835" s="54"/>
      <c r="J835" s="54"/>
      <c r="K835" s="65"/>
      <c r="L835" s="76">
        <v>835</v>
      </c>
      <c r="M8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5" s="107">
        <v>12</v>
      </c>
      <c r="O835" s="107">
        <v>9.0999999999999801</v>
      </c>
      <c r="P835" s="107">
        <v>21400000</v>
      </c>
      <c r="Q835" s="107"/>
    </row>
    <row r="836" spans="1:17" x14ac:dyDescent="0.3">
      <c r="A836" t="s">
        <v>1751</v>
      </c>
      <c r="B836" t="s">
        <v>323</v>
      </c>
      <c r="C836" s="51"/>
      <c r="D836" s="52"/>
      <c r="E836" s="63"/>
      <c r="F836" s="53"/>
      <c r="G836" s="51" t="s">
        <v>51</v>
      </c>
      <c r="H836" s="55"/>
      <c r="I836" s="54"/>
      <c r="J836" s="54"/>
      <c r="K836" s="65"/>
      <c r="L836" s="76">
        <v>836</v>
      </c>
      <c r="M8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6" s="61">
        <v>2</v>
      </c>
      <c r="O836" s="107">
        <v>9.1999999999999797</v>
      </c>
      <c r="P836" s="107">
        <v>21500000</v>
      </c>
      <c r="Q836" s="107"/>
    </row>
    <row r="837" spans="1:17" x14ac:dyDescent="0.3">
      <c r="A837" t="s">
        <v>1752</v>
      </c>
      <c r="B837" t="s">
        <v>462</v>
      </c>
      <c r="C837" s="51"/>
      <c r="D837" s="52"/>
      <c r="E837" s="63"/>
      <c r="F837" s="53"/>
      <c r="G837" s="51" t="s">
        <v>51</v>
      </c>
      <c r="H837" s="55"/>
      <c r="I837" s="54"/>
      <c r="J837" s="54"/>
      <c r="K837" s="65"/>
      <c r="L837" s="76">
        <v>837</v>
      </c>
      <c r="M8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7" s="61">
        <v>4</v>
      </c>
      <c r="O837" s="107">
        <v>9.2999999999999794</v>
      </c>
      <c r="P837" s="107">
        <v>21600000</v>
      </c>
      <c r="Q837" s="107"/>
    </row>
    <row r="838" spans="1:17" x14ac:dyDescent="0.3">
      <c r="A838" t="s">
        <v>1753</v>
      </c>
      <c r="B838" t="s">
        <v>418</v>
      </c>
      <c r="C838" s="51"/>
      <c r="D838" s="52"/>
      <c r="E838" s="63"/>
      <c r="F838" s="53"/>
      <c r="G838" s="51" t="s">
        <v>51</v>
      </c>
      <c r="H838" s="55"/>
      <c r="I838" s="54"/>
      <c r="J838" s="54"/>
      <c r="K838" s="65"/>
      <c r="L838" s="76">
        <v>838</v>
      </c>
      <c r="M8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8" s="61">
        <v>5</v>
      </c>
      <c r="O838" s="107">
        <v>9.3999999999999808</v>
      </c>
      <c r="P838" s="107">
        <v>21700000</v>
      </c>
      <c r="Q838" s="107"/>
    </row>
    <row r="839" spans="1:17" x14ac:dyDescent="0.3">
      <c r="A839" t="s">
        <v>1754</v>
      </c>
      <c r="B839" t="s">
        <v>279</v>
      </c>
      <c r="C839" s="51"/>
      <c r="D839" s="52"/>
      <c r="E839" s="63"/>
      <c r="F839" s="53"/>
      <c r="G839" s="51" t="s">
        <v>51</v>
      </c>
      <c r="H839" s="55"/>
      <c r="I839" s="54"/>
      <c r="J839" s="54"/>
      <c r="K839" s="65"/>
      <c r="L839" s="76">
        <v>839</v>
      </c>
      <c r="M8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39" s="107">
        <v>14</v>
      </c>
      <c r="O839" s="107">
        <v>9.4999999999999805</v>
      </c>
      <c r="P839" s="107">
        <v>21800000</v>
      </c>
      <c r="Q839" s="107"/>
    </row>
    <row r="840" spans="1:17" x14ac:dyDescent="0.3">
      <c r="A840" t="s">
        <v>1755</v>
      </c>
      <c r="B840" t="s">
        <v>463</v>
      </c>
      <c r="C840" s="51"/>
      <c r="D840" s="52"/>
      <c r="E840" s="63"/>
      <c r="F840" s="53"/>
      <c r="G840" s="51" t="s">
        <v>50</v>
      </c>
      <c r="H840" s="55"/>
      <c r="I840" s="54"/>
      <c r="J840" s="54"/>
      <c r="K840" s="65"/>
      <c r="L840" s="76">
        <v>840</v>
      </c>
      <c r="M8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0" s="107">
        <v>12</v>
      </c>
      <c r="O840" s="107">
        <v>9.5999999999999801</v>
      </c>
      <c r="P840" s="107">
        <v>21900000</v>
      </c>
      <c r="Q840" s="107"/>
    </row>
    <row r="841" spans="1:17" x14ac:dyDescent="0.3">
      <c r="A841" t="s">
        <v>1756</v>
      </c>
      <c r="B841" t="s">
        <v>281</v>
      </c>
      <c r="C841" s="51"/>
      <c r="D841" s="52"/>
      <c r="E841" s="63"/>
      <c r="F841" s="53"/>
      <c r="G841" s="51" t="s">
        <v>50</v>
      </c>
      <c r="H841" s="55"/>
      <c r="I841" s="54"/>
      <c r="J841" s="54"/>
      <c r="K841" s="65"/>
      <c r="L841" s="76">
        <v>841</v>
      </c>
      <c r="M8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1" s="107">
        <v>13</v>
      </c>
      <c r="O841" s="107">
        <v>9.6999999999999797</v>
      </c>
      <c r="P841" s="107">
        <v>22000000</v>
      </c>
      <c r="Q841" s="107"/>
    </row>
    <row r="842" spans="1:17" x14ac:dyDescent="0.3">
      <c r="A842" t="s">
        <v>1757</v>
      </c>
      <c r="B842" t="s">
        <v>373</v>
      </c>
      <c r="C842" s="51"/>
      <c r="D842" s="52"/>
      <c r="E842" s="63"/>
      <c r="F842" s="53"/>
      <c r="G842" s="51" t="s">
        <v>50</v>
      </c>
      <c r="H842" s="55"/>
      <c r="I842" s="54"/>
      <c r="J842" s="54"/>
      <c r="K842" s="65"/>
      <c r="L842" s="76">
        <v>842</v>
      </c>
      <c r="M8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2" s="107">
        <v>14</v>
      </c>
      <c r="O842" s="107">
        <v>9.7999999999999794</v>
      </c>
      <c r="P842" s="107">
        <v>22100000</v>
      </c>
      <c r="Q842" s="107"/>
    </row>
    <row r="843" spans="1:17" x14ac:dyDescent="0.3">
      <c r="A843" t="s">
        <v>1758</v>
      </c>
      <c r="B843" t="s">
        <v>352</v>
      </c>
      <c r="C843" s="51"/>
      <c r="D843" s="52"/>
      <c r="E843" s="63"/>
      <c r="F843" s="53"/>
      <c r="G843" s="51" t="s">
        <v>51</v>
      </c>
      <c r="H843" s="55"/>
      <c r="I843" s="54"/>
      <c r="J843" s="54"/>
      <c r="K843" s="65"/>
      <c r="L843" s="76">
        <v>843</v>
      </c>
      <c r="M8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3" s="107">
        <v>15</v>
      </c>
      <c r="O843" s="107">
        <v>5</v>
      </c>
      <c r="P843" s="107">
        <v>22200000</v>
      </c>
      <c r="Q843" s="107"/>
    </row>
    <row r="844" spans="1:17" x14ac:dyDescent="0.3">
      <c r="A844" t="s">
        <v>1759</v>
      </c>
      <c r="B844" t="s">
        <v>395</v>
      </c>
      <c r="C844" s="51"/>
      <c r="D844" s="52"/>
      <c r="E844" s="63"/>
      <c r="F844" s="53"/>
      <c r="G844" s="51" t="s">
        <v>51</v>
      </c>
      <c r="H844" s="55"/>
      <c r="I844" s="54"/>
      <c r="J844" s="54"/>
      <c r="K844" s="65"/>
      <c r="L844" s="76">
        <v>844</v>
      </c>
      <c r="M8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4" s="107">
        <v>16</v>
      </c>
      <c r="O844" s="107">
        <v>5.0999999999999996</v>
      </c>
      <c r="P844" s="107">
        <v>22300000</v>
      </c>
      <c r="Q844" s="107"/>
    </row>
    <row r="845" spans="1:17" x14ac:dyDescent="0.3">
      <c r="A845" t="s">
        <v>1760</v>
      </c>
      <c r="B845" t="s">
        <v>253</v>
      </c>
      <c r="C845" s="51"/>
      <c r="D845" s="52"/>
      <c r="E845" s="63"/>
      <c r="F845" s="53"/>
      <c r="G845" s="51" t="s">
        <v>51</v>
      </c>
      <c r="H845" s="55"/>
      <c r="I845" s="54"/>
      <c r="J845" s="54"/>
      <c r="K845" s="65"/>
      <c r="L845" s="76">
        <v>845</v>
      </c>
      <c r="M8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5" s="107">
        <v>17</v>
      </c>
      <c r="O845" s="107">
        <v>5.2</v>
      </c>
      <c r="P845" s="107">
        <v>22400000</v>
      </c>
      <c r="Q845" s="107"/>
    </row>
    <row r="846" spans="1:17" x14ac:dyDescent="0.3">
      <c r="A846" t="s">
        <v>1761</v>
      </c>
      <c r="B846" t="s">
        <v>238</v>
      </c>
      <c r="C846" s="51"/>
      <c r="D846" s="52"/>
      <c r="E846" s="63"/>
      <c r="F846" s="53"/>
      <c r="G846" s="51" t="s">
        <v>51</v>
      </c>
      <c r="H846" s="55"/>
      <c r="I846" s="54"/>
      <c r="J846" s="54"/>
      <c r="K846" s="65"/>
      <c r="L846" s="76">
        <v>846</v>
      </c>
      <c r="M8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6" s="107">
        <v>18</v>
      </c>
      <c r="O846" s="107">
        <v>5.3</v>
      </c>
      <c r="P846" s="107">
        <v>22500000</v>
      </c>
      <c r="Q846" s="107"/>
    </row>
    <row r="847" spans="1:17" x14ac:dyDescent="0.3">
      <c r="A847" t="s">
        <v>1762</v>
      </c>
      <c r="B847" t="s">
        <v>185</v>
      </c>
      <c r="C847" s="51"/>
      <c r="D847" s="52"/>
      <c r="E847" s="63"/>
      <c r="F847" s="53"/>
      <c r="G847" s="51" t="s">
        <v>51</v>
      </c>
      <c r="H847" s="55"/>
      <c r="I847" s="54"/>
      <c r="J847" s="54"/>
      <c r="K847" s="65"/>
      <c r="L847" s="76">
        <v>847</v>
      </c>
      <c r="M8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7" s="107">
        <v>19</v>
      </c>
      <c r="O847" s="107">
        <v>5.4</v>
      </c>
      <c r="P847" s="107">
        <v>22600000</v>
      </c>
      <c r="Q847" s="107"/>
    </row>
    <row r="848" spans="1:17" x14ac:dyDescent="0.3">
      <c r="A848" t="s">
        <v>1763</v>
      </c>
      <c r="B848" t="s">
        <v>443</v>
      </c>
      <c r="C848" s="51"/>
      <c r="D848" s="52"/>
      <c r="E848" s="63"/>
      <c r="F848" s="53"/>
      <c r="G848" s="51" t="s">
        <v>51</v>
      </c>
      <c r="H848" s="55"/>
      <c r="I848" s="54"/>
      <c r="J848" s="54"/>
      <c r="K848" s="65"/>
      <c r="L848" s="76">
        <v>848</v>
      </c>
      <c r="M8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8" s="107">
        <v>12</v>
      </c>
      <c r="O848" s="107">
        <v>5.5</v>
      </c>
      <c r="P848" s="107">
        <v>22700000</v>
      </c>
      <c r="Q848" s="107"/>
    </row>
    <row r="849" spans="1:17" x14ac:dyDescent="0.3">
      <c r="A849" t="s">
        <v>1764</v>
      </c>
      <c r="B849" t="s">
        <v>464</v>
      </c>
      <c r="C849" s="51"/>
      <c r="D849" s="52"/>
      <c r="E849" s="63"/>
      <c r="F849" s="53"/>
      <c r="G849" s="51" t="s">
        <v>51</v>
      </c>
      <c r="H849" s="55"/>
      <c r="I849" s="54"/>
      <c r="J849" s="54"/>
      <c r="K849" s="65"/>
      <c r="L849" s="76">
        <v>849</v>
      </c>
      <c r="M8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49" s="107">
        <v>4</v>
      </c>
      <c r="O849" s="107">
        <v>5.6</v>
      </c>
      <c r="P849" s="107">
        <v>22800000</v>
      </c>
      <c r="Q849" s="107"/>
    </row>
    <row r="850" spans="1:17" x14ac:dyDescent="0.3">
      <c r="A850" t="s">
        <v>1765</v>
      </c>
      <c r="B850" t="s">
        <v>414</v>
      </c>
      <c r="C850" s="51"/>
      <c r="D850" s="52"/>
      <c r="E850" s="63"/>
      <c r="F850" s="53"/>
      <c r="G850" s="51" t="s">
        <v>51</v>
      </c>
      <c r="H850" s="55"/>
      <c r="I850" s="54"/>
      <c r="J850" s="54"/>
      <c r="K850" s="65"/>
      <c r="L850" s="76">
        <v>850</v>
      </c>
      <c r="M8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0" s="107">
        <v>3</v>
      </c>
      <c r="O850" s="107">
        <v>5.7</v>
      </c>
      <c r="P850" s="107">
        <v>22900000</v>
      </c>
      <c r="Q850" s="107"/>
    </row>
    <row r="851" spans="1:17" x14ac:dyDescent="0.3">
      <c r="A851" t="s">
        <v>1766</v>
      </c>
      <c r="B851" t="s">
        <v>294</v>
      </c>
      <c r="C851" s="51"/>
      <c r="D851" s="52"/>
      <c r="E851" s="63"/>
      <c r="F851" s="53"/>
      <c r="G851" s="51" t="s">
        <v>51</v>
      </c>
      <c r="H851" s="55"/>
      <c r="I851" s="54"/>
      <c r="J851" s="54"/>
      <c r="K851" s="65"/>
      <c r="L851" s="76">
        <v>851</v>
      </c>
      <c r="M8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1" s="107">
        <v>8</v>
      </c>
      <c r="O851" s="107">
        <v>5.8</v>
      </c>
      <c r="P851" s="107">
        <v>23000000</v>
      </c>
      <c r="Q851" s="107"/>
    </row>
    <row r="852" spans="1:17" x14ac:dyDescent="0.3">
      <c r="A852" t="s">
        <v>1767</v>
      </c>
      <c r="B852" t="s">
        <v>243</v>
      </c>
      <c r="C852" s="51"/>
      <c r="D852" s="52"/>
      <c r="E852" s="63"/>
      <c r="F852" s="53"/>
      <c r="G852" s="51" t="s">
        <v>51</v>
      </c>
      <c r="H852" s="55"/>
      <c r="I852" s="54"/>
      <c r="J852" s="54"/>
      <c r="K852" s="65"/>
      <c r="L852" s="76">
        <v>852</v>
      </c>
      <c r="M8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2" s="107">
        <v>9</v>
      </c>
      <c r="O852" s="107">
        <v>5.9</v>
      </c>
      <c r="P852" s="107">
        <v>23100000</v>
      </c>
      <c r="Q852" s="107"/>
    </row>
    <row r="853" spans="1:17" x14ac:dyDescent="0.3">
      <c r="A853" t="s">
        <v>1768</v>
      </c>
      <c r="B853" t="s">
        <v>465</v>
      </c>
      <c r="C853" s="51"/>
      <c r="D853" s="52"/>
      <c r="E853" s="63"/>
      <c r="F853" s="53"/>
      <c r="G853" s="51" t="s">
        <v>51</v>
      </c>
      <c r="H853" s="55"/>
      <c r="I853" s="54"/>
      <c r="J853" s="54"/>
      <c r="K853" s="65"/>
      <c r="L853" s="76">
        <v>853</v>
      </c>
      <c r="M8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3" s="107">
        <v>1</v>
      </c>
      <c r="O853" s="107">
        <v>6</v>
      </c>
      <c r="P853" s="107">
        <v>23200000</v>
      </c>
      <c r="Q853" s="107"/>
    </row>
    <row r="854" spans="1:17" x14ac:dyDescent="0.3">
      <c r="A854" t="s">
        <v>1769</v>
      </c>
      <c r="B854" t="s">
        <v>325</v>
      </c>
      <c r="C854" s="51"/>
      <c r="D854" s="52"/>
      <c r="E854" s="63"/>
      <c r="F854" s="53"/>
      <c r="G854" s="51" t="s">
        <v>51</v>
      </c>
      <c r="H854" s="55"/>
      <c r="I854" s="54"/>
      <c r="J854" s="54"/>
      <c r="K854" s="65"/>
      <c r="L854" s="76">
        <v>854</v>
      </c>
      <c r="M8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4" s="107">
        <v>12</v>
      </c>
      <c r="O854" s="107">
        <v>6.1</v>
      </c>
      <c r="P854" s="107">
        <v>23300000</v>
      </c>
      <c r="Q854" s="107"/>
    </row>
    <row r="855" spans="1:17" x14ac:dyDescent="0.3">
      <c r="A855" t="s">
        <v>1770</v>
      </c>
      <c r="B855" t="s">
        <v>407</v>
      </c>
      <c r="C855" s="51"/>
      <c r="D855" s="52"/>
      <c r="E855" s="63"/>
      <c r="F855" s="53"/>
      <c r="G855" s="51" t="s">
        <v>51</v>
      </c>
      <c r="H855" s="55"/>
      <c r="I855" s="54"/>
      <c r="J855" s="54"/>
      <c r="K855" s="65"/>
      <c r="L855" s="76">
        <v>855</v>
      </c>
      <c r="M8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5" s="107">
        <v>7</v>
      </c>
      <c r="O855" s="107">
        <v>6.2</v>
      </c>
      <c r="P855" s="107">
        <v>23400000</v>
      </c>
      <c r="Q855" s="107"/>
    </row>
    <row r="856" spans="1:17" x14ac:dyDescent="0.3">
      <c r="A856" t="s">
        <v>1771</v>
      </c>
      <c r="B856" t="s">
        <v>196</v>
      </c>
      <c r="C856" s="51"/>
      <c r="D856" s="52"/>
      <c r="E856" s="63"/>
      <c r="F856" s="53"/>
      <c r="G856" s="51" t="s">
        <v>51</v>
      </c>
      <c r="H856" s="55"/>
      <c r="I856" s="54"/>
      <c r="J856" s="54"/>
      <c r="K856" s="65"/>
      <c r="L856" s="76">
        <v>856</v>
      </c>
      <c r="M8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6" s="107">
        <v>4</v>
      </c>
      <c r="O856" s="107">
        <v>6.3</v>
      </c>
      <c r="P856" s="107">
        <v>23500000</v>
      </c>
      <c r="Q856" s="107"/>
    </row>
    <row r="857" spans="1:17" x14ac:dyDescent="0.3">
      <c r="A857" t="s">
        <v>1772</v>
      </c>
      <c r="B857" t="s">
        <v>466</v>
      </c>
      <c r="C857" s="51"/>
      <c r="D857" s="52"/>
      <c r="E857" s="63"/>
      <c r="F857" s="53"/>
      <c r="G857" s="51" t="s">
        <v>51</v>
      </c>
      <c r="H857" s="55"/>
      <c r="I857" s="54"/>
      <c r="J857" s="54"/>
      <c r="K857" s="65"/>
      <c r="L857" s="76">
        <v>857</v>
      </c>
      <c r="M8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7" s="107">
        <v>8</v>
      </c>
      <c r="O857" s="107">
        <v>6.4</v>
      </c>
      <c r="P857" s="107">
        <v>23600000</v>
      </c>
      <c r="Q857" s="107"/>
    </row>
    <row r="858" spans="1:17" x14ac:dyDescent="0.3">
      <c r="A858" t="s">
        <v>1773</v>
      </c>
      <c r="B858" t="s">
        <v>467</v>
      </c>
      <c r="C858" s="51"/>
      <c r="D858" s="52"/>
      <c r="E858" s="63"/>
      <c r="F858" s="53"/>
      <c r="G858" s="51" t="s">
        <v>51</v>
      </c>
      <c r="H858" s="55"/>
      <c r="I858" s="54"/>
      <c r="J858" s="54"/>
      <c r="K858" s="65"/>
      <c r="L858" s="76">
        <v>858</v>
      </c>
      <c r="M8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8" s="107">
        <v>9</v>
      </c>
      <c r="O858" s="107">
        <v>6.4999999999999902</v>
      </c>
      <c r="P858" s="107">
        <v>23700000</v>
      </c>
      <c r="Q858" s="107"/>
    </row>
    <row r="859" spans="1:17" x14ac:dyDescent="0.3">
      <c r="A859" t="s">
        <v>1774</v>
      </c>
      <c r="B859" t="s">
        <v>468</v>
      </c>
      <c r="C859" s="51"/>
      <c r="D859" s="52"/>
      <c r="E859" s="63"/>
      <c r="F859" s="53"/>
      <c r="G859" s="51" t="s">
        <v>51</v>
      </c>
      <c r="H859" s="55"/>
      <c r="I859" s="54"/>
      <c r="J859" s="54"/>
      <c r="K859" s="65"/>
      <c r="L859" s="76">
        <v>859</v>
      </c>
      <c r="M8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59" s="107">
        <v>9</v>
      </c>
      <c r="O859" s="107">
        <v>6.5999999999999899</v>
      </c>
      <c r="P859" s="107">
        <v>23800000</v>
      </c>
      <c r="Q859" s="107"/>
    </row>
    <row r="860" spans="1:17" x14ac:dyDescent="0.3">
      <c r="A860" t="s">
        <v>1775</v>
      </c>
      <c r="B860" t="s">
        <v>305</v>
      </c>
      <c r="C860" s="51"/>
      <c r="D860" s="52"/>
      <c r="E860" s="63"/>
      <c r="F860" s="53"/>
      <c r="G860" s="51" t="s">
        <v>51</v>
      </c>
      <c r="H860" s="55"/>
      <c r="I860" s="54"/>
      <c r="J860" s="54"/>
      <c r="K860" s="65"/>
      <c r="L860" s="76">
        <v>860</v>
      </c>
      <c r="M8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0" s="107">
        <v>9</v>
      </c>
      <c r="O860" s="107">
        <v>6.6999999999999904</v>
      </c>
      <c r="P860" s="107">
        <v>23900000</v>
      </c>
      <c r="Q860" s="107"/>
    </row>
    <row r="861" spans="1:17" x14ac:dyDescent="0.3">
      <c r="A861" t="s">
        <v>1776</v>
      </c>
      <c r="B861" t="s">
        <v>264</v>
      </c>
      <c r="C861" s="51"/>
      <c r="D861" s="52"/>
      <c r="E861" s="63"/>
      <c r="F861" s="53"/>
      <c r="G861" s="51" t="s">
        <v>51</v>
      </c>
      <c r="H861" s="55"/>
      <c r="I861" s="54"/>
      <c r="J861" s="54"/>
      <c r="K861" s="65"/>
      <c r="L861" s="76">
        <v>861</v>
      </c>
      <c r="M8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1" s="107">
        <v>1</v>
      </c>
      <c r="O861" s="107">
        <v>6.7999999999999901</v>
      </c>
      <c r="P861" s="107">
        <v>24000000</v>
      </c>
      <c r="Q861" s="107"/>
    </row>
    <row r="862" spans="1:17" x14ac:dyDescent="0.3">
      <c r="A862" t="s">
        <v>1777</v>
      </c>
      <c r="B862" t="s">
        <v>257</v>
      </c>
      <c r="C862" s="51"/>
      <c r="D862" s="52"/>
      <c r="E862" s="63"/>
      <c r="F862" s="53"/>
      <c r="G862" s="51" t="s">
        <v>51</v>
      </c>
      <c r="H862" s="55"/>
      <c r="I862" s="54"/>
      <c r="J862" s="54"/>
      <c r="K862" s="65"/>
      <c r="L862" s="76">
        <v>862</v>
      </c>
      <c r="M8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2" s="107">
        <v>3</v>
      </c>
      <c r="O862" s="107">
        <v>6.8999999999999897</v>
      </c>
      <c r="P862" s="107">
        <v>24100000</v>
      </c>
      <c r="Q862" s="107"/>
    </row>
    <row r="863" spans="1:17" x14ac:dyDescent="0.3">
      <c r="A863" t="s">
        <v>1778</v>
      </c>
      <c r="B863" t="s">
        <v>469</v>
      </c>
      <c r="C863" s="51"/>
      <c r="D863" s="52"/>
      <c r="E863" s="63"/>
      <c r="F863" s="53"/>
      <c r="G863" s="51" t="s">
        <v>51</v>
      </c>
      <c r="H863" s="55"/>
      <c r="I863" s="54"/>
      <c r="J863" s="54"/>
      <c r="K863" s="65"/>
      <c r="L863" s="76">
        <v>863</v>
      </c>
      <c r="M8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3" s="107">
        <v>12</v>
      </c>
      <c r="O863" s="107">
        <v>6.9999999999999902</v>
      </c>
      <c r="P863" s="107">
        <v>24200000</v>
      </c>
      <c r="Q863" s="107"/>
    </row>
    <row r="864" spans="1:17" x14ac:dyDescent="0.3">
      <c r="A864" t="s">
        <v>1779</v>
      </c>
      <c r="B864" t="s">
        <v>201</v>
      </c>
      <c r="C864" s="51"/>
      <c r="D864" s="52"/>
      <c r="E864" s="63"/>
      <c r="F864" s="53"/>
      <c r="G864" s="51" t="s">
        <v>51</v>
      </c>
      <c r="H864" s="55"/>
      <c r="I864" s="54"/>
      <c r="J864" s="54"/>
      <c r="K864" s="65"/>
      <c r="L864" s="76">
        <v>864</v>
      </c>
      <c r="M8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4" s="107">
        <v>1</v>
      </c>
      <c r="O864" s="107">
        <v>7.0999999999999899</v>
      </c>
      <c r="P864" s="107">
        <v>24300000</v>
      </c>
      <c r="Q864" s="107"/>
    </row>
    <row r="865" spans="1:17" x14ac:dyDescent="0.3">
      <c r="A865" t="s">
        <v>1780</v>
      </c>
      <c r="B865" t="s">
        <v>187</v>
      </c>
      <c r="C865" s="51"/>
      <c r="D865" s="52"/>
      <c r="E865" s="63"/>
      <c r="F865" s="53"/>
      <c r="G865" s="51" t="s">
        <v>51</v>
      </c>
      <c r="H865" s="55"/>
      <c r="I865" s="54"/>
      <c r="J865" s="54"/>
      <c r="K865" s="65"/>
      <c r="L865" s="76">
        <v>865</v>
      </c>
      <c r="M8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5" s="107">
        <v>16</v>
      </c>
      <c r="O865" s="107">
        <v>7.1999999999999904</v>
      </c>
      <c r="P865" s="107">
        <v>24400000</v>
      </c>
      <c r="Q865" s="107"/>
    </row>
    <row r="866" spans="1:17" x14ac:dyDescent="0.3">
      <c r="A866" t="s">
        <v>1781</v>
      </c>
      <c r="B866" t="s">
        <v>243</v>
      </c>
      <c r="C866" s="51"/>
      <c r="D866" s="52"/>
      <c r="E866" s="63"/>
      <c r="F866" s="53"/>
      <c r="G866" s="51" t="s">
        <v>51</v>
      </c>
      <c r="H866" s="55"/>
      <c r="I866" s="54"/>
      <c r="J866" s="54"/>
      <c r="K866" s="65"/>
      <c r="L866" s="76">
        <v>866</v>
      </c>
      <c r="M8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6" s="107">
        <v>23</v>
      </c>
      <c r="O866" s="107">
        <v>7.2999999999999901</v>
      </c>
      <c r="P866" s="107">
        <v>24500000</v>
      </c>
      <c r="Q866" s="107"/>
    </row>
    <row r="867" spans="1:17" x14ac:dyDescent="0.3">
      <c r="A867" t="s">
        <v>1782</v>
      </c>
      <c r="B867" t="s">
        <v>470</v>
      </c>
      <c r="C867" s="51"/>
      <c r="D867" s="52"/>
      <c r="E867" s="63"/>
      <c r="F867" s="53"/>
      <c r="G867" s="51" t="s">
        <v>51</v>
      </c>
      <c r="H867" s="55"/>
      <c r="I867" s="54"/>
      <c r="J867" s="54"/>
      <c r="K867" s="65"/>
      <c r="L867" s="76">
        <v>867</v>
      </c>
      <c r="M8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7" s="107">
        <v>23</v>
      </c>
      <c r="O867" s="107">
        <v>7.3999999999999897</v>
      </c>
      <c r="P867" s="107">
        <v>24600000</v>
      </c>
      <c r="Q867" s="107"/>
    </row>
    <row r="868" spans="1:17" x14ac:dyDescent="0.3">
      <c r="A868" t="s">
        <v>1783</v>
      </c>
      <c r="B868" t="s">
        <v>278</v>
      </c>
      <c r="C868" s="51"/>
      <c r="D868" s="52"/>
      <c r="E868" s="63"/>
      <c r="F868" s="53"/>
      <c r="G868" s="51" t="s">
        <v>51</v>
      </c>
      <c r="H868" s="55"/>
      <c r="I868" s="54"/>
      <c r="J868" s="54"/>
      <c r="K868" s="65"/>
      <c r="L868" s="76">
        <v>868</v>
      </c>
      <c r="M8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8" s="107">
        <v>2</v>
      </c>
      <c r="O868" s="107">
        <v>7.4999999999999902</v>
      </c>
      <c r="P868" s="107">
        <v>24700000</v>
      </c>
      <c r="Q868" s="107"/>
    </row>
    <row r="869" spans="1:17" x14ac:dyDescent="0.3">
      <c r="A869" t="s">
        <v>1784</v>
      </c>
      <c r="B869" t="s">
        <v>471</v>
      </c>
      <c r="C869" s="51"/>
      <c r="D869" s="52"/>
      <c r="E869" s="63"/>
      <c r="F869" s="53"/>
      <c r="G869" s="51" t="s">
        <v>51</v>
      </c>
      <c r="H869" s="55"/>
      <c r="I869" s="54"/>
      <c r="J869" s="54"/>
      <c r="K869" s="65"/>
      <c r="L869" s="76">
        <v>869</v>
      </c>
      <c r="M8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69" s="107">
        <v>4</v>
      </c>
      <c r="O869" s="107">
        <v>7.5999999999999899</v>
      </c>
      <c r="P869" s="107">
        <v>24800000</v>
      </c>
      <c r="Q869" s="107"/>
    </row>
    <row r="870" spans="1:17" x14ac:dyDescent="0.3">
      <c r="A870" t="s">
        <v>1785</v>
      </c>
      <c r="B870" t="s">
        <v>199</v>
      </c>
      <c r="C870" s="51"/>
      <c r="D870" s="52"/>
      <c r="E870" s="63"/>
      <c r="F870" s="53"/>
      <c r="G870" s="51" t="s">
        <v>51</v>
      </c>
      <c r="H870" s="55"/>
      <c r="I870" s="54"/>
      <c r="J870" s="54"/>
      <c r="K870" s="65"/>
      <c r="L870" s="76">
        <v>870</v>
      </c>
      <c r="M8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0" s="107">
        <v>21</v>
      </c>
      <c r="O870" s="107">
        <v>7.6999999999999904</v>
      </c>
      <c r="P870" s="107">
        <v>24900000</v>
      </c>
      <c r="Q870" s="107"/>
    </row>
    <row r="871" spans="1:17" x14ac:dyDescent="0.3">
      <c r="A871" t="s">
        <v>1786</v>
      </c>
      <c r="B871" t="s">
        <v>472</v>
      </c>
      <c r="C871" s="51"/>
      <c r="D871" s="52"/>
      <c r="E871" s="63"/>
      <c r="F871" s="53"/>
      <c r="G871" s="51" t="s">
        <v>51</v>
      </c>
      <c r="H871" s="55"/>
      <c r="I871" s="54"/>
      <c r="J871" s="54"/>
      <c r="K871" s="65"/>
      <c r="L871" s="76">
        <v>871</v>
      </c>
      <c r="M8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1" s="107">
        <v>2</v>
      </c>
      <c r="O871" s="107">
        <v>7.7999999999999901</v>
      </c>
      <c r="P871" s="107">
        <v>25000000</v>
      </c>
      <c r="Q871" s="107"/>
    </row>
    <row r="872" spans="1:17" x14ac:dyDescent="0.3">
      <c r="A872" t="s">
        <v>1787</v>
      </c>
      <c r="B872" t="s">
        <v>473</v>
      </c>
      <c r="C872" s="51"/>
      <c r="D872" s="52"/>
      <c r="E872" s="63"/>
      <c r="F872" s="53"/>
      <c r="G872" s="51" t="s">
        <v>51</v>
      </c>
      <c r="H872" s="55"/>
      <c r="I872" s="54"/>
      <c r="J872" s="54"/>
      <c r="K872" s="65"/>
      <c r="L872" s="76">
        <v>872</v>
      </c>
      <c r="M8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2" s="107">
        <v>4</v>
      </c>
      <c r="O872" s="107">
        <v>7.8999999999999897</v>
      </c>
      <c r="P872" s="107">
        <v>25100000</v>
      </c>
      <c r="Q872" s="107"/>
    </row>
    <row r="873" spans="1:17" x14ac:dyDescent="0.3">
      <c r="A873" t="s">
        <v>1788</v>
      </c>
      <c r="B873" t="s">
        <v>194</v>
      </c>
      <c r="C873" s="51"/>
      <c r="D873" s="52"/>
      <c r="E873" s="63"/>
      <c r="F873" s="53"/>
      <c r="G873" s="51" t="s">
        <v>51</v>
      </c>
      <c r="H873" s="55"/>
      <c r="I873" s="54"/>
      <c r="J873" s="54"/>
      <c r="K873" s="65"/>
      <c r="L873" s="76">
        <v>873</v>
      </c>
      <c r="M8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3" s="107">
        <v>2</v>
      </c>
      <c r="O873" s="107">
        <v>7.9999999999999902</v>
      </c>
      <c r="P873" s="107">
        <v>25200000</v>
      </c>
      <c r="Q873" s="107"/>
    </row>
    <row r="874" spans="1:17" x14ac:dyDescent="0.3">
      <c r="A874" t="s">
        <v>1789</v>
      </c>
      <c r="B874" t="s">
        <v>289</v>
      </c>
      <c r="C874" s="51"/>
      <c r="D874" s="52"/>
      <c r="E874" s="63"/>
      <c r="F874" s="53"/>
      <c r="G874" s="51" t="s">
        <v>51</v>
      </c>
      <c r="H874" s="55"/>
      <c r="I874" s="54"/>
      <c r="J874" s="54"/>
      <c r="K874" s="65"/>
      <c r="L874" s="76">
        <v>874</v>
      </c>
      <c r="M8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4" s="107">
        <v>4</v>
      </c>
      <c r="O874" s="107">
        <v>8.0999999999999908</v>
      </c>
      <c r="P874" s="107">
        <v>25300000</v>
      </c>
      <c r="Q874" s="107"/>
    </row>
    <row r="875" spans="1:17" x14ac:dyDescent="0.3">
      <c r="A875" t="s">
        <v>1790</v>
      </c>
      <c r="B875" t="s">
        <v>300</v>
      </c>
      <c r="C875" s="51"/>
      <c r="D875" s="52"/>
      <c r="E875" s="63"/>
      <c r="F875" s="53"/>
      <c r="G875" s="51" t="s">
        <v>51</v>
      </c>
      <c r="H875" s="55"/>
      <c r="I875" s="54"/>
      <c r="J875" s="54"/>
      <c r="K875" s="65"/>
      <c r="L875" s="76">
        <v>875</v>
      </c>
      <c r="M8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5" s="107">
        <v>5</v>
      </c>
      <c r="O875" s="107">
        <v>8.1999999999999904</v>
      </c>
      <c r="P875" s="107">
        <v>25400000</v>
      </c>
      <c r="Q875" s="107"/>
    </row>
    <row r="876" spans="1:17" x14ac:dyDescent="0.3">
      <c r="A876" t="s">
        <v>1791</v>
      </c>
      <c r="B876" t="s">
        <v>474</v>
      </c>
      <c r="C876" s="51"/>
      <c r="D876" s="52"/>
      <c r="E876" s="63"/>
      <c r="F876" s="53"/>
      <c r="G876" s="51" t="s">
        <v>51</v>
      </c>
      <c r="H876" s="55"/>
      <c r="I876" s="54"/>
      <c r="J876" s="54"/>
      <c r="K876" s="65"/>
      <c r="L876" s="76">
        <v>876</v>
      </c>
      <c r="M8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6" s="107">
        <v>6</v>
      </c>
      <c r="O876" s="107">
        <v>8.2999999999999901</v>
      </c>
      <c r="P876" s="107">
        <v>25500000</v>
      </c>
      <c r="Q876" s="107"/>
    </row>
    <row r="877" spans="1:17" x14ac:dyDescent="0.3">
      <c r="A877" t="s">
        <v>1792</v>
      </c>
      <c r="B877" t="s">
        <v>475</v>
      </c>
      <c r="C877" s="51"/>
      <c r="D877" s="52"/>
      <c r="E877" s="63"/>
      <c r="F877" s="53"/>
      <c r="G877" s="51" t="s">
        <v>51</v>
      </c>
      <c r="H877" s="55"/>
      <c r="I877" s="54"/>
      <c r="J877" s="54"/>
      <c r="K877" s="65"/>
      <c r="L877" s="76">
        <v>877</v>
      </c>
      <c r="M8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7" s="107">
        <v>7</v>
      </c>
      <c r="O877" s="107">
        <v>8.3999999999999897</v>
      </c>
      <c r="P877" s="107">
        <v>25600000</v>
      </c>
      <c r="Q877" s="107"/>
    </row>
    <row r="878" spans="1:17" x14ac:dyDescent="0.3">
      <c r="A878" t="s">
        <v>1793</v>
      </c>
      <c r="B878" t="s">
        <v>294</v>
      </c>
      <c r="C878" s="51"/>
      <c r="D878" s="52"/>
      <c r="E878" s="63"/>
      <c r="F878" s="53"/>
      <c r="G878" s="51" t="s">
        <v>51</v>
      </c>
      <c r="H878" s="55"/>
      <c r="I878" s="54"/>
      <c r="J878" s="54"/>
      <c r="K878" s="65"/>
      <c r="L878" s="76">
        <v>878</v>
      </c>
      <c r="M8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8" s="107">
        <v>8</v>
      </c>
      <c r="O878" s="107">
        <v>8.4999999999999893</v>
      </c>
      <c r="P878" s="107">
        <v>25700000</v>
      </c>
      <c r="Q878" s="107"/>
    </row>
    <row r="879" spans="1:17" x14ac:dyDescent="0.3">
      <c r="A879" t="s">
        <v>1794</v>
      </c>
      <c r="B879" t="s">
        <v>217</v>
      </c>
      <c r="C879" s="51"/>
      <c r="D879" s="52"/>
      <c r="E879" s="63"/>
      <c r="F879" s="53"/>
      <c r="G879" s="51" t="s">
        <v>51</v>
      </c>
      <c r="H879" s="55"/>
      <c r="I879" s="54"/>
      <c r="J879" s="54"/>
      <c r="K879" s="65"/>
      <c r="L879" s="76">
        <v>879</v>
      </c>
      <c r="M8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79" s="107">
        <v>9</v>
      </c>
      <c r="O879" s="107">
        <v>8.5999999999999908</v>
      </c>
      <c r="P879" s="107">
        <v>25800000</v>
      </c>
      <c r="Q879" s="107"/>
    </row>
    <row r="880" spans="1:17" x14ac:dyDescent="0.3">
      <c r="A880" t="s">
        <v>1795</v>
      </c>
      <c r="B880" t="s">
        <v>344</v>
      </c>
      <c r="C880" s="51"/>
      <c r="D880" s="52"/>
      <c r="E880" s="63"/>
      <c r="F880" s="53"/>
      <c r="G880" s="51" t="s">
        <v>51</v>
      </c>
      <c r="H880" s="55"/>
      <c r="I880" s="54"/>
      <c r="J880" s="54"/>
      <c r="K880" s="65"/>
      <c r="L880" s="76">
        <v>880</v>
      </c>
      <c r="M8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0" s="107">
        <v>12</v>
      </c>
      <c r="O880" s="107">
        <v>8.6999999999999904</v>
      </c>
      <c r="P880" s="107">
        <v>25900000</v>
      </c>
      <c r="Q880" s="107"/>
    </row>
    <row r="881" spans="1:17" x14ac:dyDescent="0.3">
      <c r="A881" t="s">
        <v>1796</v>
      </c>
      <c r="B881" t="s">
        <v>256</v>
      </c>
      <c r="C881" s="51"/>
      <c r="D881" s="52"/>
      <c r="E881" s="63"/>
      <c r="F881" s="53"/>
      <c r="G881" s="51" t="s">
        <v>51</v>
      </c>
      <c r="H881" s="55"/>
      <c r="I881" s="54"/>
      <c r="J881" s="54"/>
      <c r="K881" s="65"/>
      <c r="L881" s="76">
        <v>881</v>
      </c>
      <c r="M8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1" s="107">
        <v>1</v>
      </c>
      <c r="O881" s="107">
        <v>8.7999999999999901</v>
      </c>
      <c r="P881" s="107">
        <v>26000000</v>
      </c>
      <c r="Q881" s="107"/>
    </row>
    <row r="882" spans="1:17" x14ac:dyDescent="0.3">
      <c r="A882" t="s">
        <v>1797</v>
      </c>
      <c r="B882" t="s">
        <v>175</v>
      </c>
      <c r="C882" s="51"/>
      <c r="D882" s="52"/>
      <c r="E882" s="63"/>
      <c r="F882" s="53"/>
      <c r="G882" s="51" t="s">
        <v>51</v>
      </c>
      <c r="H882" s="55"/>
      <c r="I882" s="54"/>
      <c r="J882" s="54"/>
      <c r="K882" s="65"/>
      <c r="L882" s="76">
        <v>882</v>
      </c>
      <c r="M8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2" s="107">
        <v>16</v>
      </c>
      <c r="O882" s="107">
        <v>8.8999999999999897</v>
      </c>
      <c r="P882" s="107">
        <v>26100000</v>
      </c>
      <c r="Q882" s="107"/>
    </row>
    <row r="883" spans="1:17" x14ac:dyDescent="0.3">
      <c r="A883" t="s">
        <v>1798</v>
      </c>
      <c r="B883" t="s">
        <v>323</v>
      </c>
      <c r="C883" s="51"/>
      <c r="D883" s="52"/>
      <c r="E883" s="63"/>
      <c r="F883" s="53"/>
      <c r="G883" s="51" t="s">
        <v>51</v>
      </c>
      <c r="H883" s="55"/>
      <c r="I883" s="54"/>
      <c r="J883" s="54"/>
      <c r="K883" s="65"/>
      <c r="L883" s="76">
        <v>883</v>
      </c>
      <c r="M8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3" s="107">
        <v>23</v>
      </c>
      <c r="O883" s="107">
        <v>8.9999999999999893</v>
      </c>
      <c r="P883" s="107">
        <v>26200000</v>
      </c>
      <c r="Q883" s="107"/>
    </row>
    <row r="884" spans="1:17" x14ac:dyDescent="0.3">
      <c r="A884" t="s">
        <v>1799</v>
      </c>
      <c r="B884" t="s">
        <v>355</v>
      </c>
      <c r="C884" s="51"/>
      <c r="D884" s="52"/>
      <c r="E884" s="63"/>
      <c r="F884" s="53"/>
      <c r="G884" s="51" t="s">
        <v>51</v>
      </c>
      <c r="H884" s="55"/>
      <c r="I884" s="54"/>
      <c r="J884" s="54"/>
      <c r="K884" s="65"/>
      <c r="L884" s="76">
        <v>884</v>
      </c>
      <c r="M8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4" s="107">
        <v>23</v>
      </c>
      <c r="O884" s="107">
        <v>9.0999999999999908</v>
      </c>
      <c r="P884" s="107">
        <v>26300000</v>
      </c>
      <c r="Q884" s="107"/>
    </row>
    <row r="885" spans="1:17" x14ac:dyDescent="0.3">
      <c r="A885" t="s">
        <v>1800</v>
      </c>
      <c r="B885" t="s">
        <v>476</v>
      </c>
      <c r="C885" s="51"/>
      <c r="D885" s="52"/>
      <c r="E885" s="63"/>
      <c r="F885" s="53"/>
      <c r="G885" s="51" t="s">
        <v>51</v>
      </c>
      <c r="H885" s="55"/>
      <c r="I885" s="54"/>
      <c r="J885" s="54"/>
      <c r="K885" s="65"/>
      <c r="L885" s="76">
        <v>885</v>
      </c>
      <c r="M8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5" s="107">
        <v>2</v>
      </c>
      <c r="O885" s="107">
        <v>9.1999999999999904</v>
      </c>
      <c r="P885" s="107">
        <v>26400000</v>
      </c>
      <c r="Q885" s="107"/>
    </row>
    <row r="886" spans="1:17" x14ac:dyDescent="0.3">
      <c r="A886" t="s">
        <v>1801</v>
      </c>
      <c r="B886" t="s">
        <v>411</v>
      </c>
      <c r="C886" s="51"/>
      <c r="D886" s="52"/>
      <c r="E886" s="63"/>
      <c r="F886" s="53"/>
      <c r="G886" s="51" t="s">
        <v>51</v>
      </c>
      <c r="H886" s="55"/>
      <c r="I886" s="54"/>
      <c r="J886" s="54"/>
      <c r="K886" s="65"/>
      <c r="L886" s="76">
        <v>886</v>
      </c>
      <c r="M8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6" s="107">
        <v>4</v>
      </c>
      <c r="O886" s="107">
        <v>9.2999999999999794</v>
      </c>
      <c r="P886" s="107">
        <v>26500000</v>
      </c>
      <c r="Q886" s="107"/>
    </row>
    <row r="887" spans="1:17" x14ac:dyDescent="0.3">
      <c r="A887" t="s">
        <v>1802</v>
      </c>
      <c r="B887" t="s">
        <v>454</v>
      </c>
      <c r="C887" s="51"/>
      <c r="D887" s="52"/>
      <c r="E887" s="63"/>
      <c r="F887" s="53"/>
      <c r="G887" s="51" t="s">
        <v>51</v>
      </c>
      <c r="H887" s="55"/>
      <c r="I887" s="54"/>
      <c r="J887" s="54"/>
      <c r="K887" s="65"/>
      <c r="L887" s="76">
        <v>887</v>
      </c>
      <c r="M8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7" s="107">
        <v>21</v>
      </c>
      <c r="O887" s="107">
        <v>9.3999999999999808</v>
      </c>
      <c r="P887" s="107">
        <v>26600000</v>
      </c>
      <c r="Q887" s="107"/>
    </row>
    <row r="888" spans="1:17" x14ac:dyDescent="0.3">
      <c r="A888" t="s">
        <v>1803</v>
      </c>
      <c r="B888" t="s">
        <v>370</v>
      </c>
      <c r="C888" s="51"/>
      <c r="D888" s="52"/>
      <c r="E888" s="63"/>
      <c r="F888" s="53"/>
      <c r="G888" s="51" t="s">
        <v>51</v>
      </c>
      <c r="H888" s="55"/>
      <c r="I888" s="54"/>
      <c r="J888" s="54"/>
      <c r="K888" s="65"/>
      <c r="L888" s="76">
        <v>888</v>
      </c>
      <c r="M8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8" s="107">
        <v>2</v>
      </c>
      <c r="O888" s="107">
        <v>9.4999999999999805</v>
      </c>
      <c r="P888" s="107">
        <v>26700000</v>
      </c>
      <c r="Q888" s="107"/>
    </row>
    <row r="889" spans="1:17" x14ac:dyDescent="0.3">
      <c r="A889" t="s">
        <v>1804</v>
      </c>
      <c r="B889" t="s">
        <v>196</v>
      </c>
      <c r="C889" s="51"/>
      <c r="D889" s="52"/>
      <c r="E889" s="63"/>
      <c r="F889" s="53"/>
      <c r="G889" s="51" t="s">
        <v>50</v>
      </c>
      <c r="H889" s="55"/>
      <c r="I889" s="54"/>
      <c r="J889" s="54"/>
      <c r="K889" s="65"/>
      <c r="L889" s="76">
        <v>889</v>
      </c>
      <c r="M8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89" s="107">
        <v>4</v>
      </c>
      <c r="O889" s="107">
        <v>9.5999999999999801</v>
      </c>
      <c r="P889" s="107">
        <v>26800000</v>
      </c>
      <c r="Q889" s="107"/>
    </row>
    <row r="890" spans="1:17" x14ac:dyDescent="0.3">
      <c r="A890" t="s">
        <v>1805</v>
      </c>
      <c r="B890" t="s">
        <v>300</v>
      </c>
      <c r="C890" s="51"/>
      <c r="D890" s="52"/>
      <c r="E890" s="63"/>
      <c r="F890" s="53"/>
      <c r="G890" s="51" t="s">
        <v>50</v>
      </c>
      <c r="H890" s="55"/>
      <c r="I890" s="54"/>
      <c r="J890" s="54"/>
      <c r="K890" s="65"/>
      <c r="L890" s="76">
        <v>890</v>
      </c>
      <c r="M8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0" s="107">
        <v>2</v>
      </c>
      <c r="O890" s="107">
        <v>9.6999999999999797</v>
      </c>
      <c r="P890" s="107">
        <v>26900000</v>
      </c>
      <c r="Q890" s="107"/>
    </row>
    <row r="891" spans="1:17" x14ac:dyDescent="0.3">
      <c r="A891" t="s">
        <v>1806</v>
      </c>
      <c r="B891" t="s">
        <v>202</v>
      </c>
      <c r="C891" s="51"/>
      <c r="D891" s="52"/>
      <c r="E891" s="63"/>
      <c r="F891" s="53"/>
      <c r="G891" s="51" t="s">
        <v>50</v>
      </c>
      <c r="H891" s="55"/>
      <c r="I891" s="54"/>
      <c r="J891" s="54"/>
      <c r="K891" s="65"/>
      <c r="L891" s="76">
        <v>891</v>
      </c>
      <c r="M8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1" s="107">
        <v>4</v>
      </c>
      <c r="O891" s="107">
        <v>9.7999999999999794</v>
      </c>
      <c r="P891" s="107">
        <v>27000000</v>
      </c>
      <c r="Q891" s="107"/>
    </row>
    <row r="892" spans="1:17" x14ac:dyDescent="0.3">
      <c r="A892" t="s">
        <v>1807</v>
      </c>
      <c r="B892" t="s">
        <v>298</v>
      </c>
      <c r="C892" s="51"/>
      <c r="D892" s="52"/>
      <c r="E892" s="63"/>
      <c r="F892" s="53"/>
      <c r="G892" s="51" t="s">
        <v>51</v>
      </c>
      <c r="H892" s="55"/>
      <c r="I892" s="54"/>
      <c r="J892" s="54"/>
      <c r="K892" s="65"/>
      <c r="L892" s="76">
        <v>892</v>
      </c>
      <c r="M8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2" s="107">
        <v>5</v>
      </c>
      <c r="O892" s="107">
        <v>4</v>
      </c>
      <c r="P892" s="107">
        <v>27100000</v>
      </c>
      <c r="Q892" s="107"/>
    </row>
    <row r="893" spans="1:17" x14ac:dyDescent="0.3">
      <c r="A893" t="s">
        <v>1808</v>
      </c>
      <c r="B893" t="s">
        <v>431</v>
      </c>
      <c r="C893" s="51"/>
      <c r="D893" s="52"/>
      <c r="E893" s="63"/>
      <c r="F893" s="53"/>
      <c r="G893" s="51" t="s">
        <v>51</v>
      </c>
      <c r="H893" s="55"/>
      <c r="I893" s="54"/>
      <c r="J893" s="54"/>
      <c r="K893" s="65"/>
      <c r="L893" s="76">
        <v>893</v>
      </c>
      <c r="M8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3" s="107">
        <v>6</v>
      </c>
      <c r="O893" s="107">
        <v>4.0999999999999996</v>
      </c>
      <c r="P893" s="107">
        <v>27200000</v>
      </c>
      <c r="Q893" s="107"/>
    </row>
    <row r="894" spans="1:17" x14ac:dyDescent="0.3">
      <c r="A894" t="s">
        <v>1809</v>
      </c>
      <c r="B894" t="s">
        <v>362</v>
      </c>
      <c r="C894" s="51"/>
      <c r="D894" s="52"/>
      <c r="E894" s="63"/>
      <c r="F894" s="53"/>
      <c r="G894" s="51" t="s">
        <v>51</v>
      </c>
      <c r="H894" s="55"/>
      <c r="I894" s="54"/>
      <c r="J894" s="54"/>
      <c r="K894" s="65"/>
      <c r="L894" s="76">
        <v>894</v>
      </c>
      <c r="M8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4" s="107">
        <v>7</v>
      </c>
      <c r="O894" s="107">
        <v>4.2</v>
      </c>
      <c r="P894" s="107">
        <v>27300000</v>
      </c>
      <c r="Q894" s="107"/>
    </row>
    <row r="895" spans="1:17" x14ac:dyDescent="0.3">
      <c r="A895" t="s">
        <v>1810</v>
      </c>
      <c r="B895" t="s">
        <v>395</v>
      </c>
      <c r="C895" s="51"/>
      <c r="D895" s="52"/>
      <c r="E895" s="63"/>
      <c r="F895" s="53"/>
      <c r="G895" s="51" t="s">
        <v>51</v>
      </c>
      <c r="H895" s="55"/>
      <c r="I895" s="54"/>
      <c r="J895" s="54"/>
      <c r="K895" s="65"/>
      <c r="L895" s="76">
        <v>895</v>
      </c>
      <c r="M8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5" s="107">
        <v>8</v>
      </c>
      <c r="O895" s="107">
        <v>4.3</v>
      </c>
      <c r="P895" s="107">
        <v>27400000</v>
      </c>
      <c r="Q895" s="107"/>
    </row>
    <row r="896" spans="1:17" x14ac:dyDescent="0.3">
      <c r="A896" t="s">
        <v>1811</v>
      </c>
      <c r="B896" t="s">
        <v>190</v>
      </c>
      <c r="C896" s="51"/>
      <c r="D896" s="52"/>
      <c r="E896" s="63"/>
      <c r="F896" s="53"/>
      <c r="G896" s="51" t="s">
        <v>51</v>
      </c>
      <c r="H896" s="55"/>
      <c r="I896" s="54"/>
      <c r="J896" s="54"/>
      <c r="K896" s="65"/>
      <c r="L896" s="76">
        <v>896</v>
      </c>
      <c r="M8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6" s="107">
        <v>9</v>
      </c>
      <c r="O896" s="107">
        <v>4.4000000000000004</v>
      </c>
      <c r="P896" s="107">
        <v>27500000</v>
      </c>
      <c r="Q896" s="107"/>
    </row>
    <row r="897" spans="1:17" x14ac:dyDescent="0.3">
      <c r="A897" t="s">
        <v>1812</v>
      </c>
      <c r="B897" t="s">
        <v>369</v>
      </c>
      <c r="C897" s="51"/>
      <c r="D897" s="52"/>
      <c r="E897" s="63"/>
      <c r="F897" s="53"/>
      <c r="G897" s="51" t="s">
        <v>51</v>
      </c>
      <c r="H897" s="55"/>
      <c r="I897" s="54"/>
      <c r="J897" s="54"/>
      <c r="K897" s="65"/>
      <c r="L897" s="76">
        <v>897</v>
      </c>
      <c r="M8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7" s="107">
        <v>1</v>
      </c>
      <c r="O897" s="107">
        <v>4.5</v>
      </c>
      <c r="P897" s="107">
        <v>27600000</v>
      </c>
      <c r="Q897" s="107"/>
    </row>
    <row r="898" spans="1:17" x14ac:dyDescent="0.3">
      <c r="A898" t="s">
        <v>1813</v>
      </c>
      <c r="B898" t="s">
        <v>199</v>
      </c>
      <c r="C898" s="51"/>
      <c r="D898" s="52"/>
      <c r="E898" s="63"/>
      <c r="F898" s="53"/>
      <c r="G898" s="51" t="s">
        <v>51</v>
      </c>
      <c r="H898" s="55"/>
      <c r="I898" s="54"/>
      <c r="J898" s="54"/>
      <c r="K898" s="65"/>
      <c r="L898" s="76">
        <v>898</v>
      </c>
      <c r="M8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8" s="107">
        <v>6</v>
      </c>
      <c r="O898" s="107">
        <v>4.5999999999999996</v>
      </c>
      <c r="P898" s="107">
        <v>27700000</v>
      </c>
      <c r="Q898" s="107"/>
    </row>
    <row r="899" spans="1:17" x14ac:dyDescent="0.3">
      <c r="A899" t="s">
        <v>1814</v>
      </c>
      <c r="B899" t="s">
        <v>464</v>
      </c>
      <c r="C899" s="51"/>
      <c r="D899" s="52"/>
      <c r="E899" s="63"/>
      <c r="F899" s="53"/>
      <c r="G899" s="51" t="s">
        <v>51</v>
      </c>
      <c r="H899" s="55"/>
      <c r="I899" s="54"/>
      <c r="J899" s="54"/>
      <c r="K899" s="65"/>
      <c r="L899" s="76">
        <v>899</v>
      </c>
      <c r="M8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899" s="107">
        <v>7</v>
      </c>
      <c r="O899" s="107">
        <v>4.7</v>
      </c>
      <c r="P899" s="107">
        <v>27800000</v>
      </c>
      <c r="Q899" s="107"/>
    </row>
    <row r="900" spans="1:17" x14ac:dyDescent="0.3">
      <c r="A900" t="s">
        <v>1815</v>
      </c>
      <c r="B900" t="s">
        <v>477</v>
      </c>
      <c r="C900" s="51"/>
      <c r="D900" s="52"/>
      <c r="E900" s="63"/>
      <c r="F900" s="53"/>
      <c r="G900" s="51" t="s">
        <v>51</v>
      </c>
      <c r="H900" s="55"/>
      <c r="I900" s="54"/>
      <c r="J900" s="54"/>
      <c r="K900" s="65"/>
      <c r="L900" s="76">
        <v>900</v>
      </c>
      <c r="M9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0" s="107">
        <v>8</v>
      </c>
      <c r="O900" s="107">
        <v>4.8</v>
      </c>
      <c r="P900" s="107">
        <v>27900000</v>
      </c>
      <c r="Q900" s="107"/>
    </row>
    <row r="901" spans="1:17" x14ac:dyDescent="0.3">
      <c r="A901" t="s">
        <v>1816</v>
      </c>
      <c r="B901" t="s">
        <v>341</v>
      </c>
      <c r="C901" s="51"/>
      <c r="D901" s="52"/>
      <c r="E901" s="63"/>
      <c r="F901" s="53"/>
      <c r="G901" s="51" t="s">
        <v>51</v>
      </c>
      <c r="H901" s="55"/>
      <c r="I901" s="54"/>
      <c r="J901" s="54"/>
      <c r="K901" s="65"/>
      <c r="L901" s="76">
        <v>901</v>
      </c>
      <c r="M9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1" s="107">
        <v>9</v>
      </c>
      <c r="O901" s="107">
        <v>4.9000000000000004</v>
      </c>
      <c r="P901" s="107">
        <v>28000000</v>
      </c>
      <c r="Q901" s="107"/>
    </row>
    <row r="902" spans="1:17" x14ac:dyDescent="0.3">
      <c r="A902" t="s">
        <v>1817</v>
      </c>
      <c r="B902" t="s">
        <v>324</v>
      </c>
      <c r="C902" s="51"/>
      <c r="D902" s="52"/>
      <c r="E902" s="63"/>
      <c r="F902" s="53"/>
      <c r="G902" s="51" t="s">
        <v>51</v>
      </c>
      <c r="H902" s="55"/>
      <c r="I902" s="54"/>
      <c r="J902" s="54"/>
      <c r="K902" s="65"/>
      <c r="L902" s="76">
        <v>902</v>
      </c>
      <c r="M9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2" s="107">
        <v>6</v>
      </c>
      <c r="O902" s="107">
        <v>5</v>
      </c>
      <c r="P902" s="107">
        <v>28100000</v>
      </c>
      <c r="Q902" s="107"/>
    </row>
    <row r="903" spans="1:17" x14ac:dyDescent="0.3">
      <c r="A903" t="s">
        <v>1818</v>
      </c>
      <c r="B903" t="s">
        <v>238</v>
      </c>
      <c r="C903" s="51"/>
      <c r="D903" s="52"/>
      <c r="E903" s="63"/>
      <c r="F903" s="53"/>
      <c r="G903" s="51" t="s">
        <v>51</v>
      </c>
      <c r="H903" s="55"/>
      <c r="I903" s="54"/>
      <c r="J903" s="54"/>
      <c r="K903" s="65"/>
      <c r="L903" s="76">
        <v>903</v>
      </c>
      <c r="M9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3" s="107">
        <v>5</v>
      </c>
      <c r="O903" s="107">
        <v>5.0999999999999996</v>
      </c>
      <c r="P903" s="107">
        <v>28200000</v>
      </c>
      <c r="Q903" s="107"/>
    </row>
    <row r="904" spans="1:17" x14ac:dyDescent="0.3">
      <c r="A904" t="s">
        <v>1819</v>
      </c>
      <c r="B904" t="s">
        <v>259</v>
      </c>
      <c r="C904" s="51"/>
      <c r="D904" s="52"/>
      <c r="E904" s="63"/>
      <c r="F904" s="53"/>
      <c r="G904" s="51" t="s">
        <v>51</v>
      </c>
      <c r="H904" s="55"/>
      <c r="I904" s="54"/>
      <c r="J904" s="54"/>
      <c r="K904" s="65"/>
      <c r="L904" s="76">
        <v>904</v>
      </c>
      <c r="M9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4" s="107">
        <v>4</v>
      </c>
      <c r="O904" s="107">
        <v>5.2</v>
      </c>
      <c r="P904" s="107">
        <v>28300000</v>
      </c>
      <c r="Q904" s="107"/>
    </row>
    <row r="905" spans="1:17" x14ac:dyDescent="0.3">
      <c r="A905" t="s">
        <v>1820</v>
      </c>
      <c r="B905" t="s">
        <v>395</v>
      </c>
      <c r="C905" s="51"/>
      <c r="D905" s="52"/>
      <c r="E905" s="63"/>
      <c r="F905" s="53"/>
      <c r="G905" s="51" t="s">
        <v>51</v>
      </c>
      <c r="H905" s="55"/>
      <c r="I905" s="54"/>
      <c r="J905" s="54"/>
      <c r="K905" s="65"/>
      <c r="L905" s="76">
        <v>905</v>
      </c>
      <c r="M9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5" s="107">
        <v>3</v>
      </c>
      <c r="O905" s="107">
        <v>5.3</v>
      </c>
      <c r="P905" s="107">
        <v>28400000</v>
      </c>
      <c r="Q905" s="107"/>
    </row>
    <row r="906" spans="1:17" x14ac:dyDescent="0.3">
      <c r="A906" t="s">
        <v>1821</v>
      </c>
      <c r="B906" t="s">
        <v>478</v>
      </c>
      <c r="C906" s="51"/>
      <c r="D906" s="52"/>
      <c r="E906" s="63"/>
      <c r="F906" s="53"/>
      <c r="G906" s="51" t="s">
        <v>51</v>
      </c>
      <c r="H906" s="55"/>
      <c r="I906" s="54"/>
      <c r="J906" s="54"/>
      <c r="K906" s="65"/>
      <c r="L906" s="76">
        <v>906</v>
      </c>
      <c r="M9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6" s="107">
        <v>2</v>
      </c>
      <c r="O906" s="107">
        <v>5.4</v>
      </c>
      <c r="P906" s="107">
        <v>28500000</v>
      </c>
      <c r="Q906" s="107"/>
    </row>
    <row r="907" spans="1:17" x14ac:dyDescent="0.3">
      <c r="A907" t="s">
        <v>1822</v>
      </c>
      <c r="B907" t="s">
        <v>479</v>
      </c>
      <c r="C907" s="51"/>
      <c r="D907" s="52"/>
      <c r="E907" s="63"/>
      <c r="F907" s="53"/>
      <c r="G907" s="51" t="s">
        <v>51</v>
      </c>
      <c r="H907" s="55"/>
      <c r="I907" s="54"/>
      <c r="J907" s="54"/>
      <c r="K907" s="65"/>
      <c r="L907" s="76">
        <v>907</v>
      </c>
      <c r="M9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7" s="107">
        <v>3</v>
      </c>
      <c r="O907" s="107">
        <v>5.4999999999999902</v>
      </c>
      <c r="P907" s="107">
        <v>28600000</v>
      </c>
      <c r="Q907" s="107"/>
    </row>
    <row r="908" spans="1:17" x14ac:dyDescent="0.3">
      <c r="A908" t="s">
        <v>1823</v>
      </c>
      <c r="B908" t="s">
        <v>273</v>
      </c>
      <c r="C908" s="51"/>
      <c r="D908" s="52"/>
      <c r="E908" s="63"/>
      <c r="F908" s="53"/>
      <c r="G908" s="51" t="s">
        <v>51</v>
      </c>
      <c r="H908" s="55"/>
      <c r="I908" s="54"/>
      <c r="J908" s="54"/>
      <c r="K908" s="65"/>
      <c r="L908" s="76">
        <v>908</v>
      </c>
      <c r="M9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8" s="107">
        <v>5</v>
      </c>
      <c r="O908" s="107">
        <v>5.5999999999999899</v>
      </c>
      <c r="P908" s="107">
        <v>28700000</v>
      </c>
      <c r="Q908" s="107"/>
    </row>
    <row r="909" spans="1:17" x14ac:dyDescent="0.3">
      <c r="A909" t="s">
        <v>1824</v>
      </c>
      <c r="B909" t="s">
        <v>480</v>
      </c>
      <c r="C909" s="51"/>
      <c r="D909" s="52"/>
      <c r="E909" s="63"/>
      <c r="F909" s="53"/>
      <c r="G909" s="51" t="s">
        <v>51</v>
      </c>
      <c r="H909" s="55"/>
      <c r="I909" s="54"/>
      <c r="J909" s="54"/>
      <c r="K909" s="65"/>
      <c r="L909" s="76">
        <v>909</v>
      </c>
      <c r="M9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09" s="107">
        <v>6</v>
      </c>
      <c r="O909" s="107">
        <v>5.6999999999999904</v>
      </c>
      <c r="P909" s="107">
        <v>28800000</v>
      </c>
      <c r="Q909" s="107"/>
    </row>
    <row r="910" spans="1:17" x14ac:dyDescent="0.3">
      <c r="A910" t="s">
        <v>1825</v>
      </c>
      <c r="B910" t="s">
        <v>405</v>
      </c>
      <c r="C910" s="51"/>
      <c r="D910" s="52"/>
      <c r="E910" s="63"/>
      <c r="F910" s="53"/>
      <c r="G910" s="51" t="s">
        <v>51</v>
      </c>
      <c r="H910" s="55"/>
      <c r="I910" s="54"/>
      <c r="J910" s="54"/>
      <c r="K910" s="65"/>
      <c r="L910" s="76">
        <v>910</v>
      </c>
      <c r="M9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0" s="107">
        <v>7</v>
      </c>
      <c r="O910" s="107">
        <v>5.7999999999999901</v>
      </c>
      <c r="P910" s="107">
        <v>28900000</v>
      </c>
      <c r="Q910" s="107"/>
    </row>
    <row r="911" spans="1:17" x14ac:dyDescent="0.3">
      <c r="A911" t="s">
        <v>1826</v>
      </c>
      <c r="B911" t="s">
        <v>201</v>
      </c>
      <c r="C911" s="51"/>
      <c r="D911" s="52"/>
      <c r="E911" s="63"/>
      <c r="F911" s="53"/>
      <c r="G911" s="51" t="s">
        <v>51</v>
      </c>
      <c r="H911" s="55"/>
      <c r="I911" s="54"/>
      <c r="J911" s="54"/>
      <c r="K911" s="65"/>
      <c r="L911" s="76">
        <v>911</v>
      </c>
      <c r="M9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1" s="107">
        <v>8</v>
      </c>
      <c r="O911" s="107">
        <v>5.8999999999999897</v>
      </c>
      <c r="P911" s="107">
        <v>29000000</v>
      </c>
      <c r="Q911" s="107"/>
    </row>
    <row r="912" spans="1:17" x14ac:dyDescent="0.3">
      <c r="A912" t="s">
        <v>1827</v>
      </c>
      <c r="B912" t="s">
        <v>208</v>
      </c>
      <c r="C912" s="51"/>
      <c r="D912" s="52"/>
      <c r="E912" s="63"/>
      <c r="F912" s="53"/>
      <c r="G912" s="51" t="s">
        <v>51</v>
      </c>
      <c r="H912" s="55"/>
      <c r="I912" s="54"/>
      <c r="J912" s="54"/>
      <c r="K912" s="65"/>
      <c r="L912" s="76">
        <v>912</v>
      </c>
      <c r="M9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2" s="107">
        <v>8</v>
      </c>
      <c r="O912" s="107">
        <v>5.9999999999999902</v>
      </c>
      <c r="P912" s="107">
        <v>29100000</v>
      </c>
      <c r="Q912" s="107"/>
    </row>
    <row r="913" spans="1:17" x14ac:dyDescent="0.3">
      <c r="A913" t="s">
        <v>1828</v>
      </c>
      <c r="B913" t="s">
        <v>243</v>
      </c>
      <c r="C913" s="51"/>
      <c r="D913" s="52"/>
      <c r="E913" s="63"/>
      <c r="F913" s="53"/>
      <c r="G913" s="51" t="s">
        <v>51</v>
      </c>
      <c r="H913" s="55"/>
      <c r="I913" s="54"/>
      <c r="J913" s="54"/>
      <c r="K913" s="65"/>
      <c r="L913" s="76">
        <v>913</v>
      </c>
      <c r="M9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3" s="107">
        <v>9</v>
      </c>
      <c r="O913" s="107">
        <v>6.0999999999999899</v>
      </c>
      <c r="P913" s="107">
        <v>29200000</v>
      </c>
      <c r="Q913" s="107"/>
    </row>
    <row r="914" spans="1:17" x14ac:dyDescent="0.3">
      <c r="A914" t="s">
        <v>1829</v>
      </c>
      <c r="B914" t="s">
        <v>411</v>
      </c>
      <c r="C914" s="51"/>
      <c r="D914" s="52"/>
      <c r="E914" s="63"/>
      <c r="F914" s="53"/>
      <c r="G914" s="51" t="s">
        <v>51</v>
      </c>
      <c r="H914" s="55"/>
      <c r="I914" s="54"/>
      <c r="J914" s="54"/>
      <c r="K914" s="65"/>
      <c r="L914" s="76">
        <v>914</v>
      </c>
      <c r="M9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4" s="107">
        <v>2</v>
      </c>
      <c r="O914" s="107">
        <v>6.1999999999999904</v>
      </c>
      <c r="P914" s="107">
        <v>29300000</v>
      </c>
      <c r="Q914" s="107"/>
    </row>
    <row r="915" spans="1:17" x14ac:dyDescent="0.3">
      <c r="A915" t="s">
        <v>1830</v>
      </c>
      <c r="B915" t="s">
        <v>481</v>
      </c>
      <c r="C915" s="51"/>
      <c r="D915" s="52"/>
      <c r="E915" s="63"/>
      <c r="F915" s="53"/>
      <c r="G915" s="51" t="s">
        <v>51</v>
      </c>
      <c r="H915" s="55"/>
      <c r="I915" s="54"/>
      <c r="J915" s="54"/>
      <c r="K915" s="65"/>
      <c r="L915" s="76">
        <v>915</v>
      </c>
      <c r="M9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5" s="107">
        <v>9</v>
      </c>
      <c r="O915" s="107">
        <v>6.2999999999999901</v>
      </c>
      <c r="P915" s="107">
        <v>29400000</v>
      </c>
      <c r="Q915" s="107"/>
    </row>
    <row r="916" spans="1:17" x14ac:dyDescent="0.3">
      <c r="A916" t="s">
        <v>1831</v>
      </c>
      <c r="B916" t="s">
        <v>443</v>
      </c>
      <c r="C916" s="51"/>
      <c r="D916" s="52"/>
      <c r="E916" s="63"/>
      <c r="F916" s="53"/>
      <c r="G916" s="51" t="s">
        <v>51</v>
      </c>
      <c r="H916" s="55"/>
      <c r="I916" s="54"/>
      <c r="J916" s="54"/>
      <c r="K916" s="65"/>
      <c r="L916" s="76">
        <v>916</v>
      </c>
      <c r="M9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6" s="107">
        <v>2</v>
      </c>
      <c r="O916" s="107">
        <v>6.3999999999999897</v>
      </c>
      <c r="P916" s="107">
        <v>29500000</v>
      </c>
      <c r="Q916" s="107"/>
    </row>
    <row r="917" spans="1:17" x14ac:dyDescent="0.3">
      <c r="A917" t="s">
        <v>1832</v>
      </c>
      <c r="B917" t="s">
        <v>194</v>
      </c>
      <c r="C917" s="51"/>
      <c r="D917" s="52"/>
      <c r="E917" s="63"/>
      <c r="F917" s="53"/>
      <c r="G917" s="51" t="s">
        <v>51</v>
      </c>
      <c r="H917" s="55"/>
      <c r="I917" s="54"/>
      <c r="J917" s="54"/>
      <c r="K917" s="65"/>
      <c r="L917" s="76">
        <v>917</v>
      </c>
      <c r="M9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7" s="107">
        <v>3</v>
      </c>
      <c r="O917" s="107">
        <v>6.4999999999999902</v>
      </c>
      <c r="P917" s="107">
        <v>29600000</v>
      </c>
      <c r="Q917" s="107"/>
    </row>
    <row r="918" spans="1:17" x14ac:dyDescent="0.3">
      <c r="A918" t="s">
        <v>1833</v>
      </c>
      <c r="B918" t="s">
        <v>436</v>
      </c>
      <c r="C918" s="51"/>
      <c r="D918" s="52"/>
      <c r="E918" s="63"/>
      <c r="F918" s="53"/>
      <c r="G918" s="51" t="s">
        <v>51</v>
      </c>
      <c r="H918" s="55"/>
      <c r="I918" s="54"/>
      <c r="J918" s="54"/>
      <c r="K918" s="65"/>
      <c r="L918" s="76">
        <v>918</v>
      </c>
      <c r="M9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8" s="107">
        <v>4</v>
      </c>
      <c r="O918" s="107">
        <v>6.5999999999999899</v>
      </c>
      <c r="P918" s="107">
        <v>29700000</v>
      </c>
      <c r="Q918" s="107"/>
    </row>
    <row r="919" spans="1:17" x14ac:dyDescent="0.3">
      <c r="A919" t="s">
        <v>1834</v>
      </c>
      <c r="B919" t="s">
        <v>296</v>
      </c>
      <c r="C919" s="51"/>
      <c r="D919" s="52"/>
      <c r="E919" s="63"/>
      <c r="F919" s="53"/>
      <c r="G919" s="51" t="s">
        <v>51</v>
      </c>
      <c r="H919" s="55"/>
      <c r="I919" s="54"/>
      <c r="J919" s="54"/>
      <c r="K919" s="65"/>
      <c r="L919" s="76">
        <v>919</v>
      </c>
      <c r="M9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19" s="107">
        <v>5</v>
      </c>
      <c r="O919" s="107">
        <v>6.6999999999999904</v>
      </c>
      <c r="P919" s="107">
        <v>29800000</v>
      </c>
      <c r="Q919" s="107"/>
    </row>
    <row r="920" spans="1:17" x14ac:dyDescent="0.3">
      <c r="A920" t="s">
        <v>1835</v>
      </c>
      <c r="B920" t="s">
        <v>190</v>
      </c>
      <c r="C920" s="51"/>
      <c r="D920" s="52"/>
      <c r="E920" s="63"/>
      <c r="F920" s="53"/>
      <c r="G920" s="51" t="s">
        <v>51</v>
      </c>
      <c r="H920" s="55"/>
      <c r="I920" s="54"/>
      <c r="J920" s="54"/>
      <c r="K920" s="65"/>
      <c r="L920" s="76">
        <v>920</v>
      </c>
      <c r="M9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0" s="107">
        <v>6</v>
      </c>
      <c r="O920" s="107">
        <v>6.7999999999999901</v>
      </c>
      <c r="P920" s="107">
        <v>29900000</v>
      </c>
      <c r="Q920" s="107"/>
    </row>
    <row r="921" spans="1:17" x14ac:dyDescent="0.3">
      <c r="A921" t="s">
        <v>1836</v>
      </c>
      <c r="B921" t="s">
        <v>194</v>
      </c>
      <c r="C921" s="51"/>
      <c r="D921" s="52"/>
      <c r="E921" s="63"/>
      <c r="F921" s="53"/>
      <c r="G921" s="51" t="s">
        <v>51</v>
      </c>
      <c r="H921" s="55"/>
      <c r="I921" s="54"/>
      <c r="J921" s="54"/>
      <c r="K921" s="65"/>
      <c r="L921" s="76">
        <v>921</v>
      </c>
      <c r="M9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1" s="107">
        <v>7</v>
      </c>
      <c r="O921" s="107">
        <v>6.8999999999999897</v>
      </c>
      <c r="P921" s="107">
        <v>30000000</v>
      </c>
      <c r="Q921" s="107"/>
    </row>
    <row r="922" spans="1:17" x14ac:dyDescent="0.3">
      <c r="A922" t="s">
        <v>1837</v>
      </c>
      <c r="B922" t="s">
        <v>300</v>
      </c>
      <c r="C922" s="51"/>
      <c r="D922" s="52"/>
      <c r="E922" s="63"/>
      <c r="F922" s="53"/>
      <c r="G922" s="51" t="s">
        <v>51</v>
      </c>
      <c r="H922" s="55"/>
      <c r="I922" s="54"/>
      <c r="J922" s="54"/>
      <c r="K922" s="65"/>
      <c r="L922" s="76">
        <v>922</v>
      </c>
      <c r="M9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2" s="107">
        <v>8</v>
      </c>
      <c r="O922" s="107">
        <v>6.9999999999999902</v>
      </c>
      <c r="P922" s="107">
        <v>30100000</v>
      </c>
      <c r="Q922" s="107"/>
    </row>
    <row r="923" spans="1:17" x14ac:dyDescent="0.3">
      <c r="A923" t="s">
        <v>1838</v>
      </c>
      <c r="B923" t="s">
        <v>321</v>
      </c>
      <c r="C923" s="51"/>
      <c r="D923" s="52"/>
      <c r="E923" s="63"/>
      <c r="F923" s="53"/>
      <c r="G923" s="51" t="s">
        <v>51</v>
      </c>
      <c r="H923" s="55"/>
      <c r="I923" s="54"/>
      <c r="J923" s="54"/>
      <c r="K923" s="65"/>
      <c r="L923" s="76">
        <v>923</v>
      </c>
      <c r="M9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3" s="107">
        <v>9</v>
      </c>
      <c r="O923" s="107">
        <v>7.0999999999999899</v>
      </c>
      <c r="P923" s="107">
        <v>30200000</v>
      </c>
      <c r="Q923" s="107"/>
    </row>
    <row r="924" spans="1:17" x14ac:dyDescent="0.3">
      <c r="A924" t="s">
        <v>1839</v>
      </c>
      <c r="B924" t="s">
        <v>176</v>
      </c>
      <c r="C924" s="51"/>
      <c r="D924" s="52"/>
      <c r="E924" s="63"/>
      <c r="F924" s="53"/>
      <c r="G924" s="51" t="s">
        <v>51</v>
      </c>
      <c r="H924" s="55"/>
      <c r="I924" s="54"/>
      <c r="J924" s="54"/>
      <c r="K924" s="65"/>
      <c r="L924" s="76">
        <v>924</v>
      </c>
      <c r="M9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4" s="107">
        <v>7</v>
      </c>
      <c r="O924" s="107">
        <v>7.1999999999999904</v>
      </c>
      <c r="P924" s="107">
        <v>30300000</v>
      </c>
      <c r="Q924" s="107"/>
    </row>
    <row r="925" spans="1:17" x14ac:dyDescent="0.3">
      <c r="A925" t="s">
        <v>1840</v>
      </c>
      <c r="B925" t="s">
        <v>238</v>
      </c>
      <c r="C925" s="51"/>
      <c r="D925" s="52"/>
      <c r="E925" s="63"/>
      <c r="F925" s="53"/>
      <c r="G925" s="51" t="s">
        <v>51</v>
      </c>
      <c r="H925" s="55"/>
      <c r="I925" s="54"/>
      <c r="J925" s="54"/>
      <c r="K925" s="65"/>
      <c r="L925" s="76">
        <v>925</v>
      </c>
      <c r="M9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5" s="107">
        <v>6</v>
      </c>
      <c r="O925" s="107">
        <v>7.2999999999999901</v>
      </c>
      <c r="P925" s="107">
        <v>30400000</v>
      </c>
      <c r="Q925" s="107"/>
    </row>
    <row r="926" spans="1:17" x14ac:dyDescent="0.3">
      <c r="A926" t="s">
        <v>1841</v>
      </c>
      <c r="B926" t="s">
        <v>482</v>
      </c>
      <c r="C926" s="51"/>
      <c r="D926" s="52"/>
      <c r="E926" s="63"/>
      <c r="F926" s="53"/>
      <c r="G926" s="51" t="s">
        <v>51</v>
      </c>
      <c r="H926" s="55"/>
      <c r="I926" s="54"/>
      <c r="J926" s="54"/>
      <c r="K926" s="65"/>
      <c r="L926" s="76">
        <v>926</v>
      </c>
      <c r="M9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6" s="107">
        <v>5</v>
      </c>
      <c r="O926" s="107">
        <v>7.3999999999999897</v>
      </c>
      <c r="P926" s="107">
        <v>30500000</v>
      </c>
      <c r="Q926" s="107"/>
    </row>
    <row r="927" spans="1:17" x14ac:dyDescent="0.3">
      <c r="A927" t="s">
        <v>1842</v>
      </c>
      <c r="B927" t="s">
        <v>201</v>
      </c>
      <c r="C927" s="51"/>
      <c r="D927" s="52"/>
      <c r="E927" s="63"/>
      <c r="F927" s="53"/>
      <c r="G927" s="51" t="s">
        <v>51</v>
      </c>
      <c r="H927" s="55"/>
      <c r="I927" s="54"/>
      <c r="J927" s="54"/>
      <c r="K927" s="65"/>
      <c r="L927" s="76">
        <v>927</v>
      </c>
      <c r="M9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7" s="107">
        <v>4</v>
      </c>
      <c r="O927" s="107">
        <v>7.4999999999999902</v>
      </c>
      <c r="P927" s="107">
        <v>30600000</v>
      </c>
      <c r="Q927" s="107"/>
    </row>
    <row r="928" spans="1:17" x14ac:dyDescent="0.3">
      <c r="A928" t="s">
        <v>1843</v>
      </c>
      <c r="B928" t="s">
        <v>483</v>
      </c>
      <c r="C928" s="51"/>
      <c r="D928" s="52"/>
      <c r="E928" s="63"/>
      <c r="F928" s="53"/>
      <c r="G928" s="51" t="s">
        <v>51</v>
      </c>
      <c r="H928" s="55"/>
      <c r="I928" s="54"/>
      <c r="J928" s="54"/>
      <c r="K928" s="65"/>
      <c r="L928" s="76">
        <v>928</v>
      </c>
      <c r="M9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8" s="107">
        <v>3</v>
      </c>
      <c r="O928" s="107">
        <v>7.5999999999999899</v>
      </c>
      <c r="P928" s="107">
        <v>30700000</v>
      </c>
      <c r="Q928" s="107"/>
    </row>
    <row r="929" spans="1:17" x14ac:dyDescent="0.3">
      <c r="A929" t="s">
        <v>1844</v>
      </c>
      <c r="B929" t="s">
        <v>253</v>
      </c>
      <c r="C929" s="51"/>
      <c r="D929" s="52"/>
      <c r="E929" s="63"/>
      <c r="F929" s="53"/>
      <c r="G929" s="51" t="s">
        <v>51</v>
      </c>
      <c r="H929" s="55"/>
      <c r="I929" s="54"/>
      <c r="J929" s="54"/>
      <c r="K929" s="65"/>
      <c r="L929" s="76">
        <v>929</v>
      </c>
      <c r="M9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29" s="107">
        <v>3</v>
      </c>
      <c r="O929" s="107">
        <v>7.6999999999999904</v>
      </c>
      <c r="P929" s="107">
        <v>30800000</v>
      </c>
      <c r="Q929" s="107"/>
    </row>
    <row r="930" spans="1:17" x14ac:dyDescent="0.3">
      <c r="A930" t="s">
        <v>1845</v>
      </c>
      <c r="B930" t="s">
        <v>194</v>
      </c>
      <c r="C930" s="51"/>
      <c r="D930" s="52"/>
      <c r="E930" s="63"/>
      <c r="F930" s="53"/>
      <c r="G930" s="51" t="s">
        <v>51</v>
      </c>
      <c r="H930" s="55"/>
      <c r="I930" s="54"/>
      <c r="J930" s="54"/>
      <c r="K930" s="65"/>
      <c r="L930" s="76">
        <v>930</v>
      </c>
      <c r="M9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0" s="107">
        <v>2</v>
      </c>
      <c r="O930" s="107">
        <v>7.7999999999999901</v>
      </c>
      <c r="P930" s="107">
        <v>30900000</v>
      </c>
      <c r="Q930" s="107"/>
    </row>
    <row r="931" spans="1:17" x14ac:dyDescent="0.3">
      <c r="A931" t="s">
        <v>1846</v>
      </c>
      <c r="B931" t="s">
        <v>369</v>
      </c>
      <c r="C931" s="51"/>
      <c r="D931" s="52"/>
      <c r="E931" s="63"/>
      <c r="F931" s="53"/>
      <c r="G931" s="51" t="s">
        <v>51</v>
      </c>
      <c r="H931" s="55"/>
      <c r="I931" s="54"/>
      <c r="J931" s="54"/>
      <c r="K931" s="65"/>
      <c r="L931" s="76">
        <v>931</v>
      </c>
      <c r="M9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1" s="107">
        <v>22</v>
      </c>
      <c r="O931" s="107">
        <v>7.8999999999999897</v>
      </c>
      <c r="P931" s="107">
        <v>31000000</v>
      </c>
      <c r="Q931" s="107"/>
    </row>
    <row r="932" spans="1:17" x14ac:dyDescent="0.3">
      <c r="A932" t="s">
        <v>1847</v>
      </c>
      <c r="B932" t="s">
        <v>246</v>
      </c>
      <c r="C932" s="51"/>
      <c r="D932" s="52"/>
      <c r="E932" s="63"/>
      <c r="F932" s="53"/>
      <c r="G932" s="51" t="s">
        <v>51</v>
      </c>
      <c r="H932" s="55"/>
      <c r="I932" s="54"/>
      <c r="J932" s="54"/>
      <c r="K932" s="65"/>
      <c r="L932" s="76">
        <v>932</v>
      </c>
      <c r="M9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2" s="107">
        <v>21</v>
      </c>
      <c r="O932" s="107">
        <v>7.9999999999999902</v>
      </c>
      <c r="P932" s="107">
        <v>31100000</v>
      </c>
      <c r="Q932" s="107"/>
    </row>
    <row r="933" spans="1:17" x14ac:dyDescent="0.3">
      <c r="A933" t="s">
        <v>1848</v>
      </c>
      <c r="B933" t="s">
        <v>305</v>
      </c>
      <c r="C933" s="51"/>
      <c r="D933" s="52"/>
      <c r="E933" s="63"/>
      <c r="F933" s="53"/>
      <c r="G933" s="51" t="s">
        <v>51</v>
      </c>
      <c r="H933" s="55"/>
      <c r="I933" s="54"/>
      <c r="J933" s="54"/>
      <c r="K933" s="65"/>
      <c r="L933" s="76">
        <v>933</v>
      </c>
      <c r="M9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3" s="107">
        <v>23</v>
      </c>
      <c r="O933" s="107">
        <v>8.0999999999999908</v>
      </c>
      <c r="P933" s="107">
        <v>31200000</v>
      </c>
      <c r="Q933" s="107"/>
    </row>
    <row r="934" spans="1:17" x14ac:dyDescent="0.3">
      <c r="A934" t="s">
        <v>1849</v>
      </c>
      <c r="B934" t="s">
        <v>193</v>
      </c>
      <c r="C934" s="51"/>
      <c r="D934" s="52"/>
      <c r="E934" s="63"/>
      <c r="F934" s="53"/>
      <c r="G934" s="51" t="s">
        <v>51</v>
      </c>
      <c r="H934" s="55"/>
      <c r="I934" s="54"/>
      <c r="J934" s="54"/>
      <c r="K934" s="65"/>
      <c r="L934" s="76">
        <v>934</v>
      </c>
      <c r="M9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4" s="107">
        <v>2</v>
      </c>
      <c r="O934" s="107">
        <v>8.1999999999999904</v>
      </c>
      <c r="P934" s="107">
        <v>31300000</v>
      </c>
      <c r="Q934" s="107"/>
    </row>
    <row r="935" spans="1:17" x14ac:dyDescent="0.3">
      <c r="A935" t="s">
        <v>1850</v>
      </c>
      <c r="B935" t="s">
        <v>201</v>
      </c>
      <c r="C935" s="51"/>
      <c r="D935" s="52"/>
      <c r="E935" s="63"/>
      <c r="F935" s="53"/>
      <c r="G935" s="51" t="s">
        <v>51</v>
      </c>
      <c r="H935" s="55"/>
      <c r="I935" s="54"/>
      <c r="J935" s="54"/>
      <c r="K935" s="65"/>
      <c r="L935" s="76">
        <v>935</v>
      </c>
      <c r="M9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5" s="107">
        <v>23</v>
      </c>
      <c r="O935" s="107">
        <v>8.2999999999999794</v>
      </c>
      <c r="P935" s="107">
        <v>31400000</v>
      </c>
      <c r="Q935" s="107"/>
    </row>
    <row r="936" spans="1:17" x14ac:dyDescent="0.3">
      <c r="A936" t="s">
        <v>1851</v>
      </c>
      <c r="B936" t="s">
        <v>484</v>
      </c>
      <c r="C936" s="51"/>
      <c r="D936" s="52"/>
      <c r="E936" s="63"/>
      <c r="F936" s="53"/>
      <c r="G936" s="51" t="s">
        <v>51</v>
      </c>
      <c r="H936" s="55"/>
      <c r="I936" s="54"/>
      <c r="J936" s="54"/>
      <c r="K936" s="65"/>
      <c r="L936" s="76">
        <v>936</v>
      </c>
      <c r="M9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6" s="107">
        <v>23</v>
      </c>
      <c r="O936" s="107">
        <v>8.3999999999999808</v>
      </c>
      <c r="P936" s="107">
        <v>31500000</v>
      </c>
      <c r="Q936" s="107"/>
    </row>
    <row r="937" spans="1:17" x14ac:dyDescent="0.3">
      <c r="A937" t="s">
        <v>1852</v>
      </c>
      <c r="B937" t="s">
        <v>485</v>
      </c>
      <c r="C937" s="51"/>
      <c r="D937" s="52"/>
      <c r="E937" s="63"/>
      <c r="F937" s="53"/>
      <c r="G937" s="51" t="s">
        <v>51</v>
      </c>
      <c r="H937" s="55"/>
      <c r="I937" s="54"/>
      <c r="J937" s="54"/>
      <c r="K937" s="65"/>
      <c r="L937" s="76">
        <v>937</v>
      </c>
      <c r="M9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7" s="107">
        <v>24</v>
      </c>
      <c r="O937" s="107">
        <v>8.4999999999999805</v>
      </c>
      <c r="P937" s="107">
        <v>31600000</v>
      </c>
      <c r="Q937" s="107"/>
    </row>
    <row r="938" spans="1:17" x14ac:dyDescent="0.3">
      <c r="A938" t="s">
        <v>1853</v>
      </c>
      <c r="B938" t="s">
        <v>344</v>
      </c>
      <c r="C938" s="51"/>
      <c r="D938" s="52"/>
      <c r="E938" s="63"/>
      <c r="F938" s="53"/>
      <c r="G938" s="51" t="s">
        <v>51</v>
      </c>
      <c r="H938" s="55"/>
      <c r="I938" s="54"/>
      <c r="J938" s="54"/>
      <c r="K938" s="65"/>
      <c r="L938" s="76">
        <v>938</v>
      </c>
      <c r="M9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8" s="107">
        <v>12</v>
      </c>
      <c r="O938" s="107">
        <v>8.5999999999999801</v>
      </c>
      <c r="P938" s="107">
        <v>31700000</v>
      </c>
      <c r="Q938" s="107"/>
    </row>
    <row r="939" spans="1:17" x14ac:dyDescent="0.3">
      <c r="A939" t="s">
        <v>1854</v>
      </c>
      <c r="B939" t="s">
        <v>486</v>
      </c>
      <c r="C939" s="51"/>
      <c r="D939" s="52"/>
      <c r="E939" s="63"/>
      <c r="F939" s="53"/>
      <c r="G939" s="51" t="s">
        <v>51</v>
      </c>
      <c r="H939" s="55"/>
      <c r="I939" s="54"/>
      <c r="J939" s="54"/>
      <c r="K939" s="65"/>
      <c r="L939" s="76">
        <v>939</v>
      </c>
      <c r="M9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39" s="107">
        <v>1</v>
      </c>
      <c r="O939" s="107">
        <v>8.6999999999999797</v>
      </c>
      <c r="P939" s="107">
        <v>31800000</v>
      </c>
      <c r="Q939" s="107"/>
    </row>
    <row r="940" spans="1:17" x14ac:dyDescent="0.3">
      <c r="A940" t="s">
        <v>1855</v>
      </c>
      <c r="B940" t="s">
        <v>380</v>
      </c>
      <c r="C940" s="51"/>
      <c r="D940" s="52"/>
      <c r="E940" s="63"/>
      <c r="F940" s="53"/>
      <c r="G940" s="51" t="s">
        <v>51</v>
      </c>
      <c r="H940" s="55"/>
      <c r="I940" s="54"/>
      <c r="J940" s="54"/>
      <c r="K940" s="65"/>
      <c r="L940" s="76">
        <v>940</v>
      </c>
      <c r="M9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0" s="107">
        <v>11</v>
      </c>
      <c r="O940" s="107">
        <v>8.7999999999999794</v>
      </c>
      <c r="P940" s="107">
        <v>31900000</v>
      </c>
      <c r="Q940" s="107"/>
    </row>
    <row r="941" spans="1:17" x14ac:dyDescent="0.3">
      <c r="A941" t="s">
        <v>1856</v>
      </c>
      <c r="B941" t="s">
        <v>196</v>
      </c>
      <c r="C941" s="51"/>
      <c r="D941" s="52"/>
      <c r="E941" s="63"/>
      <c r="F941" s="53"/>
      <c r="G941" s="51" t="s">
        <v>51</v>
      </c>
      <c r="H941" s="55"/>
      <c r="I941" s="54"/>
      <c r="J941" s="54"/>
      <c r="K941" s="65"/>
      <c r="L941" s="76">
        <v>941</v>
      </c>
      <c r="M9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1" s="107">
        <v>11</v>
      </c>
      <c r="O941" s="107">
        <v>8.8999999999999808</v>
      </c>
      <c r="P941" s="107">
        <v>32000000</v>
      </c>
      <c r="Q941" s="107"/>
    </row>
    <row r="942" spans="1:17" x14ac:dyDescent="0.3">
      <c r="A942" t="s">
        <v>1857</v>
      </c>
      <c r="B942" t="s">
        <v>217</v>
      </c>
      <c r="C942" s="51"/>
      <c r="D942" s="52"/>
      <c r="E942" s="63"/>
      <c r="F942" s="53"/>
      <c r="G942" s="51" t="s">
        <v>51</v>
      </c>
      <c r="H942" s="55"/>
      <c r="I942" s="54"/>
      <c r="J942" s="54"/>
      <c r="K942" s="65"/>
      <c r="L942" s="76">
        <v>942</v>
      </c>
      <c r="M9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2" s="107">
        <v>11</v>
      </c>
      <c r="O942" s="107">
        <v>8.9999999999999805</v>
      </c>
      <c r="P942" s="107">
        <v>32100000</v>
      </c>
      <c r="Q942" s="107"/>
    </row>
    <row r="943" spans="1:17" x14ac:dyDescent="0.3">
      <c r="A943" t="s">
        <v>1858</v>
      </c>
      <c r="B943" t="s">
        <v>191</v>
      </c>
      <c r="C943" s="51"/>
      <c r="D943" s="52"/>
      <c r="E943" s="63"/>
      <c r="F943" s="53"/>
      <c r="G943" s="51" t="s">
        <v>51</v>
      </c>
      <c r="H943" s="55"/>
      <c r="I943" s="54"/>
      <c r="J943" s="54"/>
      <c r="K943" s="65"/>
      <c r="L943" s="76">
        <v>943</v>
      </c>
      <c r="M9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3" s="107">
        <v>11</v>
      </c>
      <c r="O943" s="107">
        <v>9.0999999999999801</v>
      </c>
      <c r="P943" s="107">
        <v>32200000</v>
      </c>
      <c r="Q943" s="107"/>
    </row>
    <row r="944" spans="1:17" x14ac:dyDescent="0.3">
      <c r="A944" t="s">
        <v>1859</v>
      </c>
      <c r="B944" t="s">
        <v>487</v>
      </c>
      <c r="C944" s="51"/>
      <c r="D944" s="52"/>
      <c r="E944" s="63"/>
      <c r="F944" s="53"/>
      <c r="G944" s="51" t="s">
        <v>51</v>
      </c>
      <c r="H944" s="55"/>
      <c r="I944" s="54"/>
      <c r="J944" s="54"/>
      <c r="K944" s="65"/>
      <c r="L944" s="76">
        <v>944</v>
      </c>
      <c r="M9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4" s="107">
        <v>11</v>
      </c>
      <c r="O944" s="107">
        <v>9.1999999999999797</v>
      </c>
      <c r="P944" s="107">
        <v>32300000</v>
      </c>
      <c r="Q944" s="107"/>
    </row>
    <row r="945" spans="1:17" x14ac:dyDescent="0.3">
      <c r="A945" t="s">
        <v>1860</v>
      </c>
      <c r="B945" t="s">
        <v>464</v>
      </c>
      <c r="C945" s="51"/>
      <c r="D945" s="52"/>
      <c r="E945" s="63"/>
      <c r="F945" s="53"/>
      <c r="G945" s="51" t="s">
        <v>51</v>
      </c>
      <c r="H945" s="55"/>
      <c r="I945" s="54"/>
      <c r="J945" s="54"/>
      <c r="K945" s="65"/>
      <c r="L945" s="76">
        <v>945</v>
      </c>
      <c r="M9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5" s="107">
        <v>11</v>
      </c>
      <c r="O945" s="107">
        <v>9.2999999999999794</v>
      </c>
      <c r="P945" s="107">
        <v>32400000</v>
      </c>
      <c r="Q945" s="107"/>
    </row>
    <row r="946" spans="1:17" x14ac:dyDescent="0.3">
      <c r="A946" t="s">
        <v>1861</v>
      </c>
      <c r="B946" t="s">
        <v>344</v>
      </c>
      <c r="C946" s="51"/>
      <c r="D946" s="52"/>
      <c r="E946" s="63"/>
      <c r="F946" s="53"/>
      <c r="G946" s="51" t="s">
        <v>51</v>
      </c>
      <c r="H946" s="55"/>
      <c r="I946" s="54"/>
      <c r="J946" s="54"/>
      <c r="K946" s="65"/>
      <c r="L946" s="76">
        <v>946</v>
      </c>
      <c r="M9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6" s="107">
        <v>11</v>
      </c>
      <c r="O946" s="107">
        <v>9.3999999999999808</v>
      </c>
      <c r="P946" s="107">
        <v>32500000</v>
      </c>
      <c r="Q946" s="107"/>
    </row>
    <row r="947" spans="1:17" x14ac:dyDescent="0.3">
      <c r="A947" t="s">
        <v>1862</v>
      </c>
      <c r="B947" t="s">
        <v>488</v>
      </c>
      <c r="C947" s="51"/>
      <c r="D947" s="52"/>
      <c r="E947" s="63"/>
      <c r="F947" s="53"/>
      <c r="G947" s="51" t="s">
        <v>51</v>
      </c>
      <c r="H947" s="55"/>
      <c r="I947" s="54"/>
      <c r="J947" s="54"/>
      <c r="K947" s="65"/>
      <c r="L947" s="76">
        <v>947</v>
      </c>
      <c r="M9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7" s="107">
        <v>11</v>
      </c>
      <c r="O947" s="107">
        <v>9.4999999999999805</v>
      </c>
      <c r="P947" s="107">
        <v>32600000</v>
      </c>
      <c r="Q947" s="107"/>
    </row>
    <row r="948" spans="1:17" x14ac:dyDescent="0.3">
      <c r="A948" t="s">
        <v>1863</v>
      </c>
      <c r="B948" t="s">
        <v>243</v>
      </c>
      <c r="C948" s="51"/>
      <c r="D948" s="52"/>
      <c r="E948" s="63"/>
      <c r="F948" s="53"/>
      <c r="G948" s="51" t="s">
        <v>50</v>
      </c>
      <c r="H948" s="55"/>
      <c r="I948" s="54"/>
      <c r="J948" s="54"/>
      <c r="K948" s="65"/>
      <c r="L948" s="76">
        <v>948</v>
      </c>
      <c r="M9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8" s="107">
        <v>2</v>
      </c>
      <c r="O948" s="107">
        <v>9.5999999999999801</v>
      </c>
      <c r="P948" s="107">
        <v>32700000</v>
      </c>
      <c r="Q948" s="107"/>
    </row>
    <row r="949" spans="1:17" x14ac:dyDescent="0.3">
      <c r="A949" t="s">
        <v>1864</v>
      </c>
      <c r="B949" t="s">
        <v>253</v>
      </c>
      <c r="C949" s="51"/>
      <c r="D949" s="52"/>
      <c r="E949" s="63"/>
      <c r="F949" s="53"/>
      <c r="G949" s="51" t="s">
        <v>50</v>
      </c>
      <c r="H949" s="55"/>
      <c r="I949" s="54"/>
      <c r="J949" s="54"/>
      <c r="K949" s="65"/>
      <c r="L949" s="76">
        <v>949</v>
      </c>
      <c r="M9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49" s="107">
        <v>4</v>
      </c>
      <c r="O949" s="107">
        <v>9.6999999999999797</v>
      </c>
      <c r="P949" s="107">
        <v>32800000</v>
      </c>
      <c r="Q949" s="107"/>
    </row>
    <row r="950" spans="1:17" x14ac:dyDescent="0.3">
      <c r="A950" t="s">
        <v>1865</v>
      </c>
      <c r="B950" t="s">
        <v>201</v>
      </c>
      <c r="C950" s="51"/>
      <c r="D950" s="52"/>
      <c r="E950" s="63"/>
      <c r="F950" s="53"/>
      <c r="G950" s="51" t="s">
        <v>50</v>
      </c>
      <c r="H950" s="55"/>
      <c r="I950" s="54"/>
      <c r="J950" s="54"/>
      <c r="K950" s="65"/>
      <c r="L950" s="76">
        <v>950</v>
      </c>
      <c r="M9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0" s="107">
        <v>3</v>
      </c>
      <c r="O950" s="107">
        <v>9.7999999999999794</v>
      </c>
      <c r="P950" s="107">
        <v>32900000</v>
      </c>
      <c r="Q950" s="107"/>
    </row>
    <row r="951" spans="1:17" x14ac:dyDescent="0.3">
      <c r="A951" t="s">
        <v>1866</v>
      </c>
      <c r="B951" t="s">
        <v>489</v>
      </c>
      <c r="C951" s="51"/>
      <c r="D951" s="52"/>
      <c r="E951" s="63"/>
      <c r="F951" s="53"/>
      <c r="G951" s="51" t="s">
        <v>50</v>
      </c>
      <c r="H951" s="55"/>
      <c r="I951" s="54"/>
      <c r="J951" s="54"/>
      <c r="K951" s="65"/>
      <c r="L951" s="76">
        <v>951</v>
      </c>
      <c r="M9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1" s="107">
        <v>5</v>
      </c>
      <c r="O951" s="107">
        <v>9.8999999999999808</v>
      </c>
      <c r="P951" s="107">
        <v>33000000</v>
      </c>
      <c r="Q951" s="107"/>
    </row>
    <row r="952" spans="1:17" x14ac:dyDescent="0.3">
      <c r="A952" t="s">
        <v>1867</v>
      </c>
      <c r="B952" t="s">
        <v>490</v>
      </c>
      <c r="C952" s="51"/>
      <c r="D952" s="52"/>
      <c r="E952" s="63"/>
      <c r="F952" s="53"/>
      <c r="G952" s="51" t="s">
        <v>51</v>
      </c>
      <c r="H952" s="55"/>
      <c r="I952" s="54"/>
      <c r="J952" s="54"/>
      <c r="K952" s="65"/>
      <c r="L952" s="76">
        <v>952</v>
      </c>
      <c r="M9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2" s="107">
        <v>6</v>
      </c>
      <c r="O952" s="107">
        <v>4</v>
      </c>
      <c r="P952" s="107">
        <v>33100000</v>
      </c>
      <c r="Q952" s="107"/>
    </row>
    <row r="953" spans="1:17" x14ac:dyDescent="0.3">
      <c r="A953" t="s">
        <v>1868</v>
      </c>
      <c r="B953" t="s">
        <v>491</v>
      </c>
      <c r="C953" s="51"/>
      <c r="D953" s="52"/>
      <c r="E953" s="63"/>
      <c r="F953" s="53"/>
      <c r="G953" s="51" t="s">
        <v>51</v>
      </c>
      <c r="H953" s="55"/>
      <c r="I953" s="54"/>
      <c r="J953" s="54"/>
      <c r="K953" s="65"/>
      <c r="L953" s="76">
        <v>953</v>
      </c>
      <c r="M9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3" s="107">
        <v>7</v>
      </c>
      <c r="O953" s="107">
        <v>4.0999999999999996</v>
      </c>
      <c r="P953" s="107">
        <v>33200000</v>
      </c>
      <c r="Q953" s="107"/>
    </row>
    <row r="954" spans="1:17" x14ac:dyDescent="0.3">
      <c r="A954" t="s">
        <v>1869</v>
      </c>
      <c r="B954" t="s">
        <v>230</v>
      </c>
      <c r="C954" s="51"/>
      <c r="D954" s="52"/>
      <c r="E954" s="63"/>
      <c r="F954" s="53"/>
      <c r="G954" s="51" t="s">
        <v>51</v>
      </c>
      <c r="H954" s="55"/>
      <c r="I954" s="54"/>
      <c r="J954" s="54"/>
      <c r="K954" s="65"/>
      <c r="L954" s="76">
        <v>954</v>
      </c>
      <c r="M9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4" s="107">
        <v>8</v>
      </c>
      <c r="O954" s="107">
        <v>4.2</v>
      </c>
      <c r="P954" s="107">
        <v>33300000</v>
      </c>
      <c r="Q954" s="107"/>
    </row>
    <row r="955" spans="1:17" x14ac:dyDescent="0.3">
      <c r="A955" t="s">
        <v>1870</v>
      </c>
      <c r="B955" t="s">
        <v>436</v>
      </c>
      <c r="C955" s="51"/>
      <c r="D955" s="52"/>
      <c r="E955" s="63"/>
      <c r="F955" s="53"/>
      <c r="G955" s="51" t="s">
        <v>51</v>
      </c>
      <c r="H955" s="55"/>
      <c r="I955" s="54"/>
      <c r="J955" s="54"/>
      <c r="K955" s="65"/>
      <c r="L955" s="76">
        <v>955</v>
      </c>
      <c r="M9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5" s="107">
        <v>9</v>
      </c>
      <c r="O955" s="107">
        <v>4.3</v>
      </c>
      <c r="P955" s="107">
        <v>33400000</v>
      </c>
      <c r="Q955" s="107"/>
    </row>
    <row r="956" spans="1:17" x14ac:dyDescent="0.3">
      <c r="A956" t="s">
        <v>1871</v>
      </c>
      <c r="B956" t="s">
        <v>492</v>
      </c>
      <c r="C956" s="51"/>
      <c r="D956" s="52"/>
      <c r="E956" s="63"/>
      <c r="F956" s="53"/>
      <c r="G956" s="51" t="s">
        <v>51</v>
      </c>
      <c r="H956" s="55"/>
      <c r="I956" s="54"/>
      <c r="J956" s="54"/>
      <c r="K956" s="65"/>
      <c r="L956" s="76">
        <v>956</v>
      </c>
      <c r="M9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6" s="107">
        <v>8</v>
      </c>
      <c r="O956" s="107">
        <v>4.4000000000000004</v>
      </c>
      <c r="P956" s="107">
        <v>33500000</v>
      </c>
      <c r="Q956" s="107"/>
    </row>
    <row r="957" spans="1:17" x14ac:dyDescent="0.3">
      <c r="A957" t="s">
        <v>1872</v>
      </c>
      <c r="B957" t="s">
        <v>493</v>
      </c>
      <c r="C957" s="51"/>
      <c r="D957" s="52"/>
      <c r="E957" s="63"/>
      <c r="F957" s="53"/>
      <c r="G957" s="51" t="s">
        <v>51</v>
      </c>
      <c r="H957" s="55"/>
      <c r="I957" s="54"/>
      <c r="J957" s="54"/>
      <c r="K957" s="65"/>
      <c r="L957" s="76">
        <v>957</v>
      </c>
      <c r="M9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7" s="107">
        <v>7</v>
      </c>
      <c r="O957" s="107">
        <v>4.5</v>
      </c>
      <c r="P957" s="107">
        <v>33600000</v>
      </c>
      <c r="Q957" s="107"/>
    </row>
    <row r="958" spans="1:17" x14ac:dyDescent="0.3">
      <c r="A958" t="s">
        <v>1873</v>
      </c>
      <c r="B958" t="s">
        <v>494</v>
      </c>
      <c r="C958" s="51"/>
      <c r="D958" s="52"/>
      <c r="E958" s="63"/>
      <c r="F958" s="53"/>
      <c r="G958" s="51" t="s">
        <v>51</v>
      </c>
      <c r="H958" s="55"/>
      <c r="I958" s="54"/>
      <c r="J958" s="54"/>
      <c r="K958" s="65"/>
      <c r="L958" s="76">
        <v>958</v>
      </c>
      <c r="M9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8" s="107">
        <v>6</v>
      </c>
      <c r="O958" s="107">
        <v>4.5999999999999996</v>
      </c>
      <c r="P958" s="107">
        <v>33700000</v>
      </c>
      <c r="Q958" s="107"/>
    </row>
    <row r="959" spans="1:17" x14ac:dyDescent="0.3">
      <c r="A959" t="s">
        <v>1105</v>
      </c>
      <c r="B959" t="s">
        <v>178</v>
      </c>
      <c r="C959" s="51"/>
      <c r="D959" s="52"/>
      <c r="E959" s="63"/>
      <c r="F959" s="53"/>
      <c r="G959" s="51" t="s">
        <v>51</v>
      </c>
      <c r="H959" s="55"/>
      <c r="I959" s="54"/>
      <c r="J959" s="54"/>
      <c r="K959" s="65"/>
      <c r="L959" s="76">
        <v>959</v>
      </c>
      <c r="M9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59" s="107">
        <v>5</v>
      </c>
      <c r="O959" s="107">
        <v>4.7</v>
      </c>
      <c r="P959" s="107">
        <v>33800000</v>
      </c>
      <c r="Q959" s="107"/>
    </row>
    <row r="960" spans="1:17" x14ac:dyDescent="0.3">
      <c r="A960" t="s">
        <v>1874</v>
      </c>
      <c r="B960" t="s">
        <v>495</v>
      </c>
      <c r="C960" s="51"/>
      <c r="D960" s="52"/>
      <c r="E960" s="63"/>
      <c r="F960" s="53"/>
      <c r="G960" s="51" t="s">
        <v>51</v>
      </c>
      <c r="H960" s="55"/>
      <c r="I960" s="54"/>
      <c r="J960" s="54"/>
      <c r="K960" s="65"/>
      <c r="L960" s="76">
        <v>960</v>
      </c>
      <c r="M9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0" s="107">
        <v>4</v>
      </c>
      <c r="O960" s="107">
        <v>4.8</v>
      </c>
      <c r="P960" s="107">
        <v>33900000</v>
      </c>
      <c r="Q960" s="107"/>
    </row>
    <row r="961" spans="1:17" x14ac:dyDescent="0.3">
      <c r="A961" t="s">
        <v>1875</v>
      </c>
      <c r="B961" t="s">
        <v>344</v>
      </c>
      <c r="C961" s="51"/>
      <c r="D961" s="52"/>
      <c r="E961" s="63"/>
      <c r="F961" s="53"/>
      <c r="G961" s="51" t="s">
        <v>51</v>
      </c>
      <c r="H961" s="55"/>
      <c r="I961" s="54"/>
      <c r="J961" s="54"/>
      <c r="K961" s="65"/>
      <c r="L961" s="76">
        <v>961</v>
      </c>
      <c r="M9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1" s="107">
        <v>3</v>
      </c>
      <c r="O961" s="107">
        <v>4.9000000000000004</v>
      </c>
      <c r="P961" s="107">
        <v>34000000</v>
      </c>
      <c r="Q961" s="107"/>
    </row>
    <row r="962" spans="1:17" x14ac:dyDescent="0.3">
      <c r="A962" t="s">
        <v>1876</v>
      </c>
      <c r="B962" t="s">
        <v>496</v>
      </c>
      <c r="C962" s="51"/>
      <c r="D962" s="52"/>
      <c r="E962" s="63"/>
      <c r="F962" s="53"/>
      <c r="G962" s="51" t="s">
        <v>51</v>
      </c>
      <c r="H962" s="55"/>
      <c r="I962" s="54"/>
      <c r="J962" s="54"/>
      <c r="K962" s="65"/>
      <c r="L962" s="76">
        <v>962</v>
      </c>
      <c r="M9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2" s="107">
        <v>2</v>
      </c>
      <c r="O962" s="107">
        <v>5</v>
      </c>
      <c r="P962" s="107">
        <v>34100000</v>
      </c>
      <c r="Q962" s="107"/>
    </row>
    <row r="963" spans="1:17" x14ac:dyDescent="0.3">
      <c r="A963" t="s">
        <v>1877</v>
      </c>
      <c r="B963" t="s">
        <v>238</v>
      </c>
      <c r="C963" s="51"/>
      <c r="D963" s="52"/>
      <c r="E963" s="63"/>
      <c r="F963" s="53"/>
      <c r="G963" s="51" t="s">
        <v>51</v>
      </c>
      <c r="H963" s="55"/>
      <c r="I963" s="54"/>
      <c r="J963" s="54"/>
      <c r="K963" s="65"/>
      <c r="L963" s="76">
        <v>963</v>
      </c>
      <c r="M9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3" s="107">
        <v>12</v>
      </c>
      <c r="O963" s="107">
        <v>5.0999999999999996</v>
      </c>
      <c r="P963" s="107">
        <v>34200000</v>
      </c>
      <c r="Q963" s="107"/>
    </row>
    <row r="964" spans="1:17" x14ac:dyDescent="0.3">
      <c r="A964" t="s">
        <v>1878</v>
      </c>
      <c r="B964" t="s">
        <v>494</v>
      </c>
      <c r="C964" s="51"/>
      <c r="D964" s="52"/>
      <c r="E964" s="63"/>
      <c r="F964" s="53"/>
      <c r="G964" s="51" t="s">
        <v>51</v>
      </c>
      <c r="H964" s="55"/>
      <c r="I964" s="54"/>
      <c r="J964" s="54"/>
      <c r="K964" s="65"/>
      <c r="L964" s="76">
        <v>964</v>
      </c>
      <c r="M9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4" s="107">
        <v>12</v>
      </c>
      <c r="O964" s="107">
        <v>5.2</v>
      </c>
      <c r="P964" s="107">
        <v>34300000</v>
      </c>
      <c r="Q964" s="107"/>
    </row>
    <row r="965" spans="1:17" x14ac:dyDescent="0.3">
      <c r="A965" t="s">
        <v>1879</v>
      </c>
      <c r="B965" t="s">
        <v>497</v>
      </c>
      <c r="C965" s="51"/>
      <c r="D965" s="52"/>
      <c r="E965" s="63"/>
      <c r="F965" s="53"/>
      <c r="G965" s="51" t="s">
        <v>51</v>
      </c>
      <c r="H965" s="55"/>
      <c r="I965" s="54"/>
      <c r="J965" s="54"/>
      <c r="K965" s="65"/>
      <c r="L965" s="76">
        <v>965</v>
      </c>
      <c r="M9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5" s="107">
        <v>13</v>
      </c>
      <c r="O965" s="107">
        <v>5.3</v>
      </c>
      <c r="P965" s="107">
        <v>34400000</v>
      </c>
      <c r="Q965" s="107"/>
    </row>
    <row r="966" spans="1:17" x14ac:dyDescent="0.3">
      <c r="A966" t="s">
        <v>1880</v>
      </c>
      <c r="B966" t="s">
        <v>498</v>
      </c>
      <c r="C966" s="51"/>
      <c r="D966" s="52"/>
      <c r="E966" s="63"/>
      <c r="F966" s="53"/>
      <c r="G966" s="51" t="s">
        <v>51</v>
      </c>
      <c r="H966" s="55"/>
      <c r="I966" s="54"/>
      <c r="J966" s="54"/>
      <c r="K966" s="65"/>
      <c r="L966" s="76">
        <v>966</v>
      </c>
      <c r="M9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6" s="107">
        <v>14</v>
      </c>
      <c r="O966" s="107">
        <v>5.4</v>
      </c>
      <c r="P966" s="107">
        <v>34500000</v>
      </c>
      <c r="Q966" s="107"/>
    </row>
    <row r="967" spans="1:17" x14ac:dyDescent="0.3">
      <c r="A967" t="s">
        <v>1881</v>
      </c>
      <c r="B967" t="s">
        <v>499</v>
      </c>
      <c r="C967" s="51"/>
      <c r="D967" s="52"/>
      <c r="E967" s="63"/>
      <c r="F967" s="53"/>
      <c r="G967" s="51" t="s">
        <v>51</v>
      </c>
      <c r="H967" s="55"/>
      <c r="I967" s="54"/>
      <c r="J967" s="54"/>
      <c r="K967" s="65"/>
      <c r="L967" s="76">
        <v>967</v>
      </c>
      <c r="M9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7" s="107">
        <v>14</v>
      </c>
      <c r="O967" s="107">
        <v>5.4999999999999902</v>
      </c>
      <c r="P967" s="107">
        <v>34600000</v>
      </c>
      <c r="Q967" s="107"/>
    </row>
    <row r="968" spans="1:17" x14ac:dyDescent="0.3">
      <c r="A968" t="s">
        <v>1882</v>
      </c>
      <c r="B968" t="s">
        <v>500</v>
      </c>
      <c r="C968" s="51"/>
      <c r="D968" s="52"/>
      <c r="E968" s="63"/>
      <c r="F968" s="53"/>
      <c r="G968" s="51" t="s">
        <v>51</v>
      </c>
      <c r="H968" s="55"/>
      <c r="I968" s="54"/>
      <c r="J968" s="54"/>
      <c r="K968" s="65"/>
      <c r="L968" s="76">
        <v>968</v>
      </c>
      <c r="M9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8" s="107">
        <v>16</v>
      </c>
      <c r="O968" s="107">
        <v>5.5999999999999899</v>
      </c>
      <c r="P968" s="107">
        <v>34700000</v>
      </c>
      <c r="Q968" s="107"/>
    </row>
    <row r="969" spans="1:17" x14ac:dyDescent="0.3">
      <c r="A969" t="s">
        <v>1883</v>
      </c>
      <c r="B969" t="s">
        <v>373</v>
      </c>
      <c r="C969" s="51"/>
      <c r="D969" s="52"/>
      <c r="E969" s="63"/>
      <c r="F969" s="53"/>
      <c r="G969" s="51" t="s">
        <v>51</v>
      </c>
      <c r="H969" s="55"/>
      <c r="I969" s="54"/>
      <c r="J969" s="54"/>
      <c r="K969" s="65"/>
      <c r="L969" s="76">
        <v>969</v>
      </c>
      <c r="M9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69" s="107">
        <v>12</v>
      </c>
      <c r="O969" s="107">
        <v>5.6999999999999904</v>
      </c>
      <c r="P969" s="107">
        <v>34800000</v>
      </c>
      <c r="Q969" s="107"/>
    </row>
    <row r="970" spans="1:17" x14ac:dyDescent="0.3">
      <c r="A970" t="s">
        <v>1884</v>
      </c>
      <c r="B970" t="s">
        <v>188</v>
      </c>
      <c r="C970" s="51"/>
      <c r="D970" s="52"/>
      <c r="E970" s="63"/>
      <c r="F970" s="53"/>
      <c r="G970" s="51" t="s">
        <v>51</v>
      </c>
      <c r="H970" s="55"/>
      <c r="I970" s="54"/>
      <c r="J970" s="54"/>
      <c r="K970" s="65"/>
      <c r="L970" s="76">
        <v>970</v>
      </c>
      <c r="M9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0" s="107">
        <v>13</v>
      </c>
      <c r="O970" s="107">
        <v>5.7999999999999901</v>
      </c>
      <c r="P970" s="107">
        <v>34900000</v>
      </c>
      <c r="Q970" s="107"/>
    </row>
    <row r="971" spans="1:17" x14ac:dyDescent="0.3">
      <c r="A971" t="s">
        <v>1885</v>
      </c>
      <c r="B971" t="s">
        <v>407</v>
      </c>
      <c r="C971" s="51"/>
      <c r="D971" s="52"/>
      <c r="E971" s="63"/>
      <c r="F971" s="53"/>
      <c r="G971" s="51" t="s">
        <v>51</v>
      </c>
      <c r="H971" s="55"/>
      <c r="I971" s="54"/>
      <c r="J971" s="54"/>
      <c r="K971" s="65"/>
      <c r="L971" s="76">
        <v>971</v>
      </c>
      <c r="M9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1" s="107">
        <v>14</v>
      </c>
      <c r="O971" s="107">
        <v>5.8999999999999897</v>
      </c>
      <c r="P971" s="107">
        <v>35000000</v>
      </c>
      <c r="Q971" s="107"/>
    </row>
    <row r="972" spans="1:17" x14ac:dyDescent="0.3">
      <c r="A972" t="s">
        <v>1886</v>
      </c>
      <c r="B972" t="s">
        <v>501</v>
      </c>
      <c r="C972" s="51"/>
      <c r="D972" s="52"/>
      <c r="E972" s="63"/>
      <c r="F972" s="53"/>
      <c r="G972" s="51" t="s">
        <v>51</v>
      </c>
      <c r="H972" s="55"/>
      <c r="I972" s="54"/>
      <c r="J972" s="54"/>
      <c r="K972" s="65"/>
      <c r="L972" s="76">
        <v>972</v>
      </c>
      <c r="M9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2" s="107">
        <v>15</v>
      </c>
      <c r="O972" s="107">
        <v>5.9999999999999902</v>
      </c>
      <c r="P972" s="107">
        <v>35100000</v>
      </c>
      <c r="Q972" s="107"/>
    </row>
    <row r="973" spans="1:17" x14ac:dyDescent="0.3">
      <c r="A973" t="s">
        <v>1887</v>
      </c>
      <c r="B973" t="s">
        <v>324</v>
      </c>
      <c r="C973" s="51"/>
      <c r="D973" s="52"/>
      <c r="E973" s="63"/>
      <c r="F973" s="53"/>
      <c r="G973" s="51" t="s">
        <v>51</v>
      </c>
      <c r="H973" s="55"/>
      <c r="I973" s="54"/>
      <c r="J973" s="54"/>
      <c r="K973" s="65"/>
      <c r="L973" s="76">
        <v>973</v>
      </c>
      <c r="M9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3" s="107">
        <v>16</v>
      </c>
      <c r="O973" s="107">
        <v>6.0999999999999899</v>
      </c>
      <c r="P973" s="107">
        <v>35200000</v>
      </c>
      <c r="Q973" s="107"/>
    </row>
    <row r="974" spans="1:17" x14ac:dyDescent="0.3">
      <c r="A974" t="s">
        <v>1888</v>
      </c>
      <c r="B974" t="s">
        <v>261</v>
      </c>
      <c r="C974" s="51"/>
      <c r="D974" s="52"/>
      <c r="E974" s="63"/>
      <c r="F974" s="53"/>
      <c r="G974" s="51" t="s">
        <v>51</v>
      </c>
      <c r="H974" s="55"/>
      <c r="I974" s="54"/>
      <c r="J974" s="54"/>
      <c r="K974" s="65"/>
      <c r="L974" s="76">
        <v>974</v>
      </c>
      <c r="M9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4" s="107">
        <v>17</v>
      </c>
      <c r="O974" s="107">
        <v>6.1999999999999904</v>
      </c>
      <c r="P974" s="107">
        <v>35300000</v>
      </c>
      <c r="Q974" s="107"/>
    </row>
    <row r="975" spans="1:17" x14ac:dyDescent="0.3">
      <c r="A975" t="s">
        <v>1889</v>
      </c>
      <c r="B975" t="s">
        <v>174</v>
      </c>
      <c r="C975" s="51"/>
      <c r="D975" s="52"/>
      <c r="E975" s="63"/>
      <c r="F975" s="53"/>
      <c r="G975" s="51" t="s">
        <v>51</v>
      </c>
      <c r="H975" s="55"/>
      <c r="I975" s="54"/>
      <c r="J975" s="54"/>
      <c r="K975" s="65"/>
      <c r="L975" s="76">
        <v>975</v>
      </c>
      <c r="M9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5" s="107">
        <v>18</v>
      </c>
      <c r="O975" s="107">
        <v>6.2999999999999901</v>
      </c>
      <c r="P975" s="107">
        <v>35400000</v>
      </c>
      <c r="Q975" s="107"/>
    </row>
    <row r="976" spans="1:17" x14ac:dyDescent="0.3">
      <c r="A976" t="s">
        <v>1890</v>
      </c>
      <c r="B976" t="s">
        <v>281</v>
      </c>
      <c r="C976" s="51"/>
      <c r="D976" s="52"/>
      <c r="E976" s="63"/>
      <c r="F976" s="53"/>
      <c r="G976" s="51" t="s">
        <v>51</v>
      </c>
      <c r="H976" s="55"/>
      <c r="I976" s="54"/>
      <c r="J976" s="54"/>
      <c r="K976" s="65"/>
      <c r="L976" s="76">
        <v>976</v>
      </c>
      <c r="M9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6" s="107">
        <v>19</v>
      </c>
      <c r="O976" s="107">
        <v>6.3999999999999897</v>
      </c>
      <c r="P976" s="107">
        <v>35500000</v>
      </c>
      <c r="Q976" s="107"/>
    </row>
    <row r="977" spans="1:17" x14ac:dyDescent="0.3">
      <c r="A977" t="s">
        <v>1891</v>
      </c>
      <c r="B977" t="s">
        <v>502</v>
      </c>
      <c r="C977" s="51"/>
      <c r="D977" s="52"/>
      <c r="E977" s="63"/>
      <c r="F977" s="53"/>
      <c r="G977" s="51" t="s">
        <v>51</v>
      </c>
      <c r="H977" s="55"/>
      <c r="I977" s="54"/>
      <c r="J977" s="54"/>
      <c r="K977" s="65"/>
      <c r="L977" s="76">
        <v>977</v>
      </c>
      <c r="M9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7" s="107">
        <v>20</v>
      </c>
      <c r="O977" s="107">
        <v>6.4999999999999902</v>
      </c>
      <c r="P977" s="107">
        <v>35600000</v>
      </c>
      <c r="Q977" s="107"/>
    </row>
    <row r="978" spans="1:17" x14ac:dyDescent="0.3">
      <c r="A978" t="s">
        <v>1892</v>
      </c>
      <c r="B978" t="s">
        <v>373</v>
      </c>
      <c r="C978" s="51"/>
      <c r="D978" s="52"/>
      <c r="E978" s="63"/>
      <c r="F978" s="53"/>
      <c r="G978" s="51" t="s">
        <v>51</v>
      </c>
      <c r="H978" s="55"/>
      <c r="I978" s="54"/>
      <c r="J978" s="54"/>
      <c r="K978" s="65"/>
      <c r="L978" s="76">
        <v>978</v>
      </c>
      <c r="M9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8" s="107">
        <v>21</v>
      </c>
      <c r="O978" s="107">
        <v>6.5999999999999899</v>
      </c>
      <c r="P978" s="107">
        <v>35700000</v>
      </c>
      <c r="Q978" s="107"/>
    </row>
    <row r="979" spans="1:17" x14ac:dyDescent="0.3">
      <c r="A979" t="s">
        <v>1893</v>
      </c>
      <c r="B979" t="s">
        <v>503</v>
      </c>
      <c r="C979" s="51"/>
      <c r="D979" s="52"/>
      <c r="E979" s="63"/>
      <c r="F979" s="53"/>
      <c r="G979" s="51" t="s">
        <v>51</v>
      </c>
      <c r="H979" s="55"/>
      <c r="I979" s="54"/>
      <c r="J979" s="54"/>
      <c r="K979" s="65"/>
      <c r="L979" s="76">
        <v>979</v>
      </c>
      <c r="M9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79" s="107">
        <v>21</v>
      </c>
      <c r="O979" s="107">
        <v>6.6999999999999904</v>
      </c>
      <c r="P979" s="107">
        <v>35800000</v>
      </c>
      <c r="Q979" s="107"/>
    </row>
    <row r="980" spans="1:17" x14ac:dyDescent="0.3">
      <c r="A980" t="s">
        <v>1894</v>
      </c>
      <c r="B980" t="s">
        <v>504</v>
      </c>
      <c r="C980" s="51"/>
      <c r="D980" s="52"/>
      <c r="E980" s="63"/>
      <c r="F980" s="53"/>
      <c r="G980" s="51" t="s">
        <v>51</v>
      </c>
      <c r="H980" s="55"/>
      <c r="I980" s="54"/>
      <c r="J980" s="54"/>
      <c r="K980" s="65"/>
      <c r="L980" s="76">
        <v>980</v>
      </c>
      <c r="M9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0" s="107">
        <v>23</v>
      </c>
      <c r="O980" s="107">
        <v>6.7999999999999901</v>
      </c>
      <c r="P980" s="107">
        <v>35900000</v>
      </c>
      <c r="Q980" s="107"/>
    </row>
    <row r="981" spans="1:17" x14ac:dyDescent="0.3">
      <c r="A981" t="s">
        <v>1895</v>
      </c>
      <c r="B981" t="s">
        <v>208</v>
      </c>
      <c r="C981" s="51"/>
      <c r="D981" s="52"/>
      <c r="E981" s="63"/>
      <c r="F981" s="53"/>
      <c r="G981" s="51" t="s">
        <v>51</v>
      </c>
      <c r="H981" s="55"/>
      <c r="I981" s="54"/>
      <c r="J981" s="54"/>
      <c r="K981" s="65"/>
      <c r="L981" s="76">
        <v>981</v>
      </c>
      <c r="M9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1" s="107">
        <v>24</v>
      </c>
      <c r="O981" s="107">
        <v>6.8999999999999897</v>
      </c>
      <c r="P981" s="107">
        <v>36000000</v>
      </c>
      <c r="Q981" s="107"/>
    </row>
    <row r="982" spans="1:17" x14ac:dyDescent="0.3">
      <c r="A982" t="s">
        <v>1896</v>
      </c>
      <c r="B982" t="s">
        <v>459</v>
      </c>
      <c r="C982" s="51"/>
      <c r="D982" s="52"/>
      <c r="E982" s="63"/>
      <c r="F982" s="53"/>
      <c r="G982" s="51" t="s">
        <v>51</v>
      </c>
      <c r="H982" s="55"/>
      <c r="I982" s="54"/>
      <c r="J982" s="54"/>
      <c r="K982" s="65"/>
      <c r="L982" s="76">
        <v>982</v>
      </c>
      <c r="M9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2" s="107">
        <v>23</v>
      </c>
      <c r="O982" s="107">
        <v>6.9999999999999902</v>
      </c>
      <c r="P982" s="107">
        <v>36100000</v>
      </c>
      <c r="Q982" s="107"/>
    </row>
    <row r="983" spans="1:17" x14ac:dyDescent="0.3">
      <c r="A983" t="s">
        <v>1897</v>
      </c>
      <c r="B983" t="s">
        <v>505</v>
      </c>
      <c r="C983" s="51"/>
      <c r="D983" s="52"/>
      <c r="E983" s="63"/>
      <c r="F983" s="53"/>
      <c r="G983" s="51" t="s">
        <v>51</v>
      </c>
      <c r="H983" s="55"/>
      <c r="I983" s="54"/>
      <c r="J983" s="54"/>
      <c r="K983" s="65"/>
      <c r="L983" s="76">
        <v>983</v>
      </c>
      <c r="M9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3" s="107">
        <v>24</v>
      </c>
      <c r="O983" s="107">
        <v>7.0999999999999899</v>
      </c>
      <c r="P983" s="107">
        <v>36200000</v>
      </c>
      <c r="Q983" s="107"/>
    </row>
    <row r="984" spans="1:17" x14ac:dyDescent="0.3">
      <c r="A984" t="s">
        <v>1898</v>
      </c>
      <c r="B984" t="s">
        <v>506</v>
      </c>
      <c r="C984" s="51"/>
      <c r="D984" s="52"/>
      <c r="E984" s="63"/>
      <c r="F984" s="53"/>
      <c r="G984" s="51" t="s">
        <v>51</v>
      </c>
      <c r="H984" s="55"/>
      <c r="I984" s="54"/>
      <c r="J984" s="54"/>
      <c r="K984" s="65"/>
      <c r="L984" s="76">
        <v>984</v>
      </c>
      <c r="M9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4" s="107">
        <v>21</v>
      </c>
      <c r="O984" s="107">
        <v>7.1999999999999904</v>
      </c>
      <c r="P984" s="107">
        <v>36300000</v>
      </c>
      <c r="Q984" s="107"/>
    </row>
    <row r="985" spans="1:17" x14ac:dyDescent="0.3">
      <c r="A985" t="s">
        <v>1899</v>
      </c>
      <c r="B985" t="s">
        <v>507</v>
      </c>
      <c r="C985" s="51"/>
      <c r="D985" s="52"/>
      <c r="E985" s="63"/>
      <c r="F985" s="53"/>
      <c r="G985" s="51" t="s">
        <v>51</v>
      </c>
      <c r="H985" s="55"/>
      <c r="I985" s="54"/>
      <c r="J985" s="54"/>
      <c r="K985" s="65"/>
      <c r="L985" s="76">
        <v>985</v>
      </c>
      <c r="M9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5" s="107">
        <v>20</v>
      </c>
      <c r="O985" s="107">
        <v>7.2999999999999901</v>
      </c>
      <c r="P985" s="107">
        <v>36400000</v>
      </c>
      <c r="Q985" s="107"/>
    </row>
    <row r="986" spans="1:17" x14ac:dyDescent="0.3">
      <c r="A986" t="s">
        <v>1900</v>
      </c>
      <c r="B986" t="s">
        <v>508</v>
      </c>
      <c r="C986" s="51"/>
      <c r="D986" s="52"/>
      <c r="E986" s="63"/>
      <c r="F986" s="53"/>
      <c r="G986" s="51" t="s">
        <v>51</v>
      </c>
      <c r="H986" s="55"/>
      <c r="I986" s="54"/>
      <c r="J986" s="54"/>
      <c r="K986" s="65"/>
      <c r="L986" s="76">
        <v>986</v>
      </c>
      <c r="M9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6" s="107">
        <v>23</v>
      </c>
      <c r="O986" s="107">
        <v>7.3999999999999897</v>
      </c>
      <c r="P986" s="107">
        <v>36500000</v>
      </c>
      <c r="Q986" s="107"/>
    </row>
    <row r="987" spans="1:17" x14ac:dyDescent="0.3">
      <c r="A987" t="s">
        <v>1901</v>
      </c>
      <c r="B987" t="s">
        <v>278</v>
      </c>
      <c r="C987" s="51"/>
      <c r="D987" s="52"/>
      <c r="E987" s="63"/>
      <c r="F987" s="53"/>
      <c r="G987" s="51" t="s">
        <v>51</v>
      </c>
      <c r="H987" s="55"/>
      <c r="I987" s="54"/>
      <c r="J987" s="54"/>
      <c r="K987" s="65"/>
      <c r="L987" s="76">
        <v>987</v>
      </c>
      <c r="M9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7" s="107">
        <v>12</v>
      </c>
      <c r="O987" s="107">
        <v>7.4999999999999902</v>
      </c>
      <c r="P987" s="107">
        <v>36600000</v>
      </c>
      <c r="Q987" s="107"/>
    </row>
    <row r="988" spans="1:17" x14ac:dyDescent="0.3">
      <c r="A988" t="s">
        <v>1902</v>
      </c>
      <c r="B988" t="s">
        <v>298</v>
      </c>
      <c r="C988" s="51"/>
      <c r="D988" s="52"/>
      <c r="E988" s="63"/>
      <c r="F988" s="53"/>
      <c r="G988" s="51" t="s">
        <v>51</v>
      </c>
      <c r="H988" s="55"/>
      <c r="I988" s="54"/>
      <c r="J988" s="54"/>
      <c r="K988" s="65"/>
      <c r="L988" s="76">
        <v>988</v>
      </c>
      <c r="M9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8" s="107">
        <v>13</v>
      </c>
      <c r="O988" s="107">
        <v>7.5999999999999899</v>
      </c>
      <c r="P988" s="107">
        <v>36700000</v>
      </c>
      <c r="Q988" s="107"/>
    </row>
    <row r="989" spans="1:17" x14ac:dyDescent="0.3">
      <c r="A989" t="s">
        <v>1903</v>
      </c>
      <c r="B989" t="s">
        <v>447</v>
      </c>
      <c r="C989" s="51"/>
      <c r="D989" s="52"/>
      <c r="E989" s="63"/>
      <c r="F989" s="53"/>
      <c r="G989" s="51" t="s">
        <v>51</v>
      </c>
      <c r="H989" s="55"/>
      <c r="I989" s="54"/>
      <c r="J989" s="54"/>
      <c r="K989" s="65"/>
      <c r="L989" s="76">
        <v>989</v>
      </c>
      <c r="M9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89" s="107">
        <v>14</v>
      </c>
      <c r="O989" s="107">
        <v>7.6999999999999904</v>
      </c>
      <c r="P989" s="107">
        <v>36800000</v>
      </c>
      <c r="Q989" s="107"/>
    </row>
    <row r="990" spans="1:17" x14ac:dyDescent="0.3">
      <c r="A990" t="s">
        <v>1904</v>
      </c>
      <c r="B990" t="s">
        <v>250</v>
      </c>
      <c r="C990" s="51"/>
      <c r="D990" s="52"/>
      <c r="E990" s="63"/>
      <c r="F990" s="53"/>
      <c r="G990" s="51" t="s">
        <v>51</v>
      </c>
      <c r="H990" s="55"/>
      <c r="I990" s="54"/>
      <c r="J990" s="54"/>
      <c r="K990" s="65"/>
      <c r="L990" s="76">
        <v>990</v>
      </c>
      <c r="M9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0" s="107">
        <v>14</v>
      </c>
      <c r="O990" s="107">
        <v>7.7999999999999901</v>
      </c>
      <c r="P990" s="107">
        <v>36900000</v>
      </c>
      <c r="Q990" s="107"/>
    </row>
    <row r="991" spans="1:17" x14ac:dyDescent="0.3">
      <c r="A991" t="s">
        <v>1905</v>
      </c>
      <c r="B991" t="s">
        <v>300</v>
      </c>
      <c r="C991" s="51"/>
      <c r="D991" s="52"/>
      <c r="E991" s="63"/>
      <c r="F991" s="53"/>
      <c r="G991" s="51" t="s">
        <v>51</v>
      </c>
      <c r="H991" s="55"/>
      <c r="I991" s="54"/>
      <c r="J991" s="54"/>
      <c r="K991" s="65"/>
      <c r="L991" s="76">
        <v>991</v>
      </c>
      <c r="M9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1" s="107">
        <v>16</v>
      </c>
      <c r="O991" s="107">
        <v>7.8999999999999897</v>
      </c>
      <c r="P991" s="107">
        <v>37000000</v>
      </c>
      <c r="Q991" s="107"/>
    </row>
    <row r="992" spans="1:17" x14ac:dyDescent="0.3">
      <c r="A992" t="s">
        <v>1906</v>
      </c>
      <c r="B992" t="s">
        <v>323</v>
      </c>
      <c r="C992" s="51"/>
      <c r="D992" s="52"/>
      <c r="E992" s="63"/>
      <c r="F992" s="53"/>
      <c r="G992" s="51" t="s">
        <v>51</v>
      </c>
      <c r="H992" s="55"/>
      <c r="I992" s="54"/>
      <c r="J992" s="54"/>
      <c r="K992" s="65"/>
      <c r="L992" s="76">
        <v>992</v>
      </c>
      <c r="M9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2" s="107">
        <v>12</v>
      </c>
      <c r="O992" s="107">
        <v>7.9999999999999902</v>
      </c>
      <c r="P992" s="107">
        <v>37100000</v>
      </c>
      <c r="Q992" s="107"/>
    </row>
    <row r="993" spans="1:17" x14ac:dyDescent="0.3">
      <c r="A993" t="s">
        <v>1907</v>
      </c>
      <c r="B993" t="s">
        <v>298</v>
      </c>
      <c r="C993" s="51"/>
      <c r="D993" s="52"/>
      <c r="E993" s="63"/>
      <c r="F993" s="53"/>
      <c r="G993" s="51" t="s">
        <v>51</v>
      </c>
      <c r="H993" s="55"/>
      <c r="I993" s="54"/>
      <c r="J993" s="54"/>
      <c r="K993" s="65"/>
      <c r="L993" s="76">
        <v>993</v>
      </c>
      <c r="M9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3" s="107">
        <v>13</v>
      </c>
      <c r="O993" s="107">
        <v>8.0999999999999908</v>
      </c>
      <c r="P993" s="107">
        <v>37200000</v>
      </c>
      <c r="Q993" s="107"/>
    </row>
    <row r="994" spans="1:17" x14ac:dyDescent="0.3">
      <c r="A994" t="s">
        <v>1908</v>
      </c>
      <c r="B994" t="s">
        <v>174</v>
      </c>
      <c r="C994" s="51"/>
      <c r="D994" s="52"/>
      <c r="E994" s="63"/>
      <c r="F994" s="53"/>
      <c r="G994" s="51" t="s">
        <v>51</v>
      </c>
      <c r="H994" s="55"/>
      <c r="I994" s="54"/>
      <c r="J994" s="54"/>
      <c r="K994" s="65"/>
      <c r="L994" s="76">
        <v>994</v>
      </c>
      <c r="M9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4" s="107">
        <v>14</v>
      </c>
      <c r="O994" s="107">
        <v>8.1999999999999904</v>
      </c>
      <c r="P994" s="107">
        <v>37300000</v>
      </c>
      <c r="Q994" s="107"/>
    </row>
    <row r="995" spans="1:17" x14ac:dyDescent="0.3">
      <c r="A995" t="s">
        <v>1909</v>
      </c>
      <c r="B995" t="s">
        <v>509</v>
      </c>
      <c r="C995" s="51"/>
      <c r="D995" s="52"/>
      <c r="E995" s="63"/>
      <c r="F995" s="53"/>
      <c r="G995" s="51" t="s">
        <v>51</v>
      </c>
      <c r="H995" s="55"/>
      <c r="I995" s="54"/>
      <c r="J995" s="54"/>
      <c r="K995" s="65"/>
      <c r="L995" s="76">
        <v>995</v>
      </c>
      <c r="M9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5" s="107">
        <v>15</v>
      </c>
      <c r="O995" s="107">
        <v>8.2999999999999794</v>
      </c>
      <c r="P995" s="107">
        <v>37400000</v>
      </c>
      <c r="Q995" s="107"/>
    </row>
    <row r="996" spans="1:17" x14ac:dyDescent="0.3">
      <c r="A996" t="s">
        <v>1910</v>
      </c>
      <c r="B996" t="s">
        <v>272</v>
      </c>
      <c r="C996" s="51"/>
      <c r="D996" s="52"/>
      <c r="E996" s="63"/>
      <c r="F996" s="53"/>
      <c r="G996" s="51" t="s">
        <v>51</v>
      </c>
      <c r="H996" s="55"/>
      <c r="I996" s="54"/>
      <c r="J996" s="54"/>
      <c r="K996" s="65"/>
      <c r="L996" s="76">
        <v>996</v>
      </c>
      <c r="M9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6" s="107">
        <v>16</v>
      </c>
      <c r="O996" s="107">
        <v>8.3999999999999808</v>
      </c>
      <c r="P996" s="107">
        <v>37500000</v>
      </c>
      <c r="Q996" s="107"/>
    </row>
    <row r="997" spans="1:17" x14ac:dyDescent="0.3">
      <c r="A997" t="s">
        <v>1911</v>
      </c>
      <c r="B997" t="s">
        <v>510</v>
      </c>
      <c r="C997" s="51"/>
      <c r="D997" s="52"/>
      <c r="E997" s="63"/>
      <c r="F997" s="53"/>
      <c r="G997" s="51" t="s">
        <v>51</v>
      </c>
      <c r="H997" s="55"/>
      <c r="I997" s="54"/>
      <c r="J997" s="54"/>
      <c r="K997" s="65"/>
      <c r="L997" s="76">
        <v>997</v>
      </c>
      <c r="M9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7" s="107">
        <v>17</v>
      </c>
      <c r="O997" s="107">
        <v>8.4999999999999805</v>
      </c>
      <c r="P997" s="107">
        <v>37600000</v>
      </c>
      <c r="Q997" s="107"/>
    </row>
    <row r="998" spans="1:17" x14ac:dyDescent="0.3">
      <c r="A998" t="s">
        <v>1912</v>
      </c>
      <c r="B998" t="s">
        <v>300</v>
      </c>
      <c r="C998" s="51"/>
      <c r="D998" s="52"/>
      <c r="E998" s="63"/>
      <c r="F998" s="53"/>
      <c r="G998" s="51" t="s">
        <v>51</v>
      </c>
      <c r="H998" s="55"/>
      <c r="I998" s="54"/>
      <c r="J998" s="54"/>
      <c r="K998" s="65"/>
      <c r="L998" s="76">
        <v>998</v>
      </c>
      <c r="M9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8" s="107">
        <v>18</v>
      </c>
      <c r="O998" s="107">
        <v>8.5999999999999801</v>
      </c>
      <c r="P998" s="107">
        <v>37700000</v>
      </c>
      <c r="Q998" s="107"/>
    </row>
    <row r="999" spans="1:17" x14ac:dyDescent="0.3">
      <c r="A999" t="s">
        <v>1913</v>
      </c>
      <c r="B999" t="s">
        <v>511</v>
      </c>
      <c r="C999" s="51"/>
      <c r="D999" s="52"/>
      <c r="E999" s="63"/>
      <c r="F999" s="53"/>
      <c r="G999" s="51" t="s">
        <v>51</v>
      </c>
      <c r="H999" s="55"/>
      <c r="I999" s="54"/>
      <c r="J999" s="54"/>
      <c r="K999" s="65"/>
      <c r="L999" s="76">
        <v>999</v>
      </c>
      <c r="M9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999" s="107">
        <v>19</v>
      </c>
      <c r="O999" s="107">
        <v>8.6999999999999797</v>
      </c>
      <c r="P999" s="107">
        <v>37800000</v>
      </c>
      <c r="Q999" s="107"/>
    </row>
    <row r="1000" spans="1:17" x14ac:dyDescent="0.3">
      <c r="A1000" t="s">
        <v>1914</v>
      </c>
      <c r="B1000" t="s">
        <v>512</v>
      </c>
      <c r="C1000" s="51"/>
      <c r="D1000" s="52"/>
      <c r="E1000" s="63"/>
      <c r="F1000" s="53"/>
      <c r="G1000" s="51" t="s">
        <v>51</v>
      </c>
      <c r="H1000" s="55"/>
      <c r="I1000" s="54"/>
      <c r="J1000" s="54"/>
      <c r="K1000" s="65"/>
      <c r="L1000" s="76">
        <v>1000</v>
      </c>
      <c r="M10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0" s="107">
        <v>20</v>
      </c>
      <c r="O1000" s="107">
        <v>8.7999999999999794</v>
      </c>
      <c r="P1000" s="107">
        <v>37900000</v>
      </c>
      <c r="Q1000" s="107"/>
    </row>
    <row r="1001" spans="1:17" x14ac:dyDescent="0.3">
      <c r="A1001" t="s">
        <v>1915</v>
      </c>
      <c r="B1001" t="s">
        <v>373</v>
      </c>
      <c r="C1001" s="51"/>
      <c r="D1001" s="52"/>
      <c r="E1001" s="63"/>
      <c r="F1001" s="53"/>
      <c r="G1001" s="51" t="s">
        <v>51</v>
      </c>
      <c r="H1001" s="55"/>
      <c r="I1001" s="54"/>
      <c r="J1001" s="54"/>
      <c r="K1001" s="65"/>
      <c r="L1001" s="76">
        <v>1001</v>
      </c>
      <c r="M10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1" s="107">
        <v>21</v>
      </c>
      <c r="O1001" s="107">
        <v>8.8999999999999808</v>
      </c>
      <c r="P1001" s="107">
        <v>38000000</v>
      </c>
      <c r="Q1001" s="107"/>
    </row>
    <row r="1002" spans="1:17" x14ac:dyDescent="0.3">
      <c r="A1002" t="s">
        <v>1916</v>
      </c>
      <c r="B1002" t="s">
        <v>440</v>
      </c>
      <c r="C1002" s="51"/>
      <c r="D1002" s="52"/>
      <c r="E1002" s="63"/>
      <c r="F1002" s="53"/>
      <c r="G1002" s="51" t="s">
        <v>51</v>
      </c>
      <c r="H1002" s="55"/>
      <c r="I1002" s="54"/>
      <c r="J1002" s="54"/>
      <c r="K1002" s="65"/>
      <c r="L1002" s="76">
        <v>1002</v>
      </c>
      <c r="M10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2" s="107">
        <v>21</v>
      </c>
      <c r="O1002" s="107">
        <v>8.9999999999999805</v>
      </c>
      <c r="P1002" s="107">
        <v>38100000</v>
      </c>
      <c r="Q1002" s="107"/>
    </row>
    <row r="1003" spans="1:17" x14ac:dyDescent="0.3">
      <c r="A1003" t="s">
        <v>1917</v>
      </c>
      <c r="B1003" t="s">
        <v>298</v>
      </c>
      <c r="C1003" s="51"/>
      <c r="D1003" s="52"/>
      <c r="E1003" s="63"/>
      <c r="F1003" s="53"/>
      <c r="G1003" s="51" t="s">
        <v>51</v>
      </c>
      <c r="H1003" s="55"/>
      <c r="I1003" s="54"/>
      <c r="J1003" s="54"/>
      <c r="K1003" s="65"/>
      <c r="L1003" s="76">
        <v>1003</v>
      </c>
      <c r="M10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3" s="107">
        <v>23</v>
      </c>
      <c r="O1003" s="107">
        <v>9.0999999999999801</v>
      </c>
      <c r="P1003" s="107">
        <v>38200000</v>
      </c>
      <c r="Q1003" s="107"/>
    </row>
    <row r="1004" spans="1:17" x14ac:dyDescent="0.3">
      <c r="A1004" t="s">
        <v>1918</v>
      </c>
      <c r="B1004" t="s">
        <v>513</v>
      </c>
      <c r="C1004" s="51"/>
      <c r="D1004" s="52"/>
      <c r="E1004" s="63"/>
      <c r="F1004" s="53"/>
      <c r="G1004" s="51" t="s">
        <v>51</v>
      </c>
      <c r="H1004" s="55"/>
      <c r="I1004" s="54"/>
      <c r="J1004" s="54"/>
      <c r="K1004" s="65"/>
      <c r="L1004" s="76">
        <v>1004</v>
      </c>
      <c r="M10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4" s="107">
        <v>24</v>
      </c>
      <c r="O1004" s="107">
        <v>9.1999999999999797</v>
      </c>
      <c r="P1004" s="107">
        <v>38300000</v>
      </c>
      <c r="Q1004" s="107"/>
    </row>
    <row r="1005" spans="1:17" x14ac:dyDescent="0.3">
      <c r="A1005" t="s">
        <v>1919</v>
      </c>
      <c r="B1005" t="s">
        <v>514</v>
      </c>
      <c r="C1005" s="51"/>
      <c r="D1005" s="52"/>
      <c r="E1005" s="63"/>
      <c r="F1005" s="53"/>
      <c r="G1005" s="51" t="s">
        <v>51</v>
      </c>
      <c r="H1005" s="55"/>
      <c r="I1005" s="54"/>
      <c r="J1005" s="54"/>
      <c r="K1005" s="65"/>
      <c r="L1005" s="76">
        <v>1005</v>
      </c>
      <c r="M10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5" s="107">
        <v>23</v>
      </c>
      <c r="O1005" s="107">
        <v>9.2999999999999794</v>
      </c>
      <c r="P1005" s="107">
        <v>38400000</v>
      </c>
      <c r="Q1005" s="107"/>
    </row>
    <row r="1006" spans="1:17" x14ac:dyDescent="0.3">
      <c r="A1006" t="s">
        <v>1920</v>
      </c>
      <c r="B1006" t="s">
        <v>367</v>
      </c>
      <c r="C1006" s="51"/>
      <c r="D1006" s="52"/>
      <c r="E1006" s="63"/>
      <c r="F1006" s="53"/>
      <c r="G1006" s="51" t="s">
        <v>51</v>
      </c>
      <c r="H1006" s="55"/>
      <c r="I1006" s="54"/>
      <c r="J1006" s="54"/>
      <c r="K1006" s="65"/>
      <c r="L1006" s="76">
        <v>1006</v>
      </c>
      <c r="M10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6" s="107">
        <v>24</v>
      </c>
      <c r="O1006" s="107">
        <v>9.3999999999999808</v>
      </c>
      <c r="P1006" s="107">
        <v>38500000</v>
      </c>
      <c r="Q1006" s="107"/>
    </row>
    <row r="1007" spans="1:17" x14ac:dyDescent="0.3">
      <c r="A1007" t="s">
        <v>1921</v>
      </c>
      <c r="B1007" t="s">
        <v>300</v>
      </c>
      <c r="C1007" s="51"/>
      <c r="D1007" s="52"/>
      <c r="E1007" s="63"/>
      <c r="F1007" s="53"/>
      <c r="G1007" s="51" t="s">
        <v>51</v>
      </c>
      <c r="H1007" s="55"/>
      <c r="I1007" s="54"/>
      <c r="J1007" s="54"/>
      <c r="K1007" s="65"/>
      <c r="L1007" s="76">
        <v>1007</v>
      </c>
      <c r="M10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7" s="107">
        <v>21</v>
      </c>
      <c r="O1007" s="107">
        <v>9.4999999999999805</v>
      </c>
      <c r="P1007" s="107">
        <v>38600000</v>
      </c>
      <c r="Q1007" s="107"/>
    </row>
    <row r="1008" spans="1:17" x14ac:dyDescent="0.3">
      <c r="A1008" t="s">
        <v>1922</v>
      </c>
      <c r="B1008" t="s">
        <v>515</v>
      </c>
      <c r="C1008" s="51"/>
      <c r="D1008" s="52"/>
      <c r="E1008" s="63"/>
      <c r="F1008" s="53"/>
      <c r="G1008" s="51" t="s">
        <v>50</v>
      </c>
      <c r="H1008" s="55"/>
      <c r="I1008" s="54"/>
      <c r="J1008" s="54"/>
      <c r="K1008" s="65"/>
      <c r="L1008" s="76">
        <v>1008</v>
      </c>
      <c r="M10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8" s="107">
        <v>20</v>
      </c>
      <c r="O1008" s="107">
        <v>9.5999999999999801</v>
      </c>
      <c r="P1008" s="107">
        <v>38700000</v>
      </c>
      <c r="Q1008" s="107"/>
    </row>
    <row r="1009" spans="1:17" x14ac:dyDescent="0.3">
      <c r="A1009" t="s">
        <v>1923</v>
      </c>
      <c r="B1009" t="s">
        <v>300</v>
      </c>
      <c r="C1009" s="51"/>
      <c r="D1009" s="52"/>
      <c r="E1009" s="63"/>
      <c r="F1009" s="53"/>
      <c r="G1009" s="51" t="s">
        <v>50</v>
      </c>
      <c r="H1009" s="55"/>
      <c r="I1009" s="54"/>
      <c r="J1009" s="54"/>
      <c r="K1009" s="65"/>
      <c r="L1009" s="76">
        <v>1009</v>
      </c>
      <c r="M10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09" s="107">
        <v>23</v>
      </c>
      <c r="O1009" s="107">
        <v>9.6999999999999797</v>
      </c>
      <c r="P1009" s="107">
        <v>38800000</v>
      </c>
      <c r="Q1009" s="107"/>
    </row>
    <row r="1010" spans="1:17" x14ac:dyDescent="0.3">
      <c r="A1010" t="s">
        <v>1924</v>
      </c>
      <c r="B1010" t="s">
        <v>456</v>
      </c>
      <c r="C1010" s="51"/>
      <c r="D1010" s="52"/>
      <c r="E1010" s="63"/>
      <c r="F1010" s="53"/>
      <c r="G1010" s="51" t="s">
        <v>50</v>
      </c>
      <c r="H1010" s="55"/>
      <c r="I1010" s="54"/>
      <c r="J1010" s="54"/>
      <c r="K1010" s="65"/>
      <c r="L1010" s="76">
        <v>1010</v>
      </c>
      <c r="M10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0" s="107">
        <v>3</v>
      </c>
      <c r="O1010" s="107">
        <v>9.7999999999999794</v>
      </c>
      <c r="P1010" s="107">
        <v>38900000</v>
      </c>
      <c r="Q1010" s="107"/>
    </row>
    <row r="1011" spans="1:17" x14ac:dyDescent="0.3">
      <c r="A1011" t="s">
        <v>1925</v>
      </c>
      <c r="B1011" t="s">
        <v>486</v>
      </c>
      <c r="C1011" s="51"/>
      <c r="D1011" s="52"/>
      <c r="E1011" s="63"/>
      <c r="F1011" s="53"/>
      <c r="G1011" s="51" t="s">
        <v>51</v>
      </c>
      <c r="H1011" s="55"/>
      <c r="I1011" s="54"/>
      <c r="J1011" s="54"/>
      <c r="K1011" s="65"/>
      <c r="L1011" s="76">
        <v>1011</v>
      </c>
      <c r="M10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1" s="107">
        <v>1</v>
      </c>
      <c r="O1011" s="107">
        <v>6</v>
      </c>
      <c r="P1011" s="107">
        <v>39000000</v>
      </c>
      <c r="Q1011" s="107"/>
    </row>
    <row r="1012" spans="1:17" x14ac:dyDescent="0.3">
      <c r="A1012" t="s">
        <v>1926</v>
      </c>
      <c r="B1012" t="s">
        <v>208</v>
      </c>
      <c r="C1012" s="51"/>
      <c r="D1012" s="52"/>
      <c r="E1012" s="63"/>
      <c r="F1012" s="53"/>
      <c r="G1012" s="51" t="s">
        <v>51</v>
      </c>
      <c r="H1012" s="55"/>
      <c r="I1012" s="54"/>
      <c r="J1012" s="54"/>
      <c r="K1012" s="65"/>
      <c r="L1012" s="76">
        <v>1012</v>
      </c>
      <c r="M10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2" s="107">
        <v>6</v>
      </c>
      <c r="O1012" s="107">
        <v>6.1</v>
      </c>
      <c r="P1012" s="107">
        <v>39100000</v>
      </c>
      <c r="Q1012" s="107"/>
    </row>
    <row r="1013" spans="1:17" x14ac:dyDescent="0.3">
      <c r="A1013" t="s">
        <v>1927</v>
      </c>
      <c r="B1013" t="s">
        <v>196</v>
      </c>
      <c r="C1013" s="51"/>
      <c r="D1013" s="52"/>
      <c r="E1013" s="63"/>
      <c r="F1013" s="53"/>
      <c r="G1013" s="51" t="s">
        <v>51</v>
      </c>
      <c r="H1013" s="55"/>
      <c r="I1013" s="54"/>
      <c r="J1013" s="54"/>
      <c r="K1013" s="65"/>
      <c r="L1013" s="76">
        <v>1013</v>
      </c>
      <c r="M10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3" s="107">
        <v>7</v>
      </c>
      <c r="O1013" s="107">
        <v>6.2</v>
      </c>
      <c r="P1013" s="107">
        <v>39200000</v>
      </c>
      <c r="Q1013" s="107"/>
    </row>
    <row r="1014" spans="1:17" x14ac:dyDescent="0.3">
      <c r="A1014" t="s">
        <v>1928</v>
      </c>
      <c r="B1014" t="s">
        <v>278</v>
      </c>
      <c r="C1014" s="51"/>
      <c r="D1014" s="52"/>
      <c r="E1014" s="63"/>
      <c r="F1014" s="53"/>
      <c r="G1014" s="51" t="s">
        <v>51</v>
      </c>
      <c r="H1014" s="55"/>
      <c r="I1014" s="54"/>
      <c r="J1014" s="54"/>
      <c r="K1014" s="65"/>
      <c r="L1014" s="76">
        <v>1014</v>
      </c>
      <c r="M10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4" s="107">
        <v>7</v>
      </c>
      <c r="O1014" s="107">
        <v>6.3</v>
      </c>
      <c r="P1014" s="107">
        <v>39300000</v>
      </c>
      <c r="Q1014" s="107"/>
    </row>
    <row r="1015" spans="1:17" x14ac:dyDescent="0.3">
      <c r="A1015" t="s">
        <v>1929</v>
      </c>
      <c r="B1015" t="s">
        <v>322</v>
      </c>
      <c r="C1015" s="51"/>
      <c r="D1015" s="52"/>
      <c r="E1015" s="63"/>
      <c r="F1015" s="53"/>
      <c r="G1015" s="51" t="s">
        <v>51</v>
      </c>
      <c r="H1015" s="55"/>
      <c r="I1015" s="54"/>
      <c r="J1015" s="54"/>
      <c r="K1015" s="65"/>
      <c r="L1015" s="76">
        <v>1015</v>
      </c>
      <c r="M10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5" s="107">
        <v>2</v>
      </c>
      <c r="O1015" s="107">
        <v>6.4</v>
      </c>
      <c r="P1015" s="107">
        <v>39400000</v>
      </c>
      <c r="Q1015" s="107"/>
    </row>
    <row r="1016" spans="1:17" x14ac:dyDescent="0.3">
      <c r="A1016" t="s">
        <v>1930</v>
      </c>
      <c r="B1016" t="s">
        <v>286</v>
      </c>
      <c r="C1016" s="51"/>
      <c r="D1016" s="52"/>
      <c r="E1016" s="63"/>
      <c r="F1016" s="53"/>
      <c r="G1016" s="51" t="s">
        <v>51</v>
      </c>
      <c r="H1016" s="55"/>
      <c r="I1016" s="54"/>
      <c r="J1016" s="54"/>
      <c r="K1016" s="65"/>
      <c r="L1016" s="76">
        <v>1016</v>
      </c>
      <c r="M10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6" s="107">
        <v>3</v>
      </c>
      <c r="O1016" s="107">
        <v>6.5</v>
      </c>
      <c r="P1016" s="107">
        <v>39500000</v>
      </c>
      <c r="Q1016" s="107"/>
    </row>
    <row r="1017" spans="1:17" x14ac:dyDescent="0.3">
      <c r="A1017" t="s">
        <v>1931</v>
      </c>
      <c r="B1017" t="s">
        <v>323</v>
      </c>
      <c r="C1017" s="51"/>
      <c r="D1017" s="52"/>
      <c r="E1017" s="63"/>
      <c r="F1017" s="53"/>
      <c r="G1017" s="51" t="s">
        <v>51</v>
      </c>
      <c r="H1017" s="55"/>
      <c r="I1017" s="54"/>
      <c r="J1017" s="54"/>
      <c r="K1017" s="65"/>
      <c r="L1017" s="76">
        <v>1017</v>
      </c>
      <c r="M10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7" s="107">
        <v>4</v>
      </c>
      <c r="O1017" s="107">
        <v>6.6</v>
      </c>
      <c r="P1017" s="107">
        <v>39600000</v>
      </c>
      <c r="Q1017" s="107"/>
    </row>
    <row r="1018" spans="1:17" x14ac:dyDescent="0.3">
      <c r="A1018" t="s">
        <v>1932</v>
      </c>
      <c r="B1018" t="s">
        <v>479</v>
      </c>
      <c r="C1018" s="51"/>
      <c r="D1018" s="52"/>
      <c r="E1018" s="63"/>
      <c r="F1018" s="53"/>
      <c r="G1018" s="51" t="s">
        <v>51</v>
      </c>
      <c r="H1018" s="55"/>
      <c r="I1018" s="54"/>
      <c r="J1018" s="54"/>
      <c r="K1018" s="65"/>
      <c r="L1018" s="76">
        <v>1018</v>
      </c>
      <c r="M10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8" s="107">
        <v>5</v>
      </c>
      <c r="O1018" s="107">
        <v>6.7</v>
      </c>
      <c r="P1018" s="107">
        <v>39700000</v>
      </c>
      <c r="Q1018" s="107"/>
    </row>
    <row r="1019" spans="1:17" x14ac:dyDescent="0.3">
      <c r="A1019" t="s">
        <v>1933</v>
      </c>
      <c r="B1019" t="s">
        <v>222</v>
      </c>
      <c r="C1019" s="51"/>
      <c r="D1019" s="52"/>
      <c r="E1019" s="63"/>
      <c r="F1019" s="53"/>
      <c r="G1019" s="51" t="s">
        <v>51</v>
      </c>
      <c r="H1019" s="55"/>
      <c r="I1019" s="54"/>
      <c r="J1019" s="54"/>
      <c r="K1019" s="65"/>
      <c r="L1019" s="76">
        <v>1019</v>
      </c>
      <c r="M10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19" s="107">
        <v>6</v>
      </c>
      <c r="O1019" s="107">
        <v>6.8</v>
      </c>
      <c r="P1019" s="107">
        <v>39800000</v>
      </c>
      <c r="Q1019" s="107"/>
    </row>
    <row r="1020" spans="1:17" x14ac:dyDescent="0.3">
      <c r="A1020" t="s">
        <v>1934</v>
      </c>
      <c r="B1020" t="s">
        <v>270</v>
      </c>
      <c r="C1020" s="51"/>
      <c r="D1020" s="52"/>
      <c r="E1020" s="63"/>
      <c r="F1020" s="53"/>
      <c r="G1020" s="51" t="s">
        <v>51</v>
      </c>
      <c r="H1020" s="55"/>
      <c r="I1020" s="54"/>
      <c r="J1020" s="54"/>
      <c r="K1020" s="65"/>
      <c r="L1020" s="76">
        <v>1020</v>
      </c>
      <c r="M10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0" s="107">
        <v>7</v>
      </c>
      <c r="O1020" s="107">
        <v>6.9</v>
      </c>
      <c r="P1020" s="107">
        <v>39900000</v>
      </c>
      <c r="Q1020" s="107"/>
    </row>
    <row r="1021" spans="1:17" x14ac:dyDescent="0.3">
      <c r="A1021" t="s">
        <v>1935</v>
      </c>
      <c r="B1021" t="s">
        <v>298</v>
      </c>
      <c r="C1021" s="51"/>
      <c r="D1021" s="52"/>
      <c r="E1021" s="63"/>
      <c r="F1021" s="53"/>
      <c r="G1021" s="51" t="s">
        <v>51</v>
      </c>
      <c r="H1021" s="55"/>
      <c r="I1021" s="54"/>
      <c r="J1021" s="54"/>
      <c r="K1021" s="65"/>
      <c r="L1021" s="76">
        <v>1021</v>
      </c>
      <c r="M10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1" s="107">
        <v>8</v>
      </c>
      <c r="O1021" s="107">
        <v>7</v>
      </c>
      <c r="P1021" s="107">
        <v>40000000</v>
      </c>
      <c r="Q1021" s="107"/>
    </row>
    <row r="1022" spans="1:17" x14ac:dyDescent="0.3">
      <c r="A1022" t="s">
        <v>1936</v>
      </c>
      <c r="B1022" t="s">
        <v>213</v>
      </c>
      <c r="C1022" s="51"/>
      <c r="D1022" s="52"/>
      <c r="E1022" s="63"/>
      <c r="F1022" s="53"/>
      <c r="G1022" s="51" t="s">
        <v>51</v>
      </c>
      <c r="H1022" s="55"/>
      <c r="I1022" s="54"/>
      <c r="J1022" s="54"/>
      <c r="K1022" s="65"/>
      <c r="L1022" s="76">
        <v>1022</v>
      </c>
      <c r="M10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2" s="107">
        <v>9</v>
      </c>
      <c r="O1022" s="107">
        <v>7.1</v>
      </c>
      <c r="P1022" s="107">
        <v>40100000</v>
      </c>
      <c r="Q1022" s="107"/>
    </row>
    <row r="1023" spans="1:17" x14ac:dyDescent="0.3">
      <c r="A1023" t="s">
        <v>1937</v>
      </c>
      <c r="B1023" t="s">
        <v>201</v>
      </c>
      <c r="C1023" s="51"/>
      <c r="D1023" s="52"/>
      <c r="E1023" s="63"/>
      <c r="F1023" s="53"/>
      <c r="G1023" s="51" t="s">
        <v>51</v>
      </c>
      <c r="H1023" s="55"/>
      <c r="I1023" s="54"/>
      <c r="J1023" s="54"/>
      <c r="K1023" s="65"/>
      <c r="L1023" s="76">
        <v>1023</v>
      </c>
      <c r="M10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3" s="107">
        <v>8</v>
      </c>
      <c r="O1023" s="107">
        <v>7.2</v>
      </c>
      <c r="P1023" s="107">
        <v>40200000</v>
      </c>
      <c r="Q1023" s="107"/>
    </row>
    <row r="1024" spans="1:17" x14ac:dyDescent="0.3">
      <c r="A1024" t="s">
        <v>1938</v>
      </c>
      <c r="B1024" t="s">
        <v>199</v>
      </c>
      <c r="C1024" s="51"/>
      <c r="D1024" s="52"/>
      <c r="E1024" s="63"/>
      <c r="F1024" s="53"/>
      <c r="G1024" s="51" t="s">
        <v>51</v>
      </c>
      <c r="H1024" s="55"/>
      <c r="I1024" s="54"/>
      <c r="J1024" s="54"/>
      <c r="K1024" s="65"/>
      <c r="L1024" s="76">
        <v>1024</v>
      </c>
      <c r="M10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4" s="107">
        <v>7</v>
      </c>
      <c r="O1024" s="107">
        <v>7.3</v>
      </c>
      <c r="P1024" s="107">
        <v>40300000</v>
      </c>
      <c r="Q1024" s="107"/>
    </row>
    <row r="1025" spans="1:17" x14ac:dyDescent="0.3">
      <c r="A1025" t="s">
        <v>1939</v>
      </c>
      <c r="B1025" t="s">
        <v>236</v>
      </c>
      <c r="C1025" s="51"/>
      <c r="D1025" s="52"/>
      <c r="E1025" s="63"/>
      <c r="F1025" s="53"/>
      <c r="G1025" s="51" t="s">
        <v>51</v>
      </c>
      <c r="H1025" s="55"/>
      <c r="I1025" s="54"/>
      <c r="J1025" s="54"/>
      <c r="K1025" s="65"/>
      <c r="L1025" s="76">
        <v>1025</v>
      </c>
      <c r="M10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5" s="107">
        <v>6</v>
      </c>
      <c r="O1025" s="107">
        <v>7.4</v>
      </c>
      <c r="P1025" s="107">
        <v>40400000</v>
      </c>
      <c r="Q1025" s="107"/>
    </row>
    <row r="1026" spans="1:17" x14ac:dyDescent="0.3">
      <c r="A1026" t="s">
        <v>1940</v>
      </c>
      <c r="B1026" t="s">
        <v>516</v>
      </c>
      <c r="C1026" s="51"/>
      <c r="D1026" s="52"/>
      <c r="E1026" s="63"/>
      <c r="F1026" s="53"/>
      <c r="G1026" s="51" t="s">
        <v>51</v>
      </c>
      <c r="H1026" s="55"/>
      <c r="I1026" s="54"/>
      <c r="J1026" s="54"/>
      <c r="K1026" s="65"/>
      <c r="L1026" s="76">
        <v>1026</v>
      </c>
      <c r="M10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6" s="107">
        <v>5</v>
      </c>
      <c r="O1026" s="107">
        <v>7.4999999999999902</v>
      </c>
      <c r="P1026" s="107">
        <v>40500000</v>
      </c>
      <c r="Q1026" s="107"/>
    </row>
    <row r="1027" spans="1:17" x14ac:dyDescent="0.3">
      <c r="A1027" t="s">
        <v>1941</v>
      </c>
      <c r="B1027" t="s">
        <v>175</v>
      </c>
      <c r="C1027" s="51"/>
      <c r="D1027" s="52"/>
      <c r="E1027" s="63"/>
      <c r="F1027" s="53"/>
      <c r="G1027" s="51" t="s">
        <v>51</v>
      </c>
      <c r="H1027" s="55"/>
      <c r="I1027" s="54"/>
      <c r="J1027" s="54"/>
      <c r="K1027" s="65"/>
      <c r="L1027" s="76">
        <v>1027</v>
      </c>
      <c r="M10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7" s="107">
        <v>4</v>
      </c>
      <c r="O1027" s="107">
        <v>7.5999999999999899</v>
      </c>
      <c r="P1027" s="107">
        <v>40600000</v>
      </c>
      <c r="Q1027" s="107"/>
    </row>
    <row r="1028" spans="1:17" x14ac:dyDescent="0.3">
      <c r="A1028" t="s">
        <v>1942</v>
      </c>
      <c r="B1028" t="s">
        <v>208</v>
      </c>
      <c r="C1028" s="51"/>
      <c r="D1028" s="52"/>
      <c r="E1028" s="63"/>
      <c r="F1028" s="53"/>
      <c r="G1028" s="51" t="s">
        <v>51</v>
      </c>
      <c r="H1028" s="55"/>
      <c r="I1028" s="54"/>
      <c r="J1028" s="54"/>
      <c r="K1028" s="65"/>
      <c r="L1028" s="76">
        <v>1028</v>
      </c>
      <c r="M10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8" s="107">
        <v>12</v>
      </c>
      <c r="O1028" s="107">
        <v>7.6999999999999904</v>
      </c>
      <c r="P1028" s="107">
        <v>40700000</v>
      </c>
      <c r="Q1028" s="107"/>
    </row>
    <row r="1029" spans="1:17" x14ac:dyDescent="0.3">
      <c r="A1029" t="s">
        <v>1943</v>
      </c>
      <c r="B1029" t="s">
        <v>174</v>
      </c>
      <c r="C1029" s="51"/>
      <c r="D1029" s="52"/>
      <c r="E1029" s="63"/>
      <c r="F1029" s="53"/>
      <c r="G1029" s="51" t="s">
        <v>51</v>
      </c>
      <c r="H1029" s="55"/>
      <c r="I1029" s="54"/>
      <c r="J1029" s="54"/>
      <c r="K1029" s="65"/>
      <c r="L1029" s="76">
        <v>1029</v>
      </c>
      <c r="M10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29" s="107">
        <v>3</v>
      </c>
      <c r="O1029" s="107">
        <v>7.7999999999999901</v>
      </c>
      <c r="P1029" s="107">
        <v>40800000</v>
      </c>
      <c r="Q1029" s="107"/>
    </row>
    <row r="1030" spans="1:17" x14ac:dyDescent="0.3">
      <c r="A1030" t="s">
        <v>1944</v>
      </c>
      <c r="B1030" t="s">
        <v>202</v>
      </c>
      <c r="C1030" s="51"/>
      <c r="D1030" s="52"/>
      <c r="E1030" s="63"/>
      <c r="F1030" s="53"/>
      <c r="G1030" s="51" t="s">
        <v>51</v>
      </c>
      <c r="H1030" s="55"/>
      <c r="I1030" s="54"/>
      <c r="J1030" s="54"/>
      <c r="K1030" s="65"/>
      <c r="L1030" s="76">
        <v>1030</v>
      </c>
      <c r="M10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0" s="107">
        <v>2</v>
      </c>
      <c r="O1030" s="107">
        <v>7.8999999999999897</v>
      </c>
      <c r="P1030" s="107">
        <v>40900000</v>
      </c>
      <c r="Q1030" s="107"/>
    </row>
    <row r="1031" spans="1:17" x14ac:dyDescent="0.3">
      <c r="A1031" t="s">
        <v>1945</v>
      </c>
      <c r="B1031" t="s">
        <v>483</v>
      </c>
      <c r="C1031" s="51"/>
      <c r="D1031" s="52"/>
      <c r="E1031" s="63"/>
      <c r="F1031" s="53"/>
      <c r="G1031" s="51" t="s">
        <v>51</v>
      </c>
      <c r="H1031" s="55"/>
      <c r="I1031" s="54"/>
      <c r="J1031" s="54"/>
      <c r="K1031" s="65"/>
      <c r="L1031" s="76">
        <v>1031</v>
      </c>
      <c r="M10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1" s="107">
        <v>2</v>
      </c>
      <c r="O1031" s="107">
        <v>7.9999999999999902</v>
      </c>
      <c r="P1031" s="107">
        <v>41000000</v>
      </c>
      <c r="Q1031" s="107"/>
    </row>
    <row r="1032" spans="1:17" x14ac:dyDescent="0.3">
      <c r="A1032" t="s">
        <v>1946</v>
      </c>
      <c r="B1032" t="s">
        <v>517</v>
      </c>
      <c r="C1032" s="51"/>
      <c r="D1032" s="52"/>
      <c r="E1032" s="63"/>
      <c r="F1032" s="53"/>
      <c r="G1032" s="51" t="s">
        <v>51</v>
      </c>
      <c r="H1032" s="55"/>
      <c r="I1032" s="54"/>
      <c r="J1032" s="54"/>
      <c r="K1032" s="65"/>
      <c r="L1032" s="76">
        <v>1032</v>
      </c>
      <c r="M10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2" s="107">
        <v>1</v>
      </c>
      <c r="O1032" s="107">
        <v>8.0999999999999908</v>
      </c>
      <c r="P1032" s="107">
        <v>41100000</v>
      </c>
      <c r="Q1032" s="107"/>
    </row>
    <row r="1033" spans="1:17" x14ac:dyDescent="0.3">
      <c r="A1033" t="s">
        <v>1947</v>
      </c>
      <c r="B1033" t="s">
        <v>436</v>
      </c>
      <c r="C1033" s="51"/>
      <c r="D1033" s="52"/>
      <c r="E1033" s="63"/>
      <c r="F1033" s="53"/>
      <c r="G1033" s="51" t="s">
        <v>51</v>
      </c>
      <c r="H1033" s="55"/>
      <c r="I1033" s="54"/>
      <c r="J1033" s="54"/>
      <c r="K1033" s="65"/>
      <c r="L1033" s="76">
        <v>1033</v>
      </c>
      <c r="M10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3" s="107">
        <v>8</v>
      </c>
      <c r="O1033" s="107">
        <v>8.1999999999999904</v>
      </c>
      <c r="P1033" s="107">
        <v>41200000</v>
      </c>
      <c r="Q1033" s="107"/>
    </row>
    <row r="1034" spans="1:17" x14ac:dyDescent="0.3">
      <c r="A1034" t="s">
        <v>1948</v>
      </c>
      <c r="B1034" t="s">
        <v>518</v>
      </c>
      <c r="C1034" s="51"/>
      <c r="D1034" s="52"/>
      <c r="E1034" s="63"/>
      <c r="F1034" s="53"/>
      <c r="G1034" s="51" t="s">
        <v>51</v>
      </c>
      <c r="H1034" s="55"/>
      <c r="I1034" s="54"/>
      <c r="J1034" s="54"/>
      <c r="K1034" s="65"/>
      <c r="L1034" s="76">
        <v>1034</v>
      </c>
      <c r="M10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4" s="107">
        <v>9</v>
      </c>
      <c r="O1034" s="107">
        <v>8.2999999999999901</v>
      </c>
      <c r="P1034" s="107">
        <v>41300000</v>
      </c>
      <c r="Q1034" s="107"/>
    </row>
    <row r="1035" spans="1:17" x14ac:dyDescent="0.3">
      <c r="A1035" t="s">
        <v>1949</v>
      </c>
      <c r="B1035" t="s">
        <v>230</v>
      </c>
      <c r="C1035" s="51"/>
      <c r="D1035" s="52"/>
      <c r="E1035" s="63"/>
      <c r="F1035" s="53"/>
      <c r="G1035" s="51" t="s">
        <v>51</v>
      </c>
      <c r="H1035" s="55"/>
      <c r="I1035" s="54"/>
      <c r="J1035" s="54"/>
      <c r="K1035" s="65"/>
      <c r="L1035" s="76">
        <v>1035</v>
      </c>
      <c r="M10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5" s="107">
        <v>7</v>
      </c>
      <c r="O1035" s="107">
        <v>8.3999999999999897</v>
      </c>
      <c r="P1035" s="107">
        <v>41400000</v>
      </c>
      <c r="Q1035" s="107"/>
    </row>
    <row r="1036" spans="1:17" x14ac:dyDescent="0.3">
      <c r="A1036" t="s">
        <v>1950</v>
      </c>
      <c r="B1036" t="s">
        <v>321</v>
      </c>
      <c r="C1036" s="51"/>
      <c r="D1036" s="52"/>
      <c r="E1036" s="63"/>
      <c r="F1036" s="53"/>
      <c r="G1036" s="51" t="s">
        <v>51</v>
      </c>
      <c r="H1036" s="55"/>
      <c r="I1036" s="54"/>
      <c r="J1036" s="54"/>
      <c r="K1036" s="65"/>
      <c r="L1036" s="76">
        <v>1036</v>
      </c>
      <c r="M10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6" s="107">
        <v>6</v>
      </c>
      <c r="O1036" s="107">
        <v>8.4999999999999893</v>
      </c>
      <c r="P1036" s="107">
        <v>41500000</v>
      </c>
      <c r="Q1036" s="107"/>
    </row>
    <row r="1037" spans="1:17" x14ac:dyDescent="0.3">
      <c r="A1037" t="s">
        <v>1951</v>
      </c>
      <c r="B1037" t="s">
        <v>201</v>
      </c>
      <c r="C1037" s="51"/>
      <c r="D1037" s="52"/>
      <c r="E1037" s="63"/>
      <c r="F1037" s="53"/>
      <c r="G1037" s="51" t="s">
        <v>51</v>
      </c>
      <c r="H1037" s="55"/>
      <c r="I1037" s="54"/>
      <c r="J1037" s="54"/>
      <c r="K1037" s="65"/>
      <c r="L1037" s="76">
        <v>1037</v>
      </c>
      <c r="M10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7" s="107">
        <v>5</v>
      </c>
      <c r="O1037" s="107">
        <v>8.5999999999999908</v>
      </c>
      <c r="P1037" s="107">
        <v>41600000</v>
      </c>
      <c r="Q1037" s="107"/>
    </row>
    <row r="1038" spans="1:17" x14ac:dyDescent="0.3">
      <c r="A1038" t="s">
        <v>1952</v>
      </c>
      <c r="B1038" t="s">
        <v>479</v>
      </c>
      <c r="C1038" s="51"/>
      <c r="D1038" s="52"/>
      <c r="E1038" s="63"/>
      <c r="F1038" s="53"/>
      <c r="G1038" s="51" t="s">
        <v>51</v>
      </c>
      <c r="H1038" s="55"/>
      <c r="I1038" s="54"/>
      <c r="J1038" s="54"/>
      <c r="K1038" s="65"/>
      <c r="L1038" s="76">
        <v>1038</v>
      </c>
      <c r="M10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8" s="107">
        <v>4</v>
      </c>
      <c r="O1038" s="107">
        <v>8.6999999999999904</v>
      </c>
      <c r="P1038" s="107">
        <v>41700000</v>
      </c>
      <c r="Q1038" s="107"/>
    </row>
    <row r="1039" spans="1:17" x14ac:dyDescent="0.3">
      <c r="A1039" t="s">
        <v>1953</v>
      </c>
      <c r="B1039" t="s">
        <v>298</v>
      </c>
      <c r="C1039" s="51"/>
      <c r="D1039" s="52"/>
      <c r="E1039" s="63"/>
      <c r="F1039" s="53"/>
      <c r="G1039" s="51" t="s">
        <v>51</v>
      </c>
      <c r="H1039" s="55"/>
      <c r="I1039" s="54"/>
      <c r="J1039" s="54"/>
      <c r="K1039" s="65"/>
      <c r="L1039" s="76">
        <v>1039</v>
      </c>
      <c r="M10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39" s="107">
        <v>3</v>
      </c>
      <c r="O1039" s="107">
        <v>8.7999999999999901</v>
      </c>
      <c r="P1039" s="107">
        <v>41800000</v>
      </c>
      <c r="Q1039" s="107"/>
    </row>
    <row r="1040" spans="1:17" x14ac:dyDescent="0.3">
      <c r="A1040" t="s">
        <v>1954</v>
      </c>
      <c r="B1040" t="s">
        <v>473</v>
      </c>
      <c r="C1040" s="51"/>
      <c r="D1040" s="52"/>
      <c r="E1040" s="63"/>
      <c r="F1040" s="53"/>
      <c r="G1040" s="51" t="s">
        <v>51</v>
      </c>
      <c r="H1040" s="55"/>
      <c r="I1040" s="54"/>
      <c r="J1040" s="54"/>
      <c r="K1040" s="65"/>
      <c r="L1040" s="76">
        <v>1040</v>
      </c>
      <c r="M10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0" s="107">
        <v>2</v>
      </c>
      <c r="O1040" s="107">
        <v>8.8999999999999897</v>
      </c>
      <c r="P1040" s="107">
        <v>41900000</v>
      </c>
      <c r="Q1040" s="107"/>
    </row>
    <row r="1041" spans="1:17" x14ac:dyDescent="0.3">
      <c r="A1041" t="s">
        <v>1955</v>
      </c>
      <c r="B1041" t="s">
        <v>202</v>
      </c>
      <c r="C1041" s="51"/>
      <c r="D1041" s="52"/>
      <c r="E1041" s="63"/>
      <c r="F1041" s="53"/>
      <c r="G1041" s="51" t="s">
        <v>51</v>
      </c>
      <c r="H1041" s="55"/>
      <c r="I1041" s="54"/>
      <c r="J1041" s="54"/>
      <c r="K1041" s="65"/>
      <c r="L1041" s="76">
        <v>1041</v>
      </c>
      <c r="M10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1" s="107">
        <v>1</v>
      </c>
      <c r="O1041" s="107">
        <v>8.9999999999999893</v>
      </c>
      <c r="P1041" s="107">
        <v>42000000</v>
      </c>
      <c r="Q1041" s="107"/>
    </row>
    <row r="1042" spans="1:17" x14ac:dyDescent="0.3">
      <c r="A1042" t="s">
        <v>1956</v>
      </c>
      <c r="B1042" t="s">
        <v>344</v>
      </c>
      <c r="C1042" s="51"/>
      <c r="D1042" s="52"/>
      <c r="E1042" s="63"/>
      <c r="F1042" s="53"/>
      <c r="G1042" s="51" t="s">
        <v>51</v>
      </c>
      <c r="H1042" s="55"/>
      <c r="I1042" s="54"/>
      <c r="J1042" s="54"/>
      <c r="K1042" s="65"/>
      <c r="L1042" s="76">
        <v>1042</v>
      </c>
      <c r="M10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2" s="107">
        <v>7</v>
      </c>
      <c r="O1042" s="107">
        <v>9.0999999999999908</v>
      </c>
      <c r="P1042" s="107">
        <v>42100000</v>
      </c>
      <c r="Q1042" s="107"/>
    </row>
    <row r="1043" spans="1:17" x14ac:dyDescent="0.3">
      <c r="A1043" t="s">
        <v>1957</v>
      </c>
      <c r="B1043" t="s">
        <v>275</v>
      </c>
      <c r="C1043" s="51"/>
      <c r="D1043" s="52"/>
      <c r="E1043" s="63"/>
      <c r="F1043" s="53"/>
      <c r="G1043" s="51" t="s">
        <v>51</v>
      </c>
      <c r="H1043" s="55"/>
      <c r="I1043" s="54"/>
      <c r="J1043" s="54"/>
      <c r="K1043" s="65"/>
      <c r="L1043" s="76">
        <v>1043</v>
      </c>
      <c r="M10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3" s="107">
        <v>6</v>
      </c>
      <c r="O1043" s="107">
        <v>9.1999999999999904</v>
      </c>
      <c r="P1043" s="107">
        <v>42200000</v>
      </c>
      <c r="Q1043" s="107"/>
    </row>
    <row r="1044" spans="1:17" x14ac:dyDescent="0.3">
      <c r="A1044" t="s">
        <v>1958</v>
      </c>
      <c r="B1044" t="s">
        <v>519</v>
      </c>
      <c r="C1044" s="51"/>
      <c r="D1044" s="52"/>
      <c r="E1044" s="63"/>
      <c r="F1044" s="53"/>
      <c r="G1044" s="51" t="s">
        <v>51</v>
      </c>
      <c r="H1044" s="55"/>
      <c r="I1044" s="54"/>
      <c r="J1044" s="54"/>
      <c r="K1044" s="65"/>
      <c r="L1044" s="76">
        <v>1044</v>
      </c>
      <c r="M10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4" s="107">
        <v>5</v>
      </c>
      <c r="O1044" s="107">
        <v>9.2999999999999901</v>
      </c>
      <c r="P1044" s="107">
        <v>42300000</v>
      </c>
      <c r="Q1044" s="107"/>
    </row>
    <row r="1045" spans="1:17" x14ac:dyDescent="0.3">
      <c r="A1045" t="s">
        <v>1959</v>
      </c>
      <c r="B1045" t="s">
        <v>520</v>
      </c>
      <c r="C1045" s="51"/>
      <c r="D1045" s="52"/>
      <c r="E1045" s="63"/>
      <c r="F1045" s="53"/>
      <c r="G1045" s="51" t="s">
        <v>51</v>
      </c>
      <c r="H1045" s="55"/>
      <c r="I1045" s="54"/>
      <c r="J1045" s="54"/>
      <c r="K1045" s="65"/>
      <c r="L1045" s="76">
        <v>1045</v>
      </c>
      <c r="M10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5" s="107">
        <v>4</v>
      </c>
      <c r="O1045" s="107">
        <v>9.3999999999999897</v>
      </c>
      <c r="P1045" s="107">
        <v>42400000</v>
      </c>
      <c r="Q1045" s="107"/>
    </row>
    <row r="1046" spans="1:17" x14ac:dyDescent="0.3">
      <c r="A1046" t="s">
        <v>1960</v>
      </c>
      <c r="B1046" t="s">
        <v>429</v>
      </c>
      <c r="C1046" s="51"/>
      <c r="D1046" s="52"/>
      <c r="E1046" s="63"/>
      <c r="F1046" s="53"/>
      <c r="G1046" s="51" t="s">
        <v>51</v>
      </c>
      <c r="H1046" s="55"/>
      <c r="I1046" s="54"/>
      <c r="J1046" s="54"/>
      <c r="K1046" s="65"/>
      <c r="L1046" s="76">
        <v>1046</v>
      </c>
      <c r="M10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6" s="107">
        <v>3</v>
      </c>
      <c r="O1046" s="107">
        <v>9.4999999999999893</v>
      </c>
      <c r="P1046" s="107">
        <v>42500000</v>
      </c>
      <c r="Q1046" s="107"/>
    </row>
    <row r="1047" spans="1:17" x14ac:dyDescent="0.3">
      <c r="A1047" t="s">
        <v>1961</v>
      </c>
      <c r="B1047" t="s">
        <v>219</v>
      </c>
      <c r="C1047" s="51"/>
      <c r="D1047" s="52"/>
      <c r="E1047" s="63"/>
      <c r="F1047" s="53"/>
      <c r="G1047" s="51" t="s">
        <v>50</v>
      </c>
      <c r="H1047" s="55"/>
      <c r="I1047" s="54"/>
      <c r="J1047" s="54"/>
      <c r="K1047" s="65"/>
      <c r="L1047" s="76">
        <v>1047</v>
      </c>
      <c r="M10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7" s="107">
        <v>2</v>
      </c>
      <c r="O1047" s="107">
        <v>9.5999999999999908</v>
      </c>
      <c r="P1047" s="107">
        <v>42600000</v>
      </c>
      <c r="Q1047" s="107"/>
    </row>
    <row r="1048" spans="1:17" x14ac:dyDescent="0.3">
      <c r="A1048" t="s">
        <v>1962</v>
      </c>
      <c r="B1048" t="s">
        <v>329</v>
      </c>
      <c r="C1048" s="51"/>
      <c r="D1048" s="52"/>
      <c r="E1048" s="63"/>
      <c r="F1048" s="53"/>
      <c r="G1048" s="51" t="s">
        <v>50</v>
      </c>
      <c r="H1048" s="55"/>
      <c r="I1048" s="54"/>
      <c r="J1048" s="54"/>
      <c r="K1048" s="65"/>
      <c r="L1048" s="76">
        <v>1048</v>
      </c>
      <c r="M10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8" s="107">
        <v>12</v>
      </c>
      <c r="O1048" s="107">
        <v>9.6999999999999904</v>
      </c>
      <c r="P1048" s="107">
        <v>42700000</v>
      </c>
      <c r="Q1048" s="107"/>
    </row>
    <row r="1049" spans="1:17" x14ac:dyDescent="0.3">
      <c r="A1049" t="s">
        <v>1963</v>
      </c>
      <c r="B1049" t="s">
        <v>176</v>
      </c>
      <c r="C1049" s="51"/>
      <c r="D1049" s="52"/>
      <c r="E1049" s="63"/>
      <c r="F1049" s="53"/>
      <c r="G1049" s="51" t="s">
        <v>50</v>
      </c>
      <c r="H1049" s="55"/>
      <c r="I1049" s="54"/>
      <c r="J1049" s="54"/>
      <c r="K1049" s="65"/>
      <c r="L1049" s="76">
        <v>1049</v>
      </c>
      <c r="M10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49" s="107">
        <v>12</v>
      </c>
      <c r="O1049" s="107">
        <v>9.7999999999999901</v>
      </c>
      <c r="P1049" s="107">
        <v>42800000</v>
      </c>
      <c r="Q1049" s="107"/>
    </row>
    <row r="1050" spans="1:17" x14ac:dyDescent="0.3">
      <c r="A1050" t="s">
        <v>1964</v>
      </c>
      <c r="B1050" t="s">
        <v>521</v>
      </c>
      <c r="C1050" s="51"/>
      <c r="D1050" s="52"/>
      <c r="E1050" s="63"/>
      <c r="F1050" s="53"/>
      <c r="G1050" s="51" t="s">
        <v>51</v>
      </c>
      <c r="H1050" s="55"/>
      <c r="I1050" s="54"/>
      <c r="J1050" s="54"/>
      <c r="K1050" s="65"/>
      <c r="L1050" s="76">
        <v>1050</v>
      </c>
      <c r="M10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0" s="107">
        <v>13</v>
      </c>
      <c r="O1050" s="107">
        <v>7.5</v>
      </c>
      <c r="P1050" s="107">
        <v>42900000</v>
      </c>
      <c r="Q1050" s="107"/>
    </row>
    <row r="1051" spans="1:17" x14ac:dyDescent="0.3">
      <c r="A1051" t="s">
        <v>1965</v>
      </c>
      <c r="B1051" t="s">
        <v>522</v>
      </c>
      <c r="C1051" s="51"/>
      <c r="D1051" s="52"/>
      <c r="E1051" s="63"/>
      <c r="F1051" s="53"/>
      <c r="G1051" s="51" t="s">
        <v>51</v>
      </c>
      <c r="H1051" s="55"/>
      <c r="I1051" s="54"/>
      <c r="J1051" s="54"/>
      <c r="K1051" s="65"/>
      <c r="L1051" s="76">
        <v>1051</v>
      </c>
      <c r="M10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1" s="107">
        <v>14</v>
      </c>
      <c r="O1051" s="107">
        <v>7.6</v>
      </c>
      <c r="P1051" s="107">
        <v>43000000</v>
      </c>
      <c r="Q1051" s="107"/>
    </row>
    <row r="1052" spans="1:17" x14ac:dyDescent="0.3">
      <c r="A1052" t="s">
        <v>1966</v>
      </c>
      <c r="B1052" t="s">
        <v>410</v>
      </c>
      <c r="C1052" s="51"/>
      <c r="D1052" s="52"/>
      <c r="E1052" s="63"/>
      <c r="F1052" s="53"/>
      <c r="G1052" s="51" t="s">
        <v>51</v>
      </c>
      <c r="H1052" s="55"/>
      <c r="I1052" s="54"/>
      <c r="J1052" s="54"/>
      <c r="K1052" s="65"/>
      <c r="L1052" s="76">
        <v>1052</v>
      </c>
      <c r="M10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2" s="107">
        <v>14</v>
      </c>
      <c r="O1052" s="107">
        <v>7.7</v>
      </c>
      <c r="P1052" s="107">
        <v>43100000</v>
      </c>
      <c r="Q1052" s="107"/>
    </row>
    <row r="1053" spans="1:17" x14ac:dyDescent="0.3">
      <c r="A1053" t="s">
        <v>1967</v>
      </c>
      <c r="B1053" t="s">
        <v>523</v>
      </c>
      <c r="C1053" s="51"/>
      <c r="D1053" s="52"/>
      <c r="E1053" s="63"/>
      <c r="F1053" s="53"/>
      <c r="G1053" s="51" t="s">
        <v>51</v>
      </c>
      <c r="H1053" s="55"/>
      <c r="I1053" s="54"/>
      <c r="J1053" s="54"/>
      <c r="K1053" s="65"/>
      <c r="L1053" s="76">
        <v>1053</v>
      </c>
      <c r="M10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3" s="107">
        <v>16</v>
      </c>
      <c r="O1053" s="107">
        <v>7.8</v>
      </c>
      <c r="P1053" s="107">
        <v>43200000</v>
      </c>
      <c r="Q1053" s="107"/>
    </row>
    <row r="1054" spans="1:17" x14ac:dyDescent="0.3">
      <c r="A1054" t="s">
        <v>1968</v>
      </c>
      <c r="B1054" t="s">
        <v>524</v>
      </c>
      <c r="C1054" s="51"/>
      <c r="D1054" s="52"/>
      <c r="E1054" s="63"/>
      <c r="F1054" s="53"/>
      <c r="G1054" s="51" t="s">
        <v>51</v>
      </c>
      <c r="H1054" s="55"/>
      <c r="I1054" s="54"/>
      <c r="J1054" s="54"/>
      <c r="K1054" s="65"/>
      <c r="L1054" s="76">
        <v>1054</v>
      </c>
      <c r="M10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4" s="107">
        <v>12</v>
      </c>
      <c r="O1054" s="107">
        <v>7.9</v>
      </c>
      <c r="P1054" s="107">
        <v>43300000</v>
      </c>
      <c r="Q1054" s="107"/>
    </row>
    <row r="1055" spans="1:17" x14ac:dyDescent="0.3">
      <c r="A1055" t="s">
        <v>1969</v>
      </c>
      <c r="B1055" t="s">
        <v>525</v>
      </c>
      <c r="C1055" s="51"/>
      <c r="D1055" s="52"/>
      <c r="E1055" s="63"/>
      <c r="F1055" s="53"/>
      <c r="G1055" s="51" t="s">
        <v>51</v>
      </c>
      <c r="H1055" s="55"/>
      <c r="I1055" s="54"/>
      <c r="J1055" s="54"/>
      <c r="K1055" s="65"/>
      <c r="L1055" s="76">
        <v>1055</v>
      </c>
      <c r="M10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5" s="107">
        <v>13</v>
      </c>
      <c r="O1055" s="107">
        <v>8</v>
      </c>
      <c r="P1055" s="107">
        <v>43400000</v>
      </c>
      <c r="Q1055" s="107"/>
    </row>
    <row r="1056" spans="1:17" x14ac:dyDescent="0.3">
      <c r="A1056" t="s">
        <v>1970</v>
      </c>
      <c r="B1056" t="s">
        <v>526</v>
      </c>
      <c r="C1056" s="51"/>
      <c r="D1056" s="52"/>
      <c r="E1056" s="63"/>
      <c r="F1056" s="53"/>
      <c r="G1056" s="51" t="s">
        <v>51</v>
      </c>
      <c r="H1056" s="55"/>
      <c r="I1056" s="54"/>
      <c r="J1056" s="54"/>
      <c r="K1056" s="65"/>
      <c r="L1056" s="76">
        <v>1056</v>
      </c>
      <c r="M10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6" s="107">
        <v>14</v>
      </c>
      <c r="O1056" s="107">
        <v>8.1</v>
      </c>
      <c r="P1056" s="107">
        <v>43500000</v>
      </c>
      <c r="Q1056" s="107"/>
    </row>
    <row r="1057" spans="1:17" x14ac:dyDescent="0.3">
      <c r="A1057" t="s">
        <v>1971</v>
      </c>
      <c r="B1057" t="s">
        <v>352</v>
      </c>
      <c r="C1057" s="51"/>
      <c r="D1057" s="52"/>
      <c r="E1057" s="63"/>
      <c r="F1057" s="53"/>
      <c r="G1057" s="51" t="s">
        <v>51</v>
      </c>
      <c r="H1057" s="55"/>
      <c r="I1057" s="54"/>
      <c r="J1057" s="54"/>
      <c r="K1057" s="65"/>
      <c r="L1057" s="76">
        <v>1057</v>
      </c>
      <c r="M10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7" s="107">
        <v>15</v>
      </c>
      <c r="O1057" s="107">
        <v>8.1999999999999993</v>
      </c>
      <c r="P1057" s="107">
        <v>43600000</v>
      </c>
      <c r="Q1057" s="107"/>
    </row>
    <row r="1058" spans="1:17" x14ac:dyDescent="0.3">
      <c r="A1058" t="s">
        <v>1972</v>
      </c>
      <c r="B1058" t="s">
        <v>190</v>
      </c>
      <c r="C1058" s="51"/>
      <c r="D1058" s="52"/>
      <c r="E1058" s="63"/>
      <c r="F1058" s="53"/>
      <c r="G1058" s="51" t="s">
        <v>51</v>
      </c>
      <c r="H1058" s="55"/>
      <c r="I1058" s="54"/>
      <c r="J1058" s="54"/>
      <c r="K1058" s="65"/>
      <c r="L1058" s="76">
        <v>1058</v>
      </c>
      <c r="M10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8" s="107">
        <v>16</v>
      </c>
      <c r="O1058" s="107">
        <v>8.3000000000000007</v>
      </c>
      <c r="P1058" s="107">
        <v>43700000</v>
      </c>
      <c r="Q1058" s="107"/>
    </row>
    <row r="1059" spans="1:17" x14ac:dyDescent="0.3">
      <c r="A1059" t="s">
        <v>1973</v>
      </c>
      <c r="B1059" t="s">
        <v>176</v>
      </c>
      <c r="C1059" s="51"/>
      <c r="D1059" s="52"/>
      <c r="E1059" s="63"/>
      <c r="F1059" s="53"/>
      <c r="G1059" s="51" t="s">
        <v>51</v>
      </c>
      <c r="H1059" s="55"/>
      <c r="I1059" s="54"/>
      <c r="J1059" s="54"/>
      <c r="K1059" s="65"/>
      <c r="L1059" s="76">
        <v>1059</v>
      </c>
      <c r="M10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59" s="107">
        <v>17</v>
      </c>
      <c r="O1059" s="107">
        <v>8.4</v>
      </c>
      <c r="P1059" s="107">
        <v>43800000</v>
      </c>
      <c r="Q1059" s="107"/>
    </row>
    <row r="1060" spans="1:17" x14ac:dyDescent="0.3">
      <c r="A1060" t="s">
        <v>1974</v>
      </c>
      <c r="B1060" t="s">
        <v>325</v>
      </c>
      <c r="C1060" s="51"/>
      <c r="D1060" s="52"/>
      <c r="E1060" s="63"/>
      <c r="F1060" s="53"/>
      <c r="G1060" s="51" t="s">
        <v>51</v>
      </c>
      <c r="H1060" s="55"/>
      <c r="I1060" s="54"/>
      <c r="J1060" s="54"/>
      <c r="K1060" s="65"/>
      <c r="L1060" s="76">
        <v>1060</v>
      </c>
      <c r="M10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0" s="107">
        <v>18</v>
      </c>
      <c r="O1060" s="107">
        <v>8.5</v>
      </c>
      <c r="P1060" s="107">
        <v>43900000</v>
      </c>
      <c r="Q1060" s="107"/>
    </row>
    <row r="1061" spans="1:17" x14ac:dyDescent="0.3">
      <c r="A1061" t="s">
        <v>1975</v>
      </c>
      <c r="B1061" t="s">
        <v>278</v>
      </c>
      <c r="C1061" s="51"/>
      <c r="D1061" s="52"/>
      <c r="E1061" s="63"/>
      <c r="F1061" s="53"/>
      <c r="G1061" s="51" t="s">
        <v>51</v>
      </c>
      <c r="H1061" s="55"/>
      <c r="I1061" s="54"/>
      <c r="J1061" s="54"/>
      <c r="K1061" s="65"/>
      <c r="L1061" s="76">
        <v>1061</v>
      </c>
      <c r="M10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1" s="107">
        <v>19</v>
      </c>
      <c r="O1061" s="107">
        <v>8.6</v>
      </c>
      <c r="P1061" s="107">
        <v>44000000</v>
      </c>
      <c r="Q1061" s="107"/>
    </row>
    <row r="1062" spans="1:17" x14ac:dyDescent="0.3">
      <c r="A1062" t="s">
        <v>1976</v>
      </c>
      <c r="B1062" t="s">
        <v>300</v>
      </c>
      <c r="C1062" s="51"/>
      <c r="D1062" s="52"/>
      <c r="E1062" s="63"/>
      <c r="F1062" s="53"/>
      <c r="G1062" s="51" t="s">
        <v>51</v>
      </c>
      <c r="H1062" s="55"/>
      <c r="I1062" s="54"/>
      <c r="J1062" s="54"/>
      <c r="K1062" s="65"/>
      <c r="L1062" s="76">
        <v>1062</v>
      </c>
      <c r="M10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2" s="107">
        <v>20</v>
      </c>
      <c r="O1062" s="107">
        <v>8.6999999999999993</v>
      </c>
      <c r="P1062" s="107">
        <v>44100000</v>
      </c>
      <c r="Q1062" s="107"/>
    </row>
    <row r="1063" spans="1:17" x14ac:dyDescent="0.3">
      <c r="A1063" t="s">
        <v>1977</v>
      </c>
      <c r="B1063" t="s">
        <v>214</v>
      </c>
      <c r="C1063" s="51"/>
      <c r="D1063" s="52"/>
      <c r="E1063" s="63"/>
      <c r="F1063" s="53"/>
      <c r="G1063" s="51" t="s">
        <v>51</v>
      </c>
      <c r="H1063" s="55"/>
      <c r="I1063" s="54"/>
      <c r="J1063" s="54"/>
      <c r="K1063" s="65"/>
      <c r="L1063" s="76">
        <v>1063</v>
      </c>
      <c r="M10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3" s="107">
        <v>21</v>
      </c>
      <c r="O1063" s="107">
        <v>8.8000000000000007</v>
      </c>
      <c r="P1063" s="107">
        <v>44200000</v>
      </c>
      <c r="Q1063" s="107"/>
    </row>
    <row r="1064" spans="1:17" x14ac:dyDescent="0.3">
      <c r="A1064" t="s">
        <v>1978</v>
      </c>
      <c r="B1064" t="s">
        <v>487</v>
      </c>
      <c r="C1064" s="51"/>
      <c r="D1064" s="52"/>
      <c r="E1064" s="63"/>
      <c r="F1064" s="53"/>
      <c r="G1064" s="51" t="s">
        <v>51</v>
      </c>
      <c r="H1064" s="55"/>
      <c r="I1064" s="54"/>
      <c r="J1064" s="54"/>
      <c r="K1064" s="65"/>
      <c r="L1064" s="76">
        <v>1064</v>
      </c>
      <c r="M10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4" s="107">
        <v>21</v>
      </c>
      <c r="O1064" s="107">
        <v>8.9</v>
      </c>
      <c r="P1064" s="107">
        <v>44300000</v>
      </c>
      <c r="Q1064" s="107"/>
    </row>
    <row r="1065" spans="1:17" x14ac:dyDescent="0.3">
      <c r="A1065" t="s">
        <v>1979</v>
      </c>
      <c r="B1065" t="s">
        <v>479</v>
      </c>
      <c r="C1065" s="51"/>
      <c r="D1065" s="52"/>
      <c r="E1065" s="63"/>
      <c r="F1065" s="53"/>
      <c r="G1065" s="51" t="s">
        <v>51</v>
      </c>
      <c r="H1065" s="55"/>
      <c r="I1065" s="54"/>
      <c r="J1065" s="54"/>
      <c r="K1065" s="65"/>
      <c r="L1065" s="76">
        <v>1065</v>
      </c>
      <c r="M10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5" s="107">
        <v>23</v>
      </c>
      <c r="O1065" s="107">
        <v>8.9999999999999893</v>
      </c>
      <c r="P1065" s="107">
        <v>44400000</v>
      </c>
      <c r="Q1065" s="107"/>
    </row>
    <row r="1066" spans="1:17" x14ac:dyDescent="0.3">
      <c r="A1066" t="s">
        <v>1980</v>
      </c>
      <c r="B1066" t="s">
        <v>196</v>
      </c>
      <c r="C1066" s="51"/>
      <c r="D1066" s="52"/>
      <c r="E1066" s="63"/>
      <c r="F1066" s="53"/>
      <c r="G1066" s="51" t="s">
        <v>51</v>
      </c>
      <c r="H1066" s="55"/>
      <c r="I1066" s="54"/>
      <c r="J1066" s="54"/>
      <c r="K1066" s="65"/>
      <c r="L1066" s="76">
        <v>1066</v>
      </c>
      <c r="M10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6" s="107">
        <v>24</v>
      </c>
      <c r="O1066" s="107">
        <v>9.0999999999999908</v>
      </c>
      <c r="P1066" s="107">
        <v>44500000</v>
      </c>
      <c r="Q1066" s="107"/>
    </row>
    <row r="1067" spans="1:17" x14ac:dyDescent="0.3">
      <c r="A1067" t="s">
        <v>1981</v>
      </c>
      <c r="B1067" t="s">
        <v>527</v>
      </c>
      <c r="C1067" s="51"/>
      <c r="D1067" s="52"/>
      <c r="E1067" s="63"/>
      <c r="F1067" s="53"/>
      <c r="G1067" s="51" t="s">
        <v>51</v>
      </c>
      <c r="H1067" s="55"/>
      <c r="I1067" s="54"/>
      <c r="J1067" s="54"/>
      <c r="K1067" s="65"/>
      <c r="L1067" s="76">
        <v>1067</v>
      </c>
      <c r="M10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7" s="107">
        <v>23</v>
      </c>
      <c r="O1067" s="107">
        <v>9.1999999999999904</v>
      </c>
      <c r="P1067" s="107">
        <v>44600000</v>
      </c>
      <c r="Q1067" s="107"/>
    </row>
    <row r="1068" spans="1:17" x14ac:dyDescent="0.3">
      <c r="A1068" t="s">
        <v>1982</v>
      </c>
      <c r="B1068" t="s">
        <v>398</v>
      </c>
      <c r="C1068" s="51"/>
      <c r="D1068" s="52"/>
      <c r="E1068" s="63"/>
      <c r="F1068" s="53"/>
      <c r="G1068" s="51" t="s">
        <v>51</v>
      </c>
      <c r="H1068" s="55"/>
      <c r="I1068" s="54"/>
      <c r="J1068" s="54"/>
      <c r="K1068" s="65"/>
      <c r="L1068" s="76">
        <v>1068</v>
      </c>
      <c r="M10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8" s="107">
        <v>24</v>
      </c>
      <c r="O1068" s="107">
        <v>9.2999999999999901</v>
      </c>
      <c r="P1068" s="107">
        <v>44700000</v>
      </c>
      <c r="Q1068" s="107"/>
    </row>
    <row r="1069" spans="1:17" x14ac:dyDescent="0.3">
      <c r="A1069" t="s">
        <v>1983</v>
      </c>
      <c r="B1069" t="s">
        <v>353</v>
      </c>
      <c r="C1069" s="51"/>
      <c r="D1069" s="52"/>
      <c r="E1069" s="63"/>
      <c r="F1069" s="53"/>
      <c r="G1069" s="51" t="s">
        <v>51</v>
      </c>
      <c r="H1069" s="55"/>
      <c r="I1069" s="54"/>
      <c r="J1069" s="54"/>
      <c r="K1069" s="65"/>
      <c r="L1069" s="76">
        <v>1069</v>
      </c>
      <c r="M10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69" s="107">
        <v>21</v>
      </c>
      <c r="O1069" s="107">
        <v>9.3999999999999897</v>
      </c>
      <c r="P1069" s="107">
        <v>44800000</v>
      </c>
      <c r="Q1069" s="107"/>
    </row>
    <row r="1070" spans="1:17" x14ac:dyDescent="0.3">
      <c r="A1070" t="s">
        <v>1984</v>
      </c>
      <c r="B1070" t="s">
        <v>303</v>
      </c>
      <c r="C1070" s="51"/>
      <c r="D1070" s="52"/>
      <c r="E1070" s="63"/>
      <c r="F1070" s="53"/>
      <c r="G1070" s="51" t="s">
        <v>51</v>
      </c>
      <c r="H1070" s="55"/>
      <c r="I1070" s="54"/>
      <c r="J1070" s="54"/>
      <c r="K1070" s="65"/>
      <c r="L1070" s="76">
        <v>1070</v>
      </c>
      <c r="M10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0" s="107">
        <v>20</v>
      </c>
      <c r="O1070" s="107">
        <v>9.4999999999999893</v>
      </c>
      <c r="P1070" s="107">
        <v>44900000</v>
      </c>
      <c r="Q1070" s="107"/>
    </row>
    <row r="1071" spans="1:17" x14ac:dyDescent="0.3">
      <c r="A1071" t="s">
        <v>1985</v>
      </c>
      <c r="B1071" t="s">
        <v>329</v>
      </c>
      <c r="C1071" s="51"/>
      <c r="D1071" s="52"/>
      <c r="E1071" s="63"/>
      <c r="F1071" s="53"/>
      <c r="G1071" s="51" t="s">
        <v>50</v>
      </c>
      <c r="H1071" s="55"/>
      <c r="I1071" s="54"/>
      <c r="J1071" s="54"/>
      <c r="K1071" s="65"/>
      <c r="L1071" s="76">
        <v>1071</v>
      </c>
      <c r="M10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1" s="107">
        <v>23</v>
      </c>
      <c r="O1071" s="107">
        <v>9.5999999999999908</v>
      </c>
      <c r="P1071" s="107">
        <v>45000000</v>
      </c>
      <c r="Q1071" s="107"/>
    </row>
    <row r="1072" spans="1:17" x14ac:dyDescent="0.3">
      <c r="A1072" t="s">
        <v>1986</v>
      </c>
      <c r="B1072" t="s">
        <v>341</v>
      </c>
      <c r="C1072" s="51"/>
      <c r="D1072" s="52"/>
      <c r="E1072" s="63"/>
      <c r="F1072" s="53"/>
      <c r="G1072" s="51" t="s">
        <v>50</v>
      </c>
      <c r="H1072" s="55"/>
      <c r="I1072" s="54"/>
      <c r="J1072" s="54"/>
      <c r="K1072" s="65"/>
      <c r="L1072" s="76">
        <v>1072</v>
      </c>
      <c r="M10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2" s="107">
        <v>24</v>
      </c>
      <c r="O1072" s="107">
        <v>9.6999999999999904</v>
      </c>
      <c r="P1072" s="107">
        <v>45100000</v>
      </c>
      <c r="Q1072" s="107"/>
    </row>
    <row r="1073" spans="1:17" x14ac:dyDescent="0.3">
      <c r="A1073" t="s">
        <v>1987</v>
      </c>
      <c r="B1073" t="s">
        <v>528</v>
      </c>
      <c r="C1073" s="51"/>
      <c r="D1073" s="52"/>
      <c r="E1073" s="63"/>
      <c r="F1073" s="53"/>
      <c r="G1073" s="51" t="s">
        <v>51</v>
      </c>
      <c r="H1073" s="55"/>
      <c r="I1073" s="54"/>
      <c r="J1073" s="54"/>
      <c r="K1073" s="65"/>
      <c r="L1073" s="76">
        <v>1073</v>
      </c>
      <c r="M10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3" s="107">
        <v>21</v>
      </c>
      <c r="O1073" s="107">
        <v>6</v>
      </c>
      <c r="P1073" s="107">
        <v>45200000</v>
      </c>
      <c r="Q1073" s="107"/>
    </row>
    <row r="1074" spans="1:17" x14ac:dyDescent="0.3">
      <c r="A1074" t="s">
        <v>1988</v>
      </c>
      <c r="B1074" t="s">
        <v>529</v>
      </c>
      <c r="C1074" s="51"/>
      <c r="D1074" s="52"/>
      <c r="E1074" s="63"/>
      <c r="F1074" s="53"/>
      <c r="G1074" s="51" t="s">
        <v>51</v>
      </c>
      <c r="H1074" s="55"/>
      <c r="I1074" s="54"/>
      <c r="J1074" s="54"/>
      <c r="K1074" s="65"/>
      <c r="L1074" s="76">
        <v>1074</v>
      </c>
      <c r="M10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4" s="107">
        <v>20</v>
      </c>
      <c r="O1074" s="107">
        <v>6.1</v>
      </c>
      <c r="P1074" s="107">
        <v>45300000</v>
      </c>
      <c r="Q1074" s="107"/>
    </row>
    <row r="1075" spans="1:17" x14ac:dyDescent="0.3">
      <c r="A1075" t="s">
        <v>1989</v>
      </c>
      <c r="B1075" t="s">
        <v>530</v>
      </c>
      <c r="C1075" s="51"/>
      <c r="D1075" s="52"/>
      <c r="E1075" s="63"/>
      <c r="F1075" s="53"/>
      <c r="G1075" s="51" t="s">
        <v>51</v>
      </c>
      <c r="H1075" s="55"/>
      <c r="I1075" s="54"/>
      <c r="J1075" s="54"/>
      <c r="K1075" s="65"/>
      <c r="L1075" s="76">
        <v>1075</v>
      </c>
      <c r="M10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5" s="107">
        <v>1</v>
      </c>
      <c r="O1075" s="107">
        <v>6.2</v>
      </c>
      <c r="P1075" s="107">
        <v>45400000</v>
      </c>
      <c r="Q1075" s="107"/>
    </row>
    <row r="1076" spans="1:17" x14ac:dyDescent="0.3">
      <c r="A1076" t="s">
        <v>1990</v>
      </c>
      <c r="B1076" t="s">
        <v>303</v>
      </c>
      <c r="C1076" s="51"/>
      <c r="D1076" s="52"/>
      <c r="E1076" s="63"/>
      <c r="F1076" s="53"/>
      <c r="G1076" s="51" t="s">
        <v>51</v>
      </c>
      <c r="H1076" s="55"/>
      <c r="I1076" s="54"/>
      <c r="J1076" s="54"/>
      <c r="K1076" s="65"/>
      <c r="L1076" s="76">
        <v>1076</v>
      </c>
      <c r="M10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6" s="107">
        <v>2</v>
      </c>
      <c r="O1076" s="107">
        <v>6.3</v>
      </c>
      <c r="P1076" s="107">
        <v>45500000</v>
      </c>
      <c r="Q1076" s="107"/>
    </row>
    <row r="1077" spans="1:17" x14ac:dyDescent="0.3">
      <c r="A1077" t="s">
        <v>1991</v>
      </c>
      <c r="B1077" t="s">
        <v>396</v>
      </c>
      <c r="C1077" s="51"/>
      <c r="D1077" s="52"/>
      <c r="E1077" s="63"/>
      <c r="F1077" s="53"/>
      <c r="G1077" s="51" t="s">
        <v>51</v>
      </c>
      <c r="H1077" s="55"/>
      <c r="I1077" s="54"/>
      <c r="J1077" s="54"/>
      <c r="K1077" s="65"/>
      <c r="L1077" s="76">
        <v>1077</v>
      </c>
      <c r="M10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7" s="107">
        <v>3</v>
      </c>
      <c r="O1077" s="107">
        <v>6.4</v>
      </c>
      <c r="P1077" s="107">
        <v>45600000</v>
      </c>
      <c r="Q1077" s="107"/>
    </row>
    <row r="1078" spans="1:17" x14ac:dyDescent="0.3">
      <c r="A1078" t="s">
        <v>1992</v>
      </c>
      <c r="B1078" t="s">
        <v>278</v>
      </c>
      <c r="C1078" s="51"/>
      <c r="D1078" s="52"/>
      <c r="E1078" s="63"/>
      <c r="F1078" s="53"/>
      <c r="G1078" s="51" t="s">
        <v>51</v>
      </c>
      <c r="H1078" s="55"/>
      <c r="I1078" s="54"/>
      <c r="J1078" s="54"/>
      <c r="K1078" s="65"/>
      <c r="L1078" s="76">
        <v>1078</v>
      </c>
      <c r="M10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8" s="107">
        <v>4</v>
      </c>
      <c r="O1078" s="107">
        <v>6.5</v>
      </c>
      <c r="P1078" s="107">
        <v>45700000</v>
      </c>
      <c r="Q1078" s="107"/>
    </row>
    <row r="1079" spans="1:17" x14ac:dyDescent="0.3">
      <c r="A1079" t="s">
        <v>1993</v>
      </c>
      <c r="B1079" t="s">
        <v>531</v>
      </c>
      <c r="C1079" s="51"/>
      <c r="D1079" s="52"/>
      <c r="E1079" s="63"/>
      <c r="F1079" s="53"/>
      <c r="G1079" s="51" t="s">
        <v>51</v>
      </c>
      <c r="H1079" s="55"/>
      <c r="I1079" s="54"/>
      <c r="J1079" s="54"/>
      <c r="K1079" s="65"/>
      <c r="L1079" s="76">
        <v>1079</v>
      </c>
      <c r="M10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79" s="107">
        <v>5</v>
      </c>
      <c r="O1079" s="107">
        <v>6.6</v>
      </c>
      <c r="P1079" s="107">
        <v>45800000</v>
      </c>
      <c r="Q1079" s="107"/>
    </row>
    <row r="1080" spans="1:17" x14ac:dyDescent="0.3">
      <c r="A1080" t="s">
        <v>1994</v>
      </c>
      <c r="B1080" t="s">
        <v>300</v>
      </c>
      <c r="C1080" s="51"/>
      <c r="D1080" s="52"/>
      <c r="E1080" s="63"/>
      <c r="F1080" s="53"/>
      <c r="G1080" s="51" t="s">
        <v>51</v>
      </c>
      <c r="H1080" s="55"/>
      <c r="I1080" s="54"/>
      <c r="J1080" s="54"/>
      <c r="K1080" s="65"/>
      <c r="L1080" s="76">
        <v>1080</v>
      </c>
      <c r="M10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0" s="107">
        <v>6</v>
      </c>
      <c r="O1080" s="107">
        <v>6.7</v>
      </c>
      <c r="P1080" s="107">
        <v>45900000</v>
      </c>
      <c r="Q1080" s="107"/>
    </row>
    <row r="1081" spans="1:17" x14ac:dyDescent="0.3">
      <c r="A1081" t="s">
        <v>1995</v>
      </c>
      <c r="B1081" t="s">
        <v>294</v>
      </c>
      <c r="C1081" s="51"/>
      <c r="D1081" s="52"/>
      <c r="E1081" s="63"/>
      <c r="F1081" s="53"/>
      <c r="G1081" s="51" t="s">
        <v>51</v>
      </c>
      <c r="H1081" s="55"/>
      <c r="I1081" s="54"/>
      <c r="J1081" s="54"/>
      <c r="K1081" s="65"/>
      <c r="L1081" s="76">
        <v>1081</v>
      </c>
      <c r="M10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1" s="107">
        <v>7</v>
      </c>
      <c r="O1081" s="107">
        <v>6.8</v>
      </c>
      <c r="P1081" s="107">
        <v>46000000</v>
      </c>
      <c r="Q1081" s="107"/>
    </row>
    <row r="1082" spans="1:17" x14ac:dyDescent="0.3">
      <c r="A1082" t="s">
        <v>1996</v>
      </c>
      <c r="B1082" t="s">
        <v>442</v>
      </c>
      <c r="C1082" s="51"/>
      <c r="D1082" s="52"/>
      <c r="E1082" s="63"/>
      <c r="F1082" s="53"/>
      <c r="G1082" s="51" t="s">
        <v>51</v>
      </c>
      <c r="H1082" s="55"/>
      <c r="I1082" s="54"/>
      <c r="J1082" s="54"/>
      <c r="K1082" s="65"/>
      <c r="L1082" s="76">
        <v>1082</v>
      </c>
      <c r="M10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2" s="107">
        <v>8</v>
      </c>
      <c r="O1082" s="107">
        <v>6.9</v>
      </c>
      <c r="P1082" s="107">
        <v>46100000</v>
      </c>
      <c r="Q1082" s="107"/>
    </row>
    <row r="1083" spans="1:17" x14ac:dyDescent="0.3">
      <c r="A1083" t="s">
        <v>1997</v>
      </c>
      <c r="B1083" t="s">
        <v>392</v>
      </c>
      <c r="C1083" s="51"/>
      <c r="D1083" s="52"/>
      <c r="E1083" s="63"/>
      <c r="F1083" s="53"/>
      <c r="G1083" s="51" t="s">
        <v>51</v>
      </c>
      <c r="H1083" s="55"/>
      <c r="I1083" s="54"/>
      <c r="J1083" s="54"/>
      <c r="K1083" s="65"/>
      <c r="L1083" s="76">
        <v>1083</v>
      </c>
      <c r="M10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3" s="107">
        <v>9</v>
      </c>
      <c r="O1083" s="107">
        <v>7</v>
      </c>
      <c r="P1083" s="107">
        <v>46200000</v>
      </c>
      <c r="Q1083" s="107"/>
    </row>
    <row r="1084" spans="1:17" x14ac:dyDescent="0.3">
      <c r="A1084" t="s">
        <v>1998</v>
      </c>
      <c r="B1084" t="s">
        <v>482</v>
      </c>
      <c r="C1084" s="51"/>
      <c r="D1084" s="52"/>
      <c r="E1084" s="63"/>
      <c r="F1084" s="53"/>
      <c r="G1084" s="51" t="s">
        <v>51</v>
      </c>
      <c r="H1084" s="55"/>
      <c r="I1084" s="54"/>
      <c r="J1084" s="54"/>
      <c r="K1084" s="65"/>
      <c r="L1084" s="76">
        <v>1084</v>
      </c>
      <c r="M10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4" s="107">
        <v>10</v>
      </c>
      <c r="O1084" s="107">
        <v>7.1</v>
      </c>
      <c r="P1084" s="107">
        <v>46300000</v>
      </c>
      <c r="Q1084" s="107"/>
    </row>
    <row r="1085" spans="1:17" x14ac:dyDescent="0.3">
      <c r="A1085" t="s">
        <v>1999</v>
      </c>
      <c r="B1085" t="s">
        <v>303</v>
      </c>
      <c r="C1085" s="51"/>
      <c r="D1085" s="52"/>
      <c r="E1085" s="63"/>
      <c r="F1085" s="53"/>
      <c r="G1085" s="51" t="s">
        <v>51</v>
      </c>
      <c r="H1085" s="55"/>
      <c r="I1085" s="54"/>
      <c r="J1085" s="54"/>
      <c r="K1085" s="65"/>
      <c r="L1085" s="76">
        <v>1085</v>
      </c>
      <c r="M10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5" s="107">
        <v>12</v>
      </c>
      <c r="O1085" s="107">
        <v>7.2</v>
      </c>
      <c r="P1085" s="107">
        <v>46400000</v>
      </c>
      <c r="Q1085" s="107"/>
    </row>
    <row r="1086" spans="1:17" x14ac:dyDescent="0.3">
      <c r="A1086" t="s">
        <v>2000</v>
      </c>
      <c r="B1086" t="s">
        <v>176</v>
      </c>
      <c r="C1086" s="51"/>
      <c r="D1086" s="52"/>
      <c r="E1086" s="63"/>
      <c r="F1086" s="53"/>
      <c r="G1086" s="51" t="s">
        <v>51</v>
      </c>
      <c r="H1086" s="55"/>
      <c r="I1086" s="54"/>
      <c r="J1086" s="54"/>
      <c r="K1086" s="65"/>
      <c r="L1086" s="76">
        <v>1086</v>
      </c>
      <c r="M10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6" s="61">
        <v>2</v>
      </c>
      <c r="O1086" s="107">
        <v>7.3</v>
      </c>
      <c r="P1086" s="107">
        <v>46500000</v>
      </c>
      <c r="Q1086" s="107"/>
    </row>
    <row r="1087" spans="1:17" x14ac:dyDescent="0.3">
      <c r="A1087" t="s">
        <v>2001</v>
      </c>
      <c r="B1087" t="s">
        <v>265</v>
      </c>
      <c r="C1087" s="51"/>
      <c r="D1087" s="52"/>
      <c r="E1087" s="63"/>
      <c r="F1087" s="53"/>
      <c r="G1087" s="51" t="s">
        <v>51</v>
      </c>
      <c r="H1087" s="55"/>
      <c r="I1087" s="54"/>
      <c r="J1087" s="54"/>
      <c r="K1087" s="65"/>
      <c r="L1087" s="76">
        <v>1087</v>
      </c>
      <c r="M10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7" s="61">
        <v>4</v>
      </c>
      <c r="O1087" s="107">
        <v>7.4</v>
      </c>
      <c r="P1087" s="107">
        <v>46600000</v>
      </c>
      <c r="Q1087" s="107"/>
    </row>
    <row r="1088" spans="1:17" x14ac:dyDescent="0.3">
      <c r="A1088" t="s">
        <v>2002</v>
      </c>
      <c r="B1088" t="s">
        <v>298</v>
      </c>
      <c r="C1088" s="51"/>
      <c r="D1088" s="52"/>
      <c r="E1088" s="63"/>
      <c r="F1088" s="53"/>
      <c r="G1088" s="51" t="s">
        <v>51</v>
      </c>
      <c r="H1088" s="55"/>
      <c r="I1088" s="54"/>
      <c r="J1088" s="54"/>
      <c r="K1088" s="65"/>
      <c r="L1088" s="76">
        <v>1088</v>
      </c>
      <c r="M10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8" s="61">
        <v>5</v>
      </c>
      <c r="O1088" s="107">
        <v>7.4999999999999902</v>
      </c>
      <c r="P1088" s="107">
        <v>46700000</v>
      </c>
      <c r="Q1088" s="107"/>
    </row>
    <row r="1089" spans="1:17" x14ac:dyDescent="0.3">
      <c r="A1089" t="s">
        <v>2003</v>
      </c>
      <c r="B1089" t="s">
        <v>406</v>
      </c>
      <c r="C1089" s="51"/>
      <c r="D1089" s="52"/>
      <c r="E1089" s="63"/>
      <c r="F1089" s="53"/>
      <c r="G1089" s="51" t="s">
        <v>51</v>
      </c>
      <c r="H1089" s="55"/>
      <c r="I1089" s="54"/>
      <c r="J1089" s="54"/>
      <c r="K1089" s="65"/>
      <c r="L1089" s="76">
        <v>1089</v>
      </c>
      <c r="M10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89" s="107">
        <v>14</v>
      </c>
      <c r="O1089" s="107">
        <v>7.5999999999999899</v>
      </c>
      <c r="P1089" s="107">
        <v>46800000</v>
      </c>
      <c r="Q1089" s="107"/>
    </row>
    <row r="1090" spans="1:17" x14ac:dyDescent="0.3">
      <c r="A1090" t="s">
        <v>2004</v>
      </c>
      <c r="B1090" t="s">
        <v>411</v>
      </c>
      <c r="C1090" s="51"/>
      <c r="D1090" s="52"/>
      <c r="E1090" s="63"/>
      <c r="F1090" s="53"/>
      <c r="G1090" s="51" t="s">
        <v>51</v>
      </c>
      <c r="H1090" s="55"/>
      <c r="I1090" s="54"/>
      <c r="J1090" s="54"/>
      <c r="K1090" s="65"/>
      <c r="L1090" s="76">
        <v>1090</v>
      </c>
      <c r="M10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0" s="107">
        <v>12</v>
      </c>
      <c r="O1090" s="107">
        <v>7.6999999999999904</v>
      </c>
      <c r="P1090" s="107">
        <v>46900000</v>
      </c>
      <c r="Q1090" s="107"/>
    </row>
    <row r="1091" spans="1:17" x14ac:dyDescent="0.3">
      <c r="A1091" t="s">
        <v>2005</v>
      </c>
      <c r="B1091" t="s">
        <v>251</v>
      </c>
      <c r="C1091" s="51"/>
      <c r="D1091" s="52"/>
      <c r="E1091" s="63"/>
      <c r="F1091" s="53"/>
      <c r="G1091" s="51" t="s">
        <v>51</v>
      </c>
      <c r="H1091" s="55"/>
      <c r="I1091" s="54"/>
      <c r="J1091" s="54"/>
      <c r="K1091" s="65"/>
      <c r="L1091" s="76">
        <v>1091</v>
      </c>
      <c r="M10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1" s="107">
        <v>13</v>
      </c>
      <c r="O1091" s="107">
        <v>7.7999999999999901</v>
      </c>
      <c r="P1091" s="107">
        <v>47000000</v>
      </c>
      <c r="Q1091" s="107"/>
    </row>
    <row r="1092" spans="1:17" x14ac:dyDescent="0.3">
      <c r="A1092" t="s">
        <v>2006</v>
      </c>
      <c r="B1092" t="s">
        <v>194</v>
      </c>
      <c r="C1092" s="51"/>
      <c r="D1092" s="52"/>
      <c r="E1092" s="63"/>
      <c r="F1092" s="53"/>
      <c r="G1092" s="51" t="s">
        <v>51</v>
      </c>
      <c r="H1092" s="55"/>
      <c r="I1092" s="54"/>
      <c r="J1092" s="54"/>
      <c r="K1092" s="65"/>
      <c r="L1092" s="76">
        <v>1092</v>
      </c>
      <c r="M10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2" s="107">
        <v>14</v>
      </c>
      <c r="O1092" s="107">
        <v>7.8999999999999897</v>
      </c>
      <c r="P1092" s="107">
        <v>47100000</v>
      </c>
      <c r="Q1092" s="107"/>
    </row>
    <row r="1093" spans="1:17" x14ac:dyDescent="0.3">
      <c r="A1093" t="s">
        <v>2007</v>
      </c>
      <c r="B1093" t="s">
        <v>532</v>
      </c>
      <c r="C1093" s="51"/>
      <c r="D1093" s="52"/>
      <c r="E1093" s="63"/>
      <c r="F1093" s="53"/>
      <c r="G1093" s="51" t="s">
        <v>51</v>
      </c>
      <c r="H1093" s="55"/>
      <c r="I1093" s="54"/>
      <c r="J1093" s="54"/>
      <c r="K1093" s="65"/>
      <c r="L1093" s="76">
        <v>1093</v>
      </c>
      <c r="M10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3" s="107">
        <v>15</v>
      </c>
      <c r="O1093" s="107">
        <v>7.9999999999999902</v>
      </c>
      <c r="P1093" s="107">
        <v>47200000</v>
      </c>
      <c r="Q1093" s="107"/>
    </row>
    <row r="1094" spans="1:17" x14ac:dyDescent="0.3">
      <c r="A1094" t="s">
        <v>2008</v>
      </c>
      <c r="B1094" t="s">
        <v>189</v>
      </c>
      <c r="C1094" s="51"/>
      <c r="D1094" s="52"/>
      <c r="E1094" s="63"/>
      <c r="F1094" s="53"/>
      <c r="G1094" s="51" t="s">
        <v>51</v>
      </c>
      <c r="H1094" s="55"/>
      <c r="I1094" s="54"/>
      <c r="J1094" s="54"/>
      <c r="K1094" s="65"/>
      <c r="L1094" s="76">
        <v>1094</v>
      </c>
      <c r="M10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4" s="107">
        <v>16</v>
      </c>
      <c r="O1094" s="107">
        <v>8.0999999999999908</v>
      </c>
      <c r="P1094" s="107">
        <v>47300000</v>
      </c>
      <c r="Q1094" s="107"/>
    </row>
    <row r="1095" spans="1:17" x14ac:dyDescent="0.3">
      <c r="A1095" t="s">
        <v>2009</v>
      </c>
      <c r="B1095" t="s">
        <v>507</v>
      </c>
      <c r="C1095" s="51"/>
      <c r="D1095" s="52"/>
      <c r="E1095" s="63"/>
      <c r="F1095" s="53"/>
      <c r="G1095" s="51" t="s">
        <v>51</v>
      </c>
      <c r="H1095" s="55"/>
      <c r="I1095" s="54"/>
      <c r="J1095" s="54"/>
      <c r="K1095" s="65"/>
      <c r="L1095" s="76">
        <v>1095</v>
      </c>
      <c r="M10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5" s="107">
        <v>17</v>
      </c>
      <c r="O1095" s="107">
        <v>8.1999999999999904</v>
      </c>
      <c r="P1095" s="107">
        <v>47400000</v>
      </c>
      <c r="Q1095" s="107"/>
    </row>
    <row r="1096" spans="1:17" x14ac:dyDescent="0.3">
      <c r="A1096" t="s">
        <v>2010</v>
      </c>
      <c r="B1096" t="s">
        <v>392</v>
      </c>
      <c r="C1096" s="51"/>
      <c r="D1096" s="52"/>
      <c r="E1096" s="63"/>
      <c r="F1096" s="53"/>
      <c r="G1096" s="51" t="s">
        <v>51</v>
      </c>
      <c r="H1096" s="55"/>
      <c r="I1096" s="54"/>
      <c r="J1096" s="54"/>
      <c r="K1096" s="65"/>
      <c r="L1096" s="76">
        <v>1096</v>
      </c>
      <c r="M10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6" s="107">
        <v>18</v>
      </c>
      <c r="O1096" s="107">
        <v>8.2999999999999901</v>
      </c>
      <c r="P1096" s="107">
        <v>47500000</v>
      </c>
      <c r="Q1096" s="107"/>
    </row>
    <row r="1097" spans="1:17" x14ac:dyDescent="0.3">
      <c r="A1097" t="s">
        <v>2011</v>
      </c>
      <c r="B1097" t="s">
        <v>278</v>
      </c>
      <c r="C1097" s="51"/>
      <c r="D1097" s="52"/>
      <c r="E1097" s="63"/>
      <c r="F1097" s="53"/>
      <c r="G1097" s="51" t="s">
        <v>51</v>
      </c>
      <c r="H1097" s="55"/>
      <c r="I1097" s="54"/>
      <c r="J1097" s="54"/>
      <c r="K1097" s="65"/>
      <c r="L1097" s="76">
        <v>1097</v>
      </c>
      <c r="M10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7" s="107">
        <v>19</v>
      </c>
      <c r="O1097" s="107">
        <v>8.3999999999999897</v>
      </c>
      <c r="P1097" s="107">
        <v>47600000</v>
      </c>
      <c r="Q1097" s="107"/>
    </row>
    <row r="1098" spans="1:17" x14ac:dyDescent="0.3">
      <c r="A1098" t="s">
        <v>2012</v>
      </c>
      <c r="B1098" t="s">
        <v>533</v>
      </c>
      <c r="C1098" s="51"/>
      <c r="D1098" s="52"/>
      <c r="E1098" s="63"/>
      <c r="F1098" s="53"/>
      <c r="G1098" s="51" t="s">
        <v>51</v>
      </c>
      <c r="H1098" s="55"/>
      <c r="I1098" s="54"/>
      <c r="J1098" s="54"/>
      <c r="K1098" s="65"/>
      <c r="L1098" s="76">
        <v>1098</v>
      </c>
      <c r="M10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8" s="107">
        <v>12</v>
      </c>
      <c r="O1098" s="107">
        <v>8.4999999999999893</v>
      </c>
      <c r="P1098" s="107">
        <v>47700000</v>
      </c>
      <c r="Q1098" s="107"/>
    </row>
    <row r="1099" spans="1:17" x14ac:dyDescent="0.3">
      <c r="A1099" t="s">
        <v>2013</v>
      </c>
      <c r="B1099" t="s">
        <v>298</v>
      </c>
      <c r="C1099" s="51"/>
      <c r="D1099" s="52"/>
      <c r="E1099" s="63"/>
      <c r="F1099" s="53"/>
      <c r="G1099" s="51" t="s">
        <v>51</v>
      </c>
      <c r="H1099" s="55"/>
      <c r="I1099" s="54"/>
      <c r="J1099" s="54"/>
      <c r="K1099" s="65"/>
      <c r="L1099" s="76">
        <v>1099</v>
      </c>
      <c r="M10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099" s="107">
        <v>4</v>
      </c>
      <c r="O1099" s="107">
        <v>8.5999999999999908</v>
      </c>
      <c r="P1099" s="107">
        <v>47800000</v>
      </c>
      <c r="Q1099" s="107"/>
    </row>
    <row r="1100" spans="1:17" x14ac:dyDescent="0.3">
      <c r="A1100" t="s">
        <v>2014</v>
      </c>
      <c r="B1100" t="s">
        <v>300</v>
      </c>
      <c r="C1100" s="51"/>
      <c r="D1100" s="52"/>
      <c r="E1100" s="63"/>
      <c r="F1100" s="53"/>
      <c r="G1100" s="51" t="s">
        <v>51</v>
      </c>
      <c r="H1100" s="55"/>
      <c r="I1100" s="54"/>
      <c r="J1100" s="54"/>
      <c r="K1100" s="65"/>
      <c r="L1100" s="76">
        <v>1100</v>
      </c>
      <c r="M11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0" s="107">
        <v>3</v>
      </c>
      <c r="O1100" s="107">
        <v>8.6999999999999904</v>
      </c>
      <c r="P1100" s="107">
        <v>47900000</v>
      </c>
      <c r="Q1100" s="107"/>
    </row>
    <row r="1101" spans="1:17" x14ac:dyDescent="0.3">
      <c r="A1101" t="s">
        <v>2015</v>
      </c>
      <c r="B1101" t="s">
        <v>534</v>
      </c>
      <c r="C1101" s="51"/>
      <c r="D1101" s="52"/>
      <c r="E1101" s="63"/>
      <c r="F1101" s="53"/>
      <c r="G1101" s="51" t="s">
        <v>51</v>
      </c>
      <c r="H1101" s="55"/>
      <c r="I1101" s="54"/>
      <c r="J1101" s="54"/>
      <c r="K1101" s="65"/>
      <c r="L1101" s="76">
        <v>1101</v>
      </c>
      <c r="M11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1" s="107">
        <v>8</v>
      </c>
      <c r="O1101" s="107">
        <v>8.7999999999999901</v>
      </c>
      <c r="P1101" s="107">
        <v>48000000</v>
      </c>
      <c r="Q1101" s="107"/>
    </row>
    <row r="1102" spans="1:17" x14ac:dyDescent="0.3">
      <c r="A1102" t="s">
        <v>2016</v>
      </c>
      <c r="B1102" t="s">
        <v>286</v>
      </c>
      <c r="C1102" s="51"/>
      <c r="D1102" s="52"/>
      <c r="E1102" s="63"/>
      <c r="F1102" s="53"/>
      <c r="G1102" s="51" t="s">
        <v>51</v>
      </c>
      <c r="H1102" s="55"/>
      <c r="I1102" s="54"/>
      <c r="J1102" s="54"/>
      <c r="K1102" s="65"/>
      <c r="L1102" s="76">
        <v>1102</v>
      </c>
      <c r="M11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2" s="107">
        <v>9</v>
      </c>
      <c r="O1102" s="107">
        <v>8.8999999999999897</v>
      </c>
      <c r="P1102" s="107">
        <v>48100000</v>
      </c>
      <c r="Q1102" s="107"/>
    </row>
    <row r="1103" spans="1:17" x14ac:dyDescent="0.3">
      <c r="A1103" t="s">
        <v>2017</v>
      </c>
      <c r="B1103" t="s">
        <v>300</v>
      </c>
      <c r="C1103" s="51"/>
      <c r="D1103" s="52"/>
      <c r="E1103" s="63"/>
      <c r="F1103" s="53"/>
      <c r="G1103" s="51" t="s">
        <v>51</v>
      </c>
      <c r="H1103" s="55"/>
      <c r="I1103" s="54"/>
      <c r="J1103" s="54"/>
      <c r="K1103" s="65"/>
      <c r="L1103" s="76">
        <v>1103</v>
      </c>
      <c r="M11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3" s="107">
        <v>1</v>
      </c>
      <c r="O1103" s="107">
        <v>8.9999999999999893</v>
      </c>
      <c r="P1103" s="107">
        <v>48200000</v>
      </c>
      <c r="Q1103" s="107"/>
    </row>
    <row r="1104" spans="1:17" x14ac:dyDescent="0.3">
      <c r="A1104" t="s">
        <v>2018</v>
      </c>
      <c r="B1104" t="s">
        <v>305</v>
      </c>
      <c r="C1104" s="51"/>
      <c r="D1104" s="52"/>
      <c r="E1104" s="63"/>
      <c r="F1104" s="53"/>
      <c r="G1104" s="51" t="s">
        <v>51</v>
      </c>
      <c r="H1104" s="55"/>
      <c r="I1104" s="54"/>
      <c r="J1104" s="54"/>
      <c r="K1104" s="65"/>
      <c r="L1104" s="76">
        <v>1104</v>
      </c>
      <c r="M11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4" s="107">
        <v>12</v>
      </c>
      <c r="O1104" s="107">
        <v>9.0999999999999908</v>
      </c>
      <c r="P1104" s="107">
        <v>48300000</v>
      </c>
      <c r="Q1104" s="107"/>
    </row>
    <row r="1105" spans="1:17" x14ac:dyDescent="0.3">
      <c r="A1105" t="s">
        <v>2019</v>
      </c>
      <c r="B1105" t="s">
        <v>535</v>
      </c>
      <c r="C1105" s="51"/>
      <c r="D1105" s="52"/>
      <c r="E1105" s="63"/>
      <c r="F1105" s="53"/>
      <c r="G1105" s="51" t="s">
        <v>51</v>
      </c>
      <c r="H1105" s="55"/>
      <c r="I1105" s="54"/>
      <c r="J1105" s="54"/>
      <c r="K1105" s="65"/>
      <c r="L1105" s="76">
        <v>1105</v>
      </c>
      <c r="M11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5" s="107">
        <v>7</v>
      </c>
      <c r="O1105" s="107">
        <v>9.1999999999999904</v>
      </c>
      <c r="P1105" s="107">
        <v>48400000</v>
      </c>
      <c r="Q1105" s="107"/>
    </row>
    <row r="1106" spans="1:17" x14ac:dyDescent="0.3">
      <c r="A1106" t="s">
        <v>2020</v>
      </c>
      <c r="B1106" t="s">
        <v>300</v>
      </c>
      <c r="C1106" s="51"/>
      <c r="D1106" s="52"/>
      <c r="E1106" s="63"/>
      <c r="F1106" s="53"/>
      <c r="G1106" s="51" t="s">
        <v>51</v>
      </c>
      <c r="H1106" s="55"/>
      <c r="I1106" s="54"/>
      <c r="J1106" s="54"/>
      <c r="K1106" s="65"/>
      <c r="L1106" s="76">
        <v>1106</v>
      </c>
      <c r="M11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6" s="107">
        <v>4</v>
      </c>
      <c r="O1106" s="107">
        <v>9.2999999999999901</v>
      </c>
      <c r="P1106" s="107">
        <v>48500000</v>
      </c>
      <c r="Q1106" s="107"/>
    </row>
    <row r="1107" spans="1:17" x14ac:dyDescent="0.3">
      <c r="A1107" t="s">
        <v>2021</v>
      </c>
      <c r="B1107" t="s">
        <v>305</v>
      </c>
      <c r="C1107" s="51"/>
      <c r="D1107" s="52"/>
      <c r="E1107" s="63"/>
      <c r="F1107" s="53"/>
      <c r="G1107" s="51" t="s">
        <v>51</v>
      </c>
      <c r="H1107" s="55"/>
      <c r="I1107" s="54"/>
      <c r="J1107" s="54"/>
      <c r="K1107" s="65"/>
      <c r="L1107" s="76">
        <v>1107</v>
      </c>
      <c r="M11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7" s="107">
        <v>8</v>
      </c>
      <c r="O1107" s="107">
        <v>9.3999999999999897</v>
      </c>
      <c r="P1107" s="107">
        <v>48600000</v>
      </c>
      <c r="Q1107" s="107"/>
    </row>
    <row r="1108" spans="1:17" x14ac:dyDescent="0.3">
      <c r="A1108" t="s">
        <v>2022</v>
      </c>
      <c r="B1108" t="s">
        <v>373</v>
      </c>
      <c r="C1108" s="51"/>
      <c r="D1108" s="52"/>
      <c r="E1108" s="63"/>
      <c r="F1108" s="53"/>
      <c r="G1108" s="51" t="s">
        <v>51</v>
      </c>
      <c r="H1108" s="55"/>
      <c r="I1108" s="54"/>
      <c r="J1108" s="54"/>
      <c r="K1108" s="65"/>
      <c r="L1108" s="76">
        <v>1108</v>
      </c>
      <c r="M11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8" s="107">
        <v>9</v>
      </c>
      <c r="O1108" s="107">
        <v>9.4999999999999893</v>
      </c>
      <c r="P1108" s="107">
        <v>48700000</v>
      </c>
      <c r="Q1108" s="107"/>
    </row>
    <row r="1109" spans="1:17" x14ac:dyDescent="0.3">
      <c r="A1109" t="s">
        <v>2023</v>
      </c>
      <c r="B1109" t="s">
        <v>411</v>
      </c>
      <c r="C1109" s="51"/>
      <c r="D1109" s="52"/>
      <c r="E1109" s="63"/>
      <c r="F1109" s="53"/>
      <c r="G1109" s="51" t="s">
        <v>50</v>
      </c>
      <c r="H1109" s="55"/>
      <c r="I1109" s="54"/>
      <c r="J1109" s="54"/>
      <c r="K1109" s="65"/>
      <c r="L1109" s="76">
        <v>1109</v>
      </c>
      <c r="M11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09" s="107">
        <v>9</v>
      </c>
      <c r="O1109" s="107">
        <v>9.5999999999999908</v>
      </c>
      <c r="P1109" s="107">
        <v>48800000</v>
      </c>
      <c r="Q1109" s="107"/>
    </row>
    <row r="1110" spans="1:17" x14ac:dyDescent="0.3">
      <c r="A1110" t="s">
        <v>2024</v>
      </c>
      <c r="B1110" t="s">
        <v>536</v>
      </c>
      <c r="C1110" s="51"/>
      <c r="D1110" s="52"/>
      <c r="E1110" s="63"/>
      <c r="F1110" s="53"/>
      <c r="G1110" s="51" t="s">
        <v>50</v>
      </c>
      <c r="H1110" s="55"/>
      <c r="I1110" s="54"/>
      <c r="J1110" s="54"/>
      <c r="K1110" s="65"/>
      <c r="L1110" s="76">
        <v>1110</v>
      </c>
      <c r="M11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0" s="107">
        <v>9</v>
      </c>
      <c r="O1110" s="107">
        <v>9.6999999999999904</v>
      </c>
      <c r="P1110" s="107">
        <v>48900000</v>
      </c>
      <c r="Q1110" s="107"/>
    </row>
    <row r="1111" spans="1:17" x14ac:dyDescent="0.3">
      <c r="A1111" t="s">
        <v>2025</v>
      </c>
      <c r="B1111" t="s">
        <v>344</v>
      </c>
      <c r="C1111" s="51"/>
      <c r="D1111" s="52"/>
      <c r="E1111" s="63"/>
      <c r="F1111" s="53"/>
      <c r="G1111" s="51" t="s">
        <v>50</v>
      </c>
      <c r="H1111" s="55"/>
      <c r="I1111" s="54"/>
      <c r="J1111" s="54"/>
      <c r="K1111" s="65"/>
      <c r="L1111" s="76">
        <v>1111</v>
      </c>
      <c r="M11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1" s="107">
        <v>1</v>
      </c>
      <c r="O1111" s="107">
        <v>9.7999999999999901</v>
      </c>
      <c r="P1111" s="107">
        <v>49000000</v>
      </c>
      <c r="Q1111" s="107"/>
    </row>
    <row r="1112" spans="1:17" x14ac:dyDescent="0.3">
      <c r="A1112" t="s">
        <v>2026</v>
      </c>
      <c r="B1112" t="s">
        <v>201</v>
      </c>
      <c r="C1112" s="51"/>
      <c r="D1112" s="52"/>
      <c r="E1112" s="63"/>
      <c r="F1112" s="53"/>
      <c r="G1112" s="51" t="s">
        <v>50</v>
      </c>
      <c r="H1112" s="55"/>
      <c r="I1112" s="54"/>
      <c r="J1112" s="54"/>
      <c r="K1112" s="65"/>
      <c r="L1112" s="76">
        <v>1112</v>
      </c>
      <c r="M11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2" s="107">
        <v>3</v>
      </c>
      <c r="O1112" s="107">
        <v>9.7999999999999901</v>
      </c>
      <c r="P1112" s="107">
        <v>49100000</v>
      </c>
      <c r="Q1112" s="107"/>
    </row>
    <row r="1113" spans="1:17" x14ac:dyDescent="0.3">
      <c r="A1113" t="s">
        <v>2027</v>
      </c>
      <c r="B1113" t="s">
        <v>280</v>
      </c>
      <c r="C1113" s="51"/>
      <c r="D1113" s="52"/>
      <c r="E1113" s="63"/>
      <c r="F1113" s="53"/>
      <c r="G1113" s="51" t="s">
        <v>50</v>
      </c>
      <c r="H1113" s="55"/>
      <c r="I1113" s="54"/>
      <c r="J1113" s="54"/>
      <c r="K1113" s="65"/>
      <c r="L1113" s="76">
        <v>1113</v>
      </c>
      <c r="M11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3" s="107">
        <v>12</v>
      </c>
      <c r="O1113" s="107">
        <v>9.7999999999999901</v>
      </c>
      <c r="P1113" s="107">
        <v>49200000</v>
      </c>
      <c r="Q1113" s="107"/>
    </row>
    <row r="1114" spans="1:17" x14ac:dyDescent="0.3">
      <c r="A1114" t="s">
        <v>2028</v>
      </c>
      <c r="B1114" t="s">
        <v>474</v>
      </c>
      <c r="C1114" s="51"/>
      <c r="D1114" s="52"/>
      <c r="E1114" s="63"/>
      <c r="F1114" s="53"/>
      <c r="G1114" s="51" t="s">
        <v>50</v>
      </c>
      <c r="H1114" s="55"/>
      <c r="I1114" s="54"/>
      <c r="J1114" s="54"/>
      <c r="K1114" s="65"/>
      <c r="L1114" s="76">
        <v>1114</v>
      </c>
      <c r="M11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4" s="107">
        <v>1</v>
      </c>
      <c r="O1114" s="107">
        <v>9.7999999999999901</v>
      </c>
      <c r="P1114" s="107">
        <v>49300000</v>
      </c>
      <c r="Q1114" s="107"/>
    </row>
    <row r="1115" spans="1:17" x14ac:dyDescent="0.3">
      <c r="A1115" t="s">
        <v>2029</v>
      </c>
      <c r="B1115" t="s">
        <v>351</v>
      </c>
      <c r="C1115" s="51"/>
      <c r="D1115" s="52"/>
      <c r="E1115" s="63"/>
      <c r="F1115" s="53"/>
      <c r="G1115" s="51" t="s">
        <v>50</v>
      </c>
      <c r="H1115" s="55"/>
      <c r="I1115" s="54"/>
      <c r="J1115" s="54"/>
      <c r="K1115" s="65"/>
      <c r="L1115" s="76">
        <v>1115</v>
      </c>
      <c r="M11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5" s="107">
        <v>16</v>
      </c>
      <c r="O1115" s="107">
        <v>9.7999999999999901</v>
      </c>
      <c r="P1115" s="107">
        <v>49400000</v>
      </c>
      <c r="Q1115" s="107"/>
    </row>
    <row r="1116" spans="1:17" x14ac:dyDescent="0.3">
      <c r="A1116" t="s">
        <v>2030</v>
      </c>
      <c r="B1116" t="s">
        <v>300</v>
      </c>
      <c r="C1116" s="51"/>
      <c r="D1116" s="52"/>
      <c r="E1116" s="63"/>
      <c r="F1116" s="53"/>
      <c r="G1116" s="51" t="s">
        <v>50</v>
      </c>
      <c r="H1116" s="55"/>
      <c r="I1116" s="54"/>
      <c r="J1116" s="54"/>
      <c r="K1116" s="65"/>
      <c r="L1116" s="76">
        <v>1116</v>
      </c>
      <c r="M11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6" s="107">
        <v>23</v>
      </c>
      <c r="O1116" s="107">
        <v>9.7999999999999901</v>
      </c>
      <c r="P1116" s="107">
        <v>49500000</v>
      </c>
      <c r="Q1116" s="107"/>
    </row>
    <row r="1117" spans="1:17" x14ac:dyDescent="0.3">
      <c r="A1117" t="s">
        <v>2031</v>
      </c>
      <c r="B1117" t="s">
        <v>537</v>
      </c>
      <c r="C1117" s="51"/>
      <c r="D1117" s="52"/>
      <c r="E1117" s="63"/>
      <c r="F1117" s="53"/>
      <c r="G1117" s="51" t="s">
        <v>51</v>
      </c>
      <c r="H1117" s="55"/>
      <c r="I1117" s="54"/>
      <c r="J1117" s="54"/>
      <c r="K1117" s="65"/>
      <c r="L1117" s="76">
        <v>1117</v>
      </c>
      <c r="M11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7" s="107">
        <v>23</v>
      </c>
      <c r="O1117" s="107">
        <v>6</v>
      </c>
      <c r="P1117" s="107">
        <v>49600000</v>
      </c>
      <c r="Q1117" s="107"/>
    </row>
    <row r="1118" spans="1:17" x14ac:dyDescent="0.3">
      <c r="A1118" t="s">
        <v>2032</v>
      </c>
      <c r="B1118" t="s">
        <v>278</v>
      </c>
      <c r="C1118" s="51"/>
      <c r="D1118" s="52"/>
      <c r="E1118" s="63"/>
      <c r="F1118" s="53"/>
      <c r="G1118" s="51" t="s">
        <v>51</v>
      </c>
      <c r="H1118" s="55"/>
      <c r="I1118" s="54"/>
      <c r="J1118" s="54"/>
      <c r="K1118" s="65"/>
      <c r="L1118" s="76">
        <v>1118</v>
      </c>
      <c r="M11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8" s="107">
        <v>2</v>
      </c>
      <c r="O1118" s="107">
        <v>6</v>
      </c>
      <c r="P1118" s="107">
        <v>49700000</v>
      </c>
      <c r="Q1118" s="107"/>
    </row>
    <row r="1119" spans="1:17" x14ac:dyDescent="0.3">
      <c r="A1119" t="s">
        <v>2033</v>
      </c>
      <c r="B1119" t="s">
        <v>230</v>
      </c>
      <c r="C1119" s="51"/>
      <c r="D1119" s="52"/>
      <c r="E1119" s="63"/>
      <c r="F1119" s="53"/>
      <c r="G1119" s="51" t="s">
        <v>51</v>
      </c>
      <c r="H1119" s="55"/>
      <c r="I1119" s="54"/>
      <c r="J1119" s="54"/>
      <c r="K1119" s="65"/>
      <c r="L1119" s="76">
        <v>1119</v>
      </c>
      <c r="M11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19" s="107">
        <v>4</v>
      </c>
      <c r="O1119" s="107">
        <v>6</v>
      </c>
      <c r="P1119" s="107">
        <v>49800000</v>
      </c>
      <c r="Q1119" s="107"/>
    </row>
    <row r="1120" spans="1:17" x14ac:dyDescent="0.3">
      <c r="A1120" t="s">
        <v>2034</v>
      </c>
      <c r="B1120" t="s">
        <v>411</v>
      </c>
      <c r="C1120" s="51"/>
      <c r="D1120" s="52"/>
      <c r="E1120" s="63"/>
      <c r="F1120" s="53"/>
      <c r="G1120" s="51" t="s">
        <v>51</v>
      </c>
      <c r="H1120" s="55"/>
      <c r="I1120" s="54"/>
      <c r="J1120" s="54"/>
      <c r="K1120" s="65"/>
      <c r="L1120" s="76">
        <v>1120</v>
      </c>
      <c r="M11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0" s="107">
        <v>21</v>
      </c>
      <c r="O1120" s="107">
        <v>6</v>
      </c>
      <c r="P1120" s="107">
        <v>49900000</v>
      </c>
      <c r="Q1120" s="107"/>
    </row>
    <row r="1121" spans="1:17" x14ac:dyDescent="0.3">
      <c r="A1121" t="s">
        <v>2035</v>
      </c>
      <c r="B1121" t="s">
        <v>295</v>
      </c>
      <c r="C1121" s="51"/>
      <c r="D1121" s="52"/>
      <c r="E1121" s="63"/>
      <c r="F1121" s="53"/>
      <c r="G1121" s="51" t="s">
        <v>51</v>
      </c>
      <c r="H1121" s="55"/>
      <c r="I1121" s="54"/>
      <c r="J1121" s="54"/>
      <c r="K1121" s="65"/>
      <c r="L1121" s="76">
        <v>1121</v>
      </c>
      <c r="M11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1" s="107">
        <v>2</v>
      </c>
      <c r="O1121" s="107">
        <v>7.5</v>
      </c>
      <c r="P1121" s="107">
        <v>50000000</v>
      </c>
      <c r="Q1121" s="107"/>
    </row>
    <row r="1122" spans="1:17" x14ac:dyDescent="0.3">
      <c r="A1122" t="s">
        <v>2036</v>
      </c>
      <c r="B1122" t="s">
        <v>238</v>
      </c>
      <c r="C1122" s="51"/>
      <c r="D1122" s="52"/>
      <c r="E1122" s="63"/>
      <c r="F1122" s="53"/>
      <c r="G1122" s="51" t="s">
        <v>51</v>
      </c>
      <c r="H1122" s="55"/>
      <c r="I1122" s="54"/>
      <c r="J1122" s="54"/>
      <c r="K1122" s="65"/>
      <c r="L1122" s="76">
        <v>1122</v>
      </c>
      <c r="M11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2" s="107">
        <v>4</v>
      </c>
      <c r="O1122" s="107">
        <v>7.6</v>
      </c>
      <c r="P1122" s="107">
        <v>50100000</v>
      </c>
      <c r="Q1122" s="107"/>
    </row>
    <row r="1123" spans="1:17" x14ac:dyDescent="0.3">
      <c r="A1123" t="s">
        <v>2037</v>
      </c>
      <c r="B1123" t="s">
        <v>256</v>
      </c>
      <c r="C1123" s="51"/>
      <c r="D1123" s="52"/>
      <c r="E1123" s="63"/>
      <c r="F1123" s="53"/>
      <c r="G1123" s="51" t="s">
        <v>51</v>
      </c>
      <c r="H1123" s="55"/>
      <c r="I1123" s="54"/>
      <c r="J1123" s="54"/>
      <c r="K1123" s="65"/>
      <c r="L1123" s="76">
        <v>1123</v>
      </c>
      <c r="M11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3" s="107">
        <v>2</v>
      </c>
      <c r="O1123" s="107">
        <v>7.6</v>
      </c>
      <c r="P1123" s="107">
        <v>50200000</v>
      </c>
      <c r="Q1123" s="107"/>
    </row>
    <row r="1124" spans="1:17" x14ac:dyDescent="0.3">
      <c r="A1124" t="s">
        <v>2038</v>
      </c>
      <c r="B1124" t="s">
        <v>538</v>
      </c>
      <c r="C1124" s="51"/>
      <c r="D1124" s="52"/>
      <c r="E1124" s="63"/>
      <c r="F1124" s="53"/>
      <c r="G1124" s="51" t="s">
        <v>51</v>
      </c>
      <c r="H1124" s="55"/>
      <c r="I1124" s="54"/>
      <c r="J1124" s="54"/>
      <c r="K1124" s="65"/>
      <c r="L1124" s="76">
        <v>1124</v>
      </c>
      <c r="M11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4" s="107">
        <v>4</v>
      </c>
      <c r="O1124" s="107">
        <v>7.6</v>
      </c>
      <c r="P1124" s="107">
        <v>50300000</v>
      </c>
      <c r="Q1124" s="107"/>
    </row>
    <row r="1125" spans="1:17" x14ac:dyDescent="0.3">
      <c r="A1125" t="s">
        <v>2039</v>
      </c>
      <c r="B1125" t="s">
        <v>238</v>
      </c>
      <c r="C1125" s="51"/>
      <c r="D1125" s="52"/>
      <c r="E1125" s="63"/>
      <c r="F1125" s="53"/>
      <c r="G1125" s="51" t="s">
        <v>51</v>
      </c>
      <c r="H1125" s="55"/>
      <c r="I1125" s="54"/>
      <c r="J1125" s="54"/>
      <c r="K1125" s="65"/>
      <c r="L1125" s="76">
        <v>1125</v>
      </c>
      <c r="M11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5" s="107">
        <v>5</v>
      </c>
      <c r="O1125" s="107">
        <v>7.6</v>
      </c>
      <c r="P1125" s="107">
        <v>50400000</v>
      </c>
      <c r="Q1125" s="107"/>
    </row>
    <row r="1126" spans="1:17" x14ac:dyDescent="0.3">
      <c r="A1126" t="s">
        <v>2040</v>
      </c>
      <c r="B1126" t="s">
        <v>294</v>
      </c>
      <c r="C1126" s="51"/>
      <c r="D1126" s="52"/>
      <c r="E1126" s="63"/>
      <c r="F1126" s="53"/>
      <c r="G1126" s="51" t="s">
        <v>51</v>
      </c>
      <c r="H1126" s="55"/>
      <c r="I1126" s="54"/>
      <c r="J1126" s="54"/>
      <c r="K1126" s="65"/>
      <c r="L1126" s="76">
        <v>1126</v>
      </c>
      <c r="M11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6" s="107">
        <v>6</v>
      </c>
      <c r="O1126" s="107">
        <v>5</v>
      </c>
      <c r="P1126" s="107">
        <v>50500000</v>
      </c>
      <c r="Q1126" s="107"/>
    </row>
    <row r="1127" spans="1:17" x14ac:dyDescent="0.3">
      <c r="A1127" t="s">
        <v>2041</v>
      </c>
      <c r="B1127" t="s">
        <v>325</v>
      </c>
      <c r="C1127" s="51"/>
      <c r="D1127" s="52"/>
      <c r="E1127" s="63"/>
      <c r="F1127" s="53"/>
      <c r="G1127" s="51" t="s">
        <v>51</v>
      </c>
      <c r="H1127" s="55"/>
      <c r="I1127" s="54"/>
      <c r="J1127" s="54"/>
      <c r="K1127" s="65"/>
      <c r="L1127" s="76">
        <v>1127</v>
      </c>
      <c r="M11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7" s="107">
        <v>7</v>
      </c>
      <c r="O1127" s="107">
        <v>5.0999999999999996</v>
      </c>
      <c r="P1127" s="107">
        <v>50600000</v>
      </c>
      <c r="Q1127" s="107"/>
    </row>
    <row r="1128" spans="1:17" x14ac:dyDescent="0.3">
      <c r="A1128" t="s">
        <v>2042</v>
      </c>
      <c r="B1128" t="s">
        <v>202</v>
      </c>
      <c r="C1128" s="51"/>
      <c r="D1128" s="52"/>
      <c r="E1128" s="63"/>
      <c r="F1128" s="53"/>
      <c r="G1128" s="51" t="s">
        <v>51</v>
      </c>
      <c r="H1128" s="55"/>
      <c r="I1128" s="54"/>
      <c r="J1128" s="54"/>
      <c r="K1128" s="65"/>
      <c r="L1128" s="76">
        <v>1128</v>
      </c>
      <c r="M11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8" s="107">
        <v>8</v>
      </c>
      <c r="O1128" s="107">
        <v>5.2</v>
      </c>
      <c r="P1128" s="107">
        <v>50700000</v>
      </c>
      <c r="Q1128" s="107"/>
    </row>
    <row r="1129" spans="1:17" x14ac:dyDescent="0.3">
      <c r="A1129" t="s">
        <v>2043</v>
      </c>
      <c r="B1129" t="s">
        <v>539</v>
      </c>
      <c r="C1129" s="51"/>
      <c r="D1129" s="52"/>
      <c r="E1129" s="63"/>
      <c r="F1129" s="53"/>
      <c r="G1129" s="51" t="s">
        <v>51</v>
      </c>
      <c r="H1129" s="55"/>
      <c r="I1129" s="54"/>
      <c r="J1129" s="54"/>
      <c r="K1129" s="65"/>
      <c r="L1129" s="76">
        <v>1129</v>
      </c>
      <c r="M11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29" s="107">
        <v>9</v>
      </c>
      <c r="O1129" s="107">
        <v>5.3</v>
      </c>
      <c r="P1129" s="107">
        <v>50800000</v>
      </c>
      <c r="Q1129" s="107"/>
    </row>
    <row r="1130" spans="1:17" x14ac:dyDescent="0.3">
      <c r="A1130" t="s">
        <v>2044</v>
      </c>
      <c r="B1130" t="s">
        <v>344</v>
      </c>
      <c r="C1130" s="51"/>
      <c r="D1130" s="52"/>
      <c r="E1130" s="63"/>
      <c r="F1130" s="53"/>
      <c r="G1130" s="51" t="s">
        <v>51</v>
      </c>
      <c r="H1130" s="55"/>
      <c r="I1130" s="54"/>
      <c r="J1130" s="54"/>
      <c r="K1130" s="65"/>
      <c r="L1130" s="76">
        <v>1130</v>
      </c>
      <c r="M11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0" s="107">
        <v>12</v>
      </c>
      <c r="O1130" s="107">
        <v>5.4</v>
      </c>
      <c r="P1130" s="107">
        <v>50900000</v>
      </c>
      <c r="Q1130" s="107"/>
    </row>
    <row r="1131" spans="1:17" x14ac:dyDescent="0.3">
      <c r="A1131" t="s">
        <v>2045</v>
      </c>
      <c r="B1131" t="s">
        <v>448</v>
      </c>
      <c r="C1131" s="51"/>
      <c r="D1131" s="52"/>
      <c r="E1131" s="63"/>
      <c r="F1131" s="53"/>
      <c r="G1131" s="51" t="s">
        <v>51</v>
      </c>
      <c r="H1131" s="55"/>
      <c r="I1131" s="54"/>
      <c r="J1131" s="54"/>
      <c r="K1131" s="65"/>
      <c r="L1131" s="76">
        <v>1131</v>
      </c>
      <c r="M11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1" s="107">
        <v>1</v>
      </c>
      <c r="O1131" s="107">
        <v>5.5</v>
      </c>
      <c r="P1131" s="107">
        <v>51000000</v>
      </c>
      <c r="Q1131" s="107"/>
    </row>
    <row r="1132" spans="1:17" x14ac:dyDescent="0.3">
      <c r="A1132" t="s">
        <v>2046</v>
      </c>
      <c r="B1132" t="s">
        <v>479</v>
      </c>
      <c r="C1132" s="51"/>
      <c r="D1132" s="52"/>
      <c r="E1132" s="63"/>
      <c r="F1132" s="53"/>
      <c r="G1132" s="51" t="s">
        <v>51</v>
      </c>
      <c r="H1132" s="55"/>
      <c r="I1132" s="54"/>
      <c r="J1132" s="54"/>
      <c r="K1132" s="65"/>
      <c r="L1132" s="76">
        <v>1132</v>
      </c>
      <c r="M11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2" s="107">
        <v>16</v>
      </c>
      <c r="O1132" s="107">
        <v>5.6</v>
      </c>
      <c r="P1132" s="107">
        <v>51100000</v>
      </c>
      <c r="Q1132" s="107"/>
    </row>
    <row r="1133" spans="1:17" x14ac:dyDescent="0.3">
      <c r="A1133" t="s">
        <v>2047</v>
      </c>
      <c r="B1133" t="s">
        <v>191</v>
      </c>
      <c r="C1133" s="51"/>
      <c r="D1133" s="52"/>
      <c r="E1133" s="63"/>
      <c r="F1133" s="53"/>
      <c r="G1133" s="51" t="s">
        <v>51</v>
      </c>
      <c r="H1133" s="55"/>
      <c r="I1133" s="54"/>
      <c r="J1133" s="54"/>
      <c r="K1133" s="65"/>
      <c r="L1133" s="76">
        <v>1133</v>
      </c>
      <c r="M11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3" s="107">
        <v>23</v>
      </c>
      <c r="O1133" s="107">
        <v>5.7</v>
      </c>
      <c r="P1133" s="107">
        <v>51200000</v>
      </c>
      <c r="Q1133" s="107"/>
    </row>
    <row r="1134" spans="1:17" x14ac:dyDescent="0.3">
      <c r="A1134" t="s">
        <v>2048</v>
      </c>
      <c r="B1134" t="s">
        <v>479</v>
      </c>
      <c r="C1134" s="51"/>
      <c r="D1134" s="52"/>
      <c r="E1134" s="63"/>
      <c r="F1134" s="53"/>
      <c r="G1134" s="51" t="s">
        <v>51</v>
      </c>
      <c r="H1134" s="55"/>
      <c r="I1134" s="54"/>
      <c r="J1134" s="54"/>
      <c r="K1134" s="65"/>
      <c r="L1134" s="76">
        <v>1134</v>
      </c>
      <c r="M11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4" s="107">
        <v>23</v>
      </c>
      <c r="O1134" s="107">
        <v>5.8</v>
      </c>
      <c r="P1134" s="107">
        <v>51300000</v>
      </c>
      <c r="Q1134" s="107"/>
    </row>
    <row r="1135" spans="1:17" x14ac:dyDescent="0.3">
      <c r="A1135" t="s">
        <v>2049</v>
      </c>
      <c r="B1135" t="s">
        <v>322</v>
      </c>
      <c r="C1135" s="51"/>
      <c r="D1135" s="52"/>
      <c r="E1135" s="63"/>
      <c r="F1135" s="53"/>
      <c r="G1135" s="51" t="s">
        <v>51</v>
      </c>
      <c r="H1135" s="55"/>
      <c r="I1135" s="54"/>
      <c r="J1135" s="54"/>
      <c r="K1135" s="65"/>
      <c r="L1135" s="76">
        <v>1135</v>
      </c>
      <c r="M11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5" s="107">
        <v>2</v>
      </c>
      <c r="O1135" s="107">
        <v>5.9</v>
      </c>
      <c r="P1135" s="107">
        <v>51400000</v>
      </c>
      <c r="Q1135" s="107"/>
    </row>
    <row r="1136" spans="1:17" x14ac:dyDescent="0.3">
      <c r="A1136" t="s">
        <v>2050</v>
      </c>
      <c r="B1136" t="s">
        <v>434</v>
      </c>
      <c r="C1136" s="51"/>
      <c r="D1136" s="52"/>
      <c r="E1136" s="63"/>
      <c r="F1136" s="53"/>
      <c r="G1136" s="51" t="s">
        <v>51</v>
      </c>
      <c r="H1136" s="55"/>
      <c r="I1136" s="54"/>
      <c r="J1136" s="54"/>
      <c r="K1136" s="65"/>
      <c r="L1136" s="76">
        <v>1136</v>
      </c>
      <c r="M11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6" s="107">
        <v>4</v>
      </c>
      <c r="O1136" s="107">
        <v>6</v>
      </c>
      <c r="P1136" s="107">
        <v>51500000</v>
      </c>
      <c r="Q1136" s="107"/>
    </row>
    <row r="1137" spans="1:17" x14ac:dyDescent="0.3">
      <c r="A1137" t="s">
        <v>2051</v>
      </c>
      <c r="B1137" t="s">
        <v>284</v>
      </c>
      <c r="C1137" s="51"/>
      <c r="D1137" s="52"/>
      <c r="E1137" s="63"/>
      <c r="F1137" s="53"/>
      <c r="G1137" s="51" t="s">
        <v>51</v>
      </c>
      <c r="H1137" s="55"/>
      <c r="I1137" s="54"/>
      <c r="J1137" s="54"/>
      <c r="K1137" s="65"/>
      <c r="L1137" s="76">
        <v>1137</v>
      </c>
      <c r="M11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7" s="107">
        <v>21</v>
      </c>
      <c r="O1137" s="107">
        <v>6.1</v>
      </c>
      <c r="P1137" s="107">
        <v>51600000</v>
      </c>
      <c r="Q1137" s="107"/>
    </row>
    <row r="1138" spans="1:17" x14ac:dyDescent="0.3">
      <c r="A1138" t="s">
        <v>2052</v>
      </c>
      <c r="B1138" t="s">
        <v>201</v>
      </c>
      <c r="C1138" s="51"/>
      <c r="D1138" s="52"/>
      <c r="E1138" s="63"/>
      <c r="F1138" s="53"/>
      <c r="G1138" s="51" t="s">
        <v>51</v>
      </c>
      <c r="H1138" s="55"/>
      <c r="I1138" s="54"/>
      <c r="J1138" s="54"/>
      <c r="K1138" s="65"/>
      <c r="L1138" s="76">
        <v>1138</v>
      </c>
      <c r="M11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8" s="107">
        <v>2</v>
      </c>
      <c r="O1138" s="107">
        <v>6.2</v>
      </c>
      <c r="P1138" s="107">
        <v>51700000</v>
      </c>
      <c r="Q1138" s="107"/>
    </row>
    <row r="1139" spans="1:17" x14ac:dyDescent="0.3">
      <c r="A1139" t="s">
        <v>2053</v>
      </c>
      <c r="B1139" t="s">
        <v>281</v>
      </c>
      <c r="C1139" s="51"/>
      <c r="D1139" s="52"/>
      <c r="E1139" s="63"/>
      <c r="F1139" s="53"/>
      <c r="G1139" s="51" t="s">
        <v>51</v>
      </c>
      <c r="H1139" s="55"/>
      <c r="I1139" s="54"/>
      <c r="J1139" s="54"/>
      <c r="K1139" s="65"/>
      <c r="L1139" s="76">
        <v>1139</v>
      </c>
      <c r="M11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39" s="107">
        <v>4</v>
      </c>
      <c r="O1139" s="107">
        <v>6.3</v>
      </c>
      <c r="P1139" s="107">
        <v>51800000</v>
      </c>
      <c r="Q1139" s="107"/>
    </row>
    <row r="1140" spans="1:17" x14ac:dyDescent="0.3">
      <c r="A1140" t="s">
        <v>2054</v>
      </c>
      <c r="B1140" t="s">
        <v>323</v>
      </c>
      <c r="C1140" s="51"/>
      <c r="D1140" s="52"/>
      <c r="E1140" s="63"/>
      <c r="F1140" s="53"/>
      <c r="G1140" s="51" t="s">
        <v>51</v>
      </c>
      <c r="H1140" s="55"/>
      <c r="I1140" s="54"/>
      <c r="J1140" s="54"/>
      <c r="K1140" s="65"/>
      <c r="L1140" s="76">
        <v>1140</v>
      </c>
      <c r="M11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0" s="107">
        <v>2</v>
      </c>
      <c r="O1140" s="107">
        <v>6.4</v>
      </c>
      <c r="P1140" s="107">
        <v>51900000</v>
      </c>
      <c r="Q1140" s="107"/>
    </row>
    <row r="1141" spans="1:17" x14ac:dyDescent="0.3">
      <c r="A1141" t="s">
        <v>2055</v>
      </c>
      <c r="B1141" t="s">
        <v>540</v>
      </c>
      <c r="C1141" s="51"/>
      <c r="D1141" s="52"/>
      <c r="E1141" s="63"/>
      <c r="F1141" s="53"/>
      <c r="G1141" s="51" t="s">
        <v>51</v>
      </c>
      <c r="H1141" s="55"/>
      <c r="I1141" s="54"/>
      <c r="J1141" s="54"/>
      <c r="K1141" s="65"/>
      <c r="L1141" s="76">
        <v>1141</v>
      </c>
      <c r="M11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1" s="107">
        <v>4</v>
      </c>
      <c r="O1141" s="107">
        <v>6.4999999999999902</v>
      </c>
      <c r="P1141" s="107">
        <v>52000000</v>
      </c>
      <c r="Q1141" s="107"/>
    </row>
    <row r="1142" spans="1:17" x14ac:dyDescent="0.3">
      <c r="A1142" t="s">
        <v>2056</v>
      </c>
      <c r="B1142" t="s">
        <v>473</v>
      </c>
      <c r="C1142" s="51"/>
      <c r="D1142" s="52"/>
      <c r="E1142" s="63"/>
      <c r="F1142" s="53"/>
      <c r="G1142" s="51" t="s">
        <v>51</v>
      </c>
      <c r="H1142" s="55"/>
      <c r="I1142" s="54"/>
      <c r="J1142" s="54"/>
      <c r="K1142" s="65"/>
      <c r="L1142" s="76">
        <v>1142</v>
      </c>
      <c r="M11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2" s="107">
        <v>5</v>
      </c>
      <c r="O1142" s="107">
        <v>6.5999999999999899</v>
      </c>
      <c r="P1142" s="107">
        <v>52100000</v>
      </c>
      <c r="Q1142" s="107"/>
    </row>
    <row r="1143" spans="1:17" x14ac:dyDescent="0.3">
      <c r="A1143" t="s">
        <v>2057</v>
      </c>
      <c r="B1143" t="s">
        <v>298</v>
      </c>
      <c r="C1143" s="51"/>
      <c r="D1143" s="52"/>
      <c r="E1143" s="63"/>
      <c r="F1143" s="53"/>
      <c r="G1143" s="51" t="s">
        <v>51</v>
      </c>
      <c r="H1143" s="55"/>
      <c r="I1143" s="54"/>
      <c r="J1143" s="54"/>
      <c r="K1143" s="65"/>
      <c r="L1143" s="76">
        <v>1143</v>
      </c>
      <c r="M11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3" s="107">
        <v>6</v>
      </c>
      <c r="O1143" s="107">
        <v>6.6999999999999904</v>
      </c>
      <c r="P1143" s="107">
        <v>52200000</v>
      </c>
      <c r="Q1143" s="107"/>
    </row>
    <row r="1144" spans="1:17" x14ac:dyDescent="0.3">
      <c r="A1144" t="s">
        <v>2058</v>
      </c>
      <c r="B1144" t="s">
        <v>253</v>
      </c>
      <c r="C1144" s="51"/>
      <c r="D1144" s="52"/>
      <c r="E1144" s="63"/>
      <c r="F1144" s="53"/>
      <c r="G1144" s="51" t="s">
        <v>51</v>
      </c>
      <c r="H1144" s="55"/>
      <c r="I1144" s="54"/>
      <c r="J1144" s="54"/>
      <c r="K1144" s="65"/>
      <c r="L1144" s="76">
        <v>1144</v>
      </c>
      <c r="M11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4" s="107">
        <v>7</v>
      </c>
      <c r="O1144" s="107">
        <v>6.7999999999999901</v>
      </c>
      <c r="P1144" s="107">
        <v>52300000</v>
      </c>
      <c r="Q1144" s="107"/>
    </row>
    <row r="1145" spans="1:17" x14ac:dyDescent="0.3">
      <c r="A1145" t="s">
        <v>2059</v>
      </c>
      <c r="B1145" t="s">
        <v>176</v>
      </c>
      <c r="C1145" s="51"/>
      <c r="D1145" s="52"/>
      <c r="E1145" s="63"/>
      <c r="F1145" s="53"/>
      <c r="G1145" s="51" t="s">
        <v>51</v>
      </c>
      <c r="H1145" s="55"/>
      <c r="I1145" s="54"/>
      <c r="J1145" s="54"/>
      <c r="K1145" s="65"/>
      <c r="L1145" s="76">
        <v>1145</v>
      </c>
      <c r="M11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5" s="107">
        <v>8</v>
      </c>
      <c r="O1145" s="107">
        <v>6.8999999999999897</v>
      </c>
      <c r="P1145" s="107">
        <v>52400000</v>
      </c>
      <c r="Q1145" s="107"/>
    </row>
    <row r="1146" spans="1:17" x14ac:dyDescent="0.3">
      <c r="A1146" t="s">
        <v>2060</v>
      </c>
      <c r="B1146" t="s">
        <v>199</v>
      </c>
      <c r="C1146" s="51"/>
      <c r="D1146" s="52"/>
      <c r="E1146" s="63"/>
      <c r="F1146" s="53"/>
      <c r="G1146" s="51" t="s">
        <v>51</v>
      </c>
      <c r="H1146" s="55"/>
      <c r="I1146" s="54"/>
      <c r="J1146" s="54"/>
      <c r="K1146" s="65"/>
      <c r="L1146" s="76">
        <v>1146</v>
      </c>
      <c r="M11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6" s="107">
        <v>9</v>
      </c>
      <c r="O1146" s="107">
        <v>6.9999999999999902</v>
      </c>
      <c r="P1146" s="107">
        <v>52500000</v>
      </c>
      <c r="Q1146" s="107"/>
    </row>
    <row r="1147" spans="1:17" x14ac:dyDescent="0.3">
      <c r="A1147" t="s">
        <v>2061</v>
      </c>
      <c r="B1147" t="s">
        <v>236</v>
      </c>
      <c r="C1147" s="51"/>
      <c r="D1147" s="52"/>
      <c r="E1147" s="63"/>
      <c r="F1147" s="53"/>
      <c r="G1147" s="51" t="s">
        <v>51</v>
      </c>
      <c r="H1147" s="55"/>
      <c r="I1147" s="54"/>
      <c r="J1147" s="54"/>
      <c r="K1147" s="65"/>
      <c r="L1147" s="76">
        <v>1147</v>
      </c>
      <c r="M11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7" s="107">
        <v>1</v>
      </c>
      <c r="O1147" s="107">
        <v>7.0999999999999899</v>
      </c>
      <c r="P1147" s="107">
        <v>52600000</v>
      </c>
      <c r="Q1147" s="107"/>
    </row>
    <row r="1148" spans="1:17" x14ac:dyDescent="0.3">
      <c r="A1148" t="s">
        <v>2062</v>
      </c>
      <c r="B1148" t="s">
        <v>325</v>
      </c>
      <c r="C1148" s="51"/>
      <c r="D1148" s="52"/>
      <c r="E1148" s="63"/>
      <c r="F1148" s="53"/>
      <c r="G1148" s="51" t="s">
        <v>51</v>
      </c>
      <c r="H1148" s="55"/>
      <c r="I1148" s="54"/>
      <c r="J1148" s="54"/>
      <c r="K1148" s="65"/>
      <c r="L1148" s="76">
        <v>1148</v>
      </c>
      <c r="M11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8" s="107">
        <v>6</v>
      </c>
      <c r="O1148" s="107">
        <v>7.1999999999999904</v>
      </c>
      <c r="P1148" s="107">
        <v>52700000</v>
      </c>
      <c r="Q1148" s="107"/>
    </row>
    <row r="1149" spans="1:17" x14ac:dyDescent="0.3">
      <c r="A1149" t="s">
        <v>2063</v>
      </c>
      <c r="B1149" t="s">
        <v>176</v>
      </c>
      <c r="C1149" s="51"/>
      <c r="D1149" s="52"/>
      <c r="E1149" s="63"/>
      <c r="F1149" s="53"/>
      <c r="G1149" s="51" t="s">
        <v>51</v>
      </c>
      <c r="H1149" s="55"/>
      <c r="I1149" s="54"/>
      <c r="J1149" s="54"/>
      <c r="K1149" s="65"/>
      <c r="L1149" s="76">
        <v>1149</v>
      </c>
      <c r="M11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49" s="107">
        <v>7</v>
      </c>
      <c r="O1149" s="107">
        <v>7.2999999999999901</v>
      </c>
      <c r="P1149" s="107">
        <v>52800000</v>
      </c>
      <c r="Q1149" s="107"/>
    </row>
    <row r="1150" spans="1:17" x14ac:dyDescent="0.3">
      <c r="A1150" t="s">
        <v>2064</v>
      </c>
      <c r="B1150" t="s">
        <v>352</v>
      </c>
      <c r="C1150" s="51"/>
      <c r="D1150" s="52"/>
      <c r="E1150" s="63"/>
      <c r="F1150" s="53"/>
      <c r="G1150" s="51" t="s">
        <v>51</v>
      </c>
      <c r="H1150" s="55"/>
      <c r="I1150" s="54"/>
      <c r="J1150" s="54"/>
      <c r="K1150" s="65"/>
      <c r="L1150" s="76">
        <v>1150</v>
      </c>
      <c r="M11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0" s="107">
        <v>8</v>
      </c>
      <c r="O1150" s="107">
        <v>7.3999999999999897</v>
      </c>
      <c r="P1150" s="107">
        <v>52900000</v>
      </c>
      <c r="Q1150" s="107"/>
    </row>
    <row r="1151" spans="1:17" x14ac:dyDescent="0.3">
      <c r="A1151" t="s">
        <v>2065</v>
      </c>
      <c r="B1151" t="s">
        <v>278</v>
      </c>
      <c r="C1151" s="51"/>
      <c r="D1151" s="52"/>
      <c r="E1151" s="63"/>
      <c r="F1151" s="53"/>
      <c r="G1151" s="51" t="s">
        <v>51</v>
      </c>
      <c r="H1151" s="55"/>
      <c r="I1151" s="54"/>
      <c r="J1151" s="54"/>
      <c r="K1151" s="65"/>
      <c r="L1151" s="76">
        <v>1151</v>
      </c>
      <c r="M11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1" s="107">
        <v>9</v>
      </c>
      <c r="O1151" s="107">
        <v>7.4999999999999902</v>
      </c>
      <c r="P1151" s="107">
        <v>53000000</v>
      </c>
      <c r="Q1151" s="107"/>
    </row>
    <row r="1152" spans="1:17" x14ac:dyDescent="0.3">
      <c r="A1152" t="s">
        <v>2066</v>
      </c>
      <c r="B1152" t="s">
        <v>541</v>
      </c>
      <c r="C1152" s="51"/>
      <c r="D1152" s="52"/>
      <c r="E1152" s="63"/>
      <c r="F1152" s="53"/>
      <c r="G1152" s="51" t="s">
        <v>51</v>
      </c>
      <c r="H1152" s="55"/>
      <c r="I1152" s="54"/>
      <c r="J1152" s="54"/>
      <c r="K1152" s="65"/>
      <c r="L1152" s="76">
        <v>1152</v>
      </c>
      <c r="M11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2" s="107">
        <v>6</v>
      </c>
      <c r="O1152" s="107">
        <v>7.5999999999999899</v>
      </c>
      <c r="P1152" s="107">
        <v>53100000</v>
      </c>
      <c r="Q1152" s="107"/>
    </row>
    <row r="1153" spans="1:17" x14ac:dyDescent="0.3">
      <c r="A1153" t="s">
        <v>2067</v>
      </c>
      <c r="B1153" t="s">
        <v>175</v>
      </c>
      <c r="C1153" s="51"/>
      <c r="D1153" s="52"/>
      <c r="E1153" s="63"/>
      <c r="F1153" s="53"/>
      <c r="G1153" s="51" t="s">
        <v>51</v>
      </c>
      <c r="H1153" s="55"/>
      <c r="I1153" s="54"/>
      <c r="J1153" s="54"/>
      <c r="K1153" s="65"/>
      <c r="L1153" s="76">
        <v>1153</v>
      </c>
      <c r="M11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3" s="107">
        <v>5</v>
      </c>
      <c r="O1153" s="107">
        <v>7.6999999999999904</v>
      </c>
      <c r="P1153" s="107">
        <v>53200000</v>
      </c>
      <c r="Q1153" s="107"/>
    </row>
    <row r="1154" spans="1:17" x14ac:dyDescent="0.3">
      <c r="A1154" t="s">
        <v>2068</v>
      </c>
      <c r="B1154" t="s">
        <v>184</v>
      </c>
      <c r="C1154" s="51"/>
      <c r="D1154" s="52"/>
      <c r="E1154" s="63"/>
      <c r="F1154" s="53"/>
      <c r="G1154" s="51" t="s">
        <v>51</v>
      </c>
      <c r="H1154" s="55"/>
      <c r="I1154" s="54"/>
      <c r="J1154" s="54"/>
      <c r="K1154" s="65"/>
      <c r="L1154" s="76">
        <v>1154</v>
      </c>
      <c r="M11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4" s="107">
        <v>4</v>
      </c>
      <c r="O1154" s="107">
        <v>7.7999999999999901</v>
      </c>
      <c r="P1154" s="107">
        <v>53300000</v>
      </c>
      <c r="Q1154" s="107"/>
    </row>
    <row r="1155" spans="1:17" x14ac:dyDescent="0.3">
      <c r="A1155" t="s">
        <v>2069</v>
      </c>
      <c r="B1155" t="s">
        <v>312</v>
      </c>
      <c r="C1155" s="51"/>
      <c r="D1155" s="52"/>
      <c r="E1155" s="63"/>
      <c r="F1155" s="53"/>
      <c r="G1155" s="51" t="s">
        <v>51</v>
      </c>
      <c r="H1155" s="55"/>
      <c r="I1155" s="54"/>
      <c r="J1155" s="54"/>
      <c r="K1155" s="65"/>
      <c r="L1155" s="76">
        <v>1155</v>
      </c>
      <c r="M11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5" s="107">
        <v>3</v>
      </c>
      <c r="O1155" s="107">
        <v>7.8999999999999897</v>
      </c>
      <c r="P1155" s="107">
        <v>53400000</v>
      </c>
      <c r="Q1155" s="107"/>
    </row>
    <row r="1156" spans="1:17" x14ac:dyDescent="0.3">
      <c r="A1156" t="s">
        <v>2070</v>
      </c>
      <c r="B1156" t="s">
        <v>278</v>
      </c>
      <c r="C1156" s="51"/>
      <c r="D1156" s="52"/>
      <c r="E1156" s="63"/>
      <c r="F1156" s="53"/>
      <c r="G1156" s="51" t="s">
        <v>51</v>
      </c>
      <c r="H1156" s="55"/>
      <c r="I1156" s="54"/>
      <c r="J1156" s="54"/>
      <c r="K1156" s="65"/>
      <c r="L1156" s="76">
        <v>1156</v>
      </c>
      <c r="M11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6" s="107">
        <v>2</v>
      </c>
      <c r="O1156" s="107">
        <v>7.9999999999999902</v>
      </c>
      <c r="P1156" s="107">
        <v>53500000</v>
      </c>
      <c r="Q1156" s="107"/>
    </row>
    <row r="1157" spans="1:17" x14ac:dyDescent="0.3">
      <c r="A1157" t="s">
        <v>2071</v>
      </c>
      <c r="B1157" t="s">
        <v>196</v>
      </c>
      <c r="C1157" s="51"/>
      <c r="D1157" s="52"/>
      <c r="E1157" s="63"/>
      <c r="F1157" s="53"/>
      <c r="G1157" s="51" t="s">
        <v>51</v>
      </c>
      <c r="H1157" s="55"/>
      <c r="I1157" s="54"/>
      <c r="J1157" s="54"/>
      <c r="K1157" s="65"/>
      <c r="L1157" s="76">
        <v>1157</v>
      </c>
      <c r="M11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7" s="107">
        <v>3</v>
      </c>
      <c r="O1157" s="107">
        <v>8.0999999999999908</v>
      </c>
      <c r="P1157" s="107">
        <v>53600000</v>
      </c>
      <c r="Q1157" s="107"/>
    </row>
    <row r="1158" spans="1:17" x14ac:dyDescent="0.3">
      <c r="A1158" t="s">
        <v>2072</v>
      </c>
      <c r="B1158" t="s">
        <v>530</v>
      </c>
      <c r="C1158" s="51"/>
      <c r="D1158" s="52"/>
      <c r="E1158" s="63"/>
      <c r="F1158" s="53"/>
      <c r="G1158" s="51" t="s">
        <v>51</v>
      </c>
      <c r="H1158" s="55"/>
      <c r="I1158" s="54"/>
      <c r="J1158" s="54"/>
      <c r="K1158" s="65"/>
      <c r="L1158" s="76">
        <v>1158</v>
      </c>
      <c r="M11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8" s="107">
        <v>5</v>
      </c>
      <c r="O1158" s="107">
        <v>8.1999999999999904</v>
      </c>
      <c r="P1158" s="107">
        <v>53700000</v>
      </c>
      <c r="Q1158" s="107"/>
    </row>
    <row r="1159" spans="1:17" x14ac:dyDescent="0.3">
      <c r="A1159" t="s">
        <v>2073</v>
      </c>
      <c r="B1159" t="s">
        <v>414</v>
      </c>
      <c r="C1159" s="51"/>
      <c r="D1159" s="52"/>
      <c r="E1159" s="63"/>
      <c r="F1159" s="53"/>
      <c r="G1159" s="51" t="s">
        <v>51</v>
      </c>
      <c r="H1159" s="55"/>
      <c r="I1159" s="54"/>
      <c r="J1159" s="54"/>
      <c r="K1159" s="65"/>
      <c r="L1159" s="76">
        <v>1159</v>
      </c>
      <c r="M11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59" s="107">
        <v>6</v>
      </c>
      <c r="O1159" s="107">
        <v>8.2999999999999901</v>
      </c>
      <c r="P1159" s="107">
        <v>53800000</v>
      </c>
      <c r="Q1159" s="107"/>
    </row>
    <row r="1160" spans="1:17" x14ac:dyDescent="0.3">
      <c r="A1160" t="s">
        <v>2074</v>
      </c>
      <c r="B1160" t="s">
        <v>542</v>
      </c>
      <c r="C1160" s="51"/>
      <c r="D1160" s="52"/>
      <c r="E1160" s="63"/>
      <c r="F1160" s="53"/>
      <c r="G1160" s="51" t="s">
        <v>51</v>
      </c>
      <c r="H1160" s="55"/>
      <c r="I1160" s="54"/>
      <c r="J1160" s="54"/>
      <c r="K1160" s="65"/>
      <c r="L1160" s="76">
        <v>1160</v>
      </c>
      <c r="M11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0" s="107">
        <v>7</v>
      </c>
      <c r="O1160" s="107">
        <v>8.3999999999999897</v>
      </c>
      <c r="P1160" s="107">
        <v>53900000</v>
      </c>
      <c r="Q1160" s="107"/>
    </row>
    <row r="1161" spans="1:17" x14ac:dyDescent="0.3">
      <c r="A1161" t="s">
        <v>2075</v>
      </c>
      <c r="B1161" t="s">
        <v>411</v>
      </c>
      <c r="C1161" s="51"/>
      <c r="D1161" s="52"/>
      <c r="E1161" s="63"/>
      <c r="F1161" s="53"/>
      <c r="G1161" s="51" t="s">
        <v>51</v>
      </c>
      <c r="H1161" s="55"/>
      <c r="I1161" s="54"/>
      <c r="J1161" s="54"/>
      <c r="K1161" s="65"/>
      <c r="L1161" s="76">
        <v>1161</v>
      </c>
      <c r="M11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1" s="107">
        <v>8</v>
      </c>
      <c r="O1161" s="107">
        <v>8.4999999999999893</v>
      </c>
      <c r="P1161" s="107">
        <v>54000000</v>
      </c>
      <c r="Q1161" s="107"/>
    </row>
    <row r="1162" spans="1:17" x14ac:dyDescent="0.3">
      <c r="A1162" t="s">
        <v>2076</v>
      </c>
      <c r="B1162" t="s">
        <v>543</v>
      </c>
      <c r="C1162" s="51"/>
      <c r="D1162" s="52"/>
      <c r="E1162" s="63"/>
      <c r="F1162" s="53"/>
      <c r="G1162" s="51" t="s">
        <v>51</v>
      </c>
      <c r="H1162" s="55"/>
      <c r="I1162" s="54"/>
      <c r="J1162" s="54"/>
      <c r="K1162" s="65"/>
      <c r="L1162" s="76">
        <v>1162</v>
      </c>
      <c r="M11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2" s="107">
        <v>8</v>
      </c>
      <c r="O1162" s="107">
        <v>8.5999999999999908</v>
      </c>
      <c r="P1162" s="107">
        <v>54100000</v>
      </c>
      <c r="Q1162" s="107"/>
    </row>
    <row r="1163" spans="1:17" x14ac:dyDescent="0.3">
      <c r="A1163" t="s">
        <v>2077</v>
      </c>
      <c r="B1163" t="s">
        <v>353</v>
      </c>
      <c r="C1163" s="51"/>
      <c r="D1163" s="52"/>
      <c r="E1163" s="63"/>
      <c r="F1163" s="53"/>
      <c r="G1163" s="51" t="s">
        <v>51</v>
      </c>
      <c r="H1163" s="55"/>
      <c r="I1163" s="54"/>
      <c r="J1163" s="54"/>
      <c r="K1163" s="65"/>
      <c r="L1163" s="76">
        <v>1163</v>
      </c>
      <c r="M11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3" s="107">
        <v>9</v>
      </c>
      <c r="O1163" s="107">
        <v>8.6999999999999904</v>
      </c>
      <c r="P1163" s="107">
        <v>54200000</v>
      </c>
      <c r="Q1163" s="107"/>
    </row>
    <row r="1164" spans="1:17" x14ac:dyDescent="0.3">
      <c r="A1164" t="s">
        <v>2078</v>
      </c>
      <c r="B1164" t="s">
        <v>196</v>
      </c>
      <c r="C1164" s="51"/>
      <c r="D1164" s="52"/>
      <c r="E1164" s="63"/>
      <c r="F1164" s="53"/>
      <c r="G1164" s="51" t="s">
        <v>51</v>
      </c>
      <c r="H1164" s="55"/>
      <c r="I1164" s="54"/>
      <c r="J1164" s="54"/>
      <c r="K1164" s="65"/>
      <c r="L1164" s="76">
        <v>1164</v>
      </c>
      <c r="M11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4" s="107">
        <v>2</v>
      </c>
      <c r="O1164" s="107">
        <v>8.7999999999999901</v>
      </c>
      <c r="P1164" s="107">
        <v>54300000</v>
      </c>
      <c r="Q1164" s="107"/>
    </row>
    <row r="1165" spans="1:17" x14ac:dyDescent="0.3">
      <c r="A1165" t="s">
        <v>2079</v>
      </c>
      <c r="B1165" t="s">
        <v>341</v>
      </c>
      <c r="C1165" s="51"/>
      <c r="D1165" s="52"/>
      <c r="E1165" s="63"/>
      <c r="F1165" s="53"/>
      <c r="G1165" s="51" t="s">
        <v>51</v>
      </c>
      <c r="H1165" s="55"/>
      <c r="I1165" s="54"/>
      <c r="J1165" s="54"/>
      <c r="K1165" s="65"/>
      <c r="L1165" s="76">
        <v>1165</v>
      </c>
      <c r="M11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5" s="107">
        <v>9</v>
      </c>
      <c r="O1165" s="107">
        <v>8.8999999999999897</v>
      </c>
      <c r="P1165" s="107">
        <v>54400000</v>
      </c>
      <c r="Q1165" s="107"/>
    </row>
    <row r="1166" spans="1:17" x14ac:dyDescent="0.3">
      <c r="A1166" t="s">
        <v>2080</v>
      </c>
      <c r="B1166" t="s">
        <v>278</v>
      </c>
      <c r="C1166" s="51"/>
      <c r="D1166" s="52"/>
      <c r="E1166" s="63"/>
      <c r="F1166" s="53"/>
      <c r="G1166" s="51" t="s">
        <v>51</v>
      </c>
      <c r="H1166" s="55"/>
      <c r="I1166" s="54"/>
      <c r="J1166" s="54"/>
      <c r="K1166" s="65"/>
      <c r="L1166" s="76">
        <v>1166</v>
      </c>
      <c r="M11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6" s="107">
        <v>2</v>
      </c>
      <c r="O1166" s="107">
        <v>8.9999999999999893</v>
      </c>
      <c r="P1166" s="107">
        <v>54500000</v>
      </c>
      <c r="Q1166" s="107"/>
    </row>
    <row r="1167" spans="1:17" x14ac:dyDescent="0.3">
      <c r="A1167" t="s">
        <v>2081</v>
      </c>
      <c r="B1167" t="s">
        <v>299</v>
      </c>
      <c r="C1167" s="51"/>
      <c r="D1167" s="52"/>
      <c r="E1167" s="63"/>
      <c r="F1167" s="53"/>
      <c r="G1167" s="51" t="s">
        <v>51</v>
      </c>
      <c r="H1167" s="55"/>
      <c r="I1167" s="54"/>
      <c r="J1167" s="54"/>
      <c r="K1167" s="65"/>
      <c r="L1167" s="76">
        <v>1167</v>
      </c>
      <c r="M11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7" s="107">
        <v>3</v>
      </c>
      <c r="O1167" s="107">
        <v>9.0999999999999908</v>
      </c>
      <c r="P1167" s="107">
        <v>54600000</v>
      </c>
      <c r="Q1167" s="107"/>
    </row>
    <row r="1168" spans="1:17" x14ac:dyDescent="0.3">
      <c r="A1168" t="s">
        <v>2082</v>
      </c>
      <c r="B1168" t="s">
        <v>253</v>
      </c>
      <c r="C1168" s="51"/>
      <c r="D1168" s="52"/>
      <c r="E1168" s="63"/>
      <c r="F1168" s="53"/>
      <c r="G1168" s="51" t="s">
        <v>51</v>
      </c>
      <c r="H1168" s="55"/>
      <c r="I1168" s="54"/>
      <c r="J1168" s="54"/>
      <c r="K1168" s="65"/>
      <c r="L1168" s="76">
        <v>1168</v>
      </c>
      <c r="M11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8" s="107">
        <v>4</v>
      </c>
      <c r="O1168" s="107">
        <v>9.1999999999999904</v>
      </c>
      <c r="P1168" s="107">
        <v>54700000</v>
      </c>
      <c r="Q1168" s="107"/>
    </row>
    <row r="1169" spans="1:17" x14ac:dyDescent="0.3">
      <c r="A1169" t="s">
        <v>2083</v>
      </c>
      <c r="B1169" t="s">
        <v>253</v>
      </c>
      <c r="C1169" s="51"/>
      <c r="D1169" s="52"/>
      <c r="E1169" s="63"/>
      <c r="F1169" s="53"/>
      <c r="G1169" s="51" t="s">
        <v>51</v>
      </c>
      <c r="H1169" s="55"/>
      <c r="I1169" s="54"/>
      <c r="J1169" s="54"/>
      <c r="K1169" s="65"/>
      <c r="L1169" s="76">
        <v>1169</v>
      </c>
      <c r="M11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69" s="107">
        <v>5</v>
      </c>
      <c r="O1169" s="107">
        <v>9.2999999999999794</v>
      </c>
      <c r="P1169" s="107">
        <v>54800000</v>
      </c>
      <c r="Q1169" s="107"/>
    </row>
    <row r="1170" spans="1:17" x14ac:dyDescent="0.3">
      <c r="A1170" t="s">
        <v>2084</v>
      </c>
      <c r="B1170" t="s">
        <v>253</v>
      </c>
      <c r="C1170" s="51"/>
      <c r="D1170" s="52"/>
      <c r="E1170" s="63"/>
      <c r="F1170" s="53"/>
      <c r="G1170" s="51" t="s">
        <v>51</v>
      </c>
      <c r="H1170" s="55"/>
      <c r="I1170" s="54"/>
      <c r="J1170" s="54"/>
      <c r="K1170" s="65"/>
      <c r="L1170" s="76">
        <v>1170</v>
      </c>
      <c r="M11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0" s="107">
        <v>6</v>
      </c>
      <c r="O1170" s="107">
        <v>9.3999999999999808</v>
      </c>
      <c r="P1170" s="107">
        <v>54900000</v>
      </c>
      <c r="Q1170" s="107"/>
    </row>
    <row r="1171" spans="1:17" x14ac:dyDescent="0.3">
      <c r="A1171" t="s">
        <v>2085</v>
      </c>
      <c r="B1171" t="s">
        <v>191</v>
      </c>
      <c r="C1171" s="51"/>
      <c r="D1171" s="52"/>
      <c r="E1171" s="63"/>
      <c r="F1171" s="53"/>
      <c r="G1171" s="51" t="s">
        <v>51</v>
      </c>
      <c r="H1171" s="55"/>
      <c r="I1171" s="54"/>
      <c r="J1171" s="54"/>
      <c r="K1171" s="65"/>
      <c r="L1171" s="76">
        <v>1171</v>
      </c>
      <c r="M11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1" s="107">
        <v>7</v>
      </c>
      <c r="O1171" s="107">
        <v>9.4999999999999805</v>
      </c>
      <c r="P1171" s="107">
        <v>55000000</v>
      </c>
      <c r="Q1171" s="107"/>
    </row>
    <row r="1172" spans="1:17" x14ac:dyDescent="0.3">
      <c r="A1172" t="s">
        <v>2086</v>
      </c>
      <c r="B1172" t="s">
        <v>323</v>
      </c>
      <c r="C1172" s="51"/>
      <c r="D1172" s="52"/>
      <c r="E1172" s="63"/>
      <c r="F1172" s="53"/>
      <c r="G1172" s="51" t="s">
        <v>50</v>
      </c>
      <c r="H1172" s="55"/>
      <c r="I1172" s="54"/>
      <c r="J1172" s="54"/>
      <c r="K1172" s="65"/>
      <c r="L1172" s="76">
        <v>1172</v>
      </c>
      <c r="M11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2" s="107">
        <v>8</v>
      </c>
      <c r="O1172" s="107">
        <v>9.5999999999999801</v>
      </c>
      <c r="P1172" s="107">
        <v>55100000</v>
      </c>
      <c r="Q1172" s="107"/>
    </row>
    <row r="1173" spans="1:17" x14ac:dyDescent="0.3">
      <c r="A1173" t="s">
        <v>2087</v>
      </c>
      <c r="B1173" t="s">
        <v>216</v>
      </c>
      <c r="C1173" s="51"/>
      <c r="D1173" s="52"/>
      <c r="E1173" s="63"/>
      <c r="F1173" s="53"/>
      <c r="G1173" s="51" t="s">
        <v>50</v>
      </c>
      <c r="H1173" s="55"/>
      <c r="I1173" s="54"/>
      <c r="J1173" s="54"/>
      <c r="K1173" s="65"/>
      <c r="L1173" s="76">
        <v>1173</v>
      </c>
      <c r="M11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3" s="107">
        <v>9</v>
      </c>
      <c r="O1173" s="107">
        <v>9.6999999999999797</v>
      </c>
      <c r="P1173" s="107">
        <v>55200000</v>
      </c>
      <c r="Q1173" s="107"/>
    </row>
    <row r="1174" spans="1:17" x14ac:dyDescent="0.3">
      <c r="A1174" t="s">
        <v>2088</v>
      </c>
      <c r="B1174" t="s">
        <v>544</v>
      </c>
      <c r="C1174" s="51"/>
      <c r="D1174" s="52"/>
      <c r="E1174" s="63"/>
      <c r="F1174" s="53"/>
      <c r="G1174" s="51" t="s">
        <v>50</v>
      </c>
      <c r="H1174" s="55"/>
      <c r="I1174" s="54"/>
      <c r="J1174" s="54"/>
      <c r="K1174" s="65"/>
      <c r="L1174" s="76">
        <v>1174</v>
      </c>
      <c r="M11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4" s="107">
        <v>7</v>
      </c>
      <c r="O1174" s="107">
        <v>9.7999999999999794</v>
      </c>
      <c r="P1174" s="107">
        <v>55300000</v>
      </c>
      <c r="Q1174" s="107"/>
    </row>
    <row r="1175" spans="1:17" x14ac:dyDescent="0.3">
      <c r="A1175" t="s">
        <v>2089</v>
      </c>
      <c r="B1175" t="s">
        <v>545</v>
      </c>
      <c r="C1175" s="51"/>
      <c r="D1175" s="52"/>
      <c r="E1175" s="63"/>
      <c r="F1175" s="53"/>
      <c r="G1175" s="51" t="s">
        <v>51</v>
      </c>
      <c r="H1175" s="55"/>
      <c r="I1175" s="54"/>
      <c r="J1175" s="54"/>
      <c r="K1175" s="65"/>
      <c r="L1175" s="76">
        <v>1175</v>
      </c>
      <c r="M11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5" s="107">
        <v>6</v>
      </c>
      <c r="O1175" s="107">
        <v>7.4</v>
      </c>
      <c r="P1175" s="107">
        <v>55400000</v>
      </c>
      <c r="Q1175" s="107"/>
    </row>
    <row r="1176" spans="1:17" x14ac:dyDescent="0.3">
      <c r="A1176" t="s">
        <v>2090</v>
      </c>
      <c r="B1176" t="s">
        <v>341</v>
      </c>
      <c r="C1176" s="51"/>
      <c r="D1176" s="52"/>
      <c r="E1176" s="63"/>
      <c r="F1176" s="53"/>
      <c r="G1176" s="51" t="s">
        <v>51</v>
      </c>
      <c r="H1176" s="55"/>
      <c r="I1176" s="54"/>
      <c r="J1176" s="54"/>
      <c r="K1176" s="65"/>
      <c r="L1176" s="76">
        <v>1176</v>
      </c>
      <c r="M11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6" s="107">
        <v>5</v>
      </c>
      <c r="O1176" s="107">
        <v>7.3</v>
      </c>
      <c r="P1176" s="107">
        <v>55500000</v>
      </c>
      <c r="Q1176" s="107"/>
    </row>
    <row r="1177" spans="1:17" x14ac:dyDescent="0.3">
      <c r="A1177" t="s">
        <v>2091</v>
      </c>
      <c r="B1177" t="s">
        <v>343</v>
      </c>
      <c r="C1177" s="51"/>
      <c r="D1177" s="52"/>
      <c r="E1177" s="63"/>
      <c r="F1177" s="53"/>
      <c r="G1177" s="51" t="s">
        <v>51</v>
      </c>
      <c r="H1177" s="55"/>
      <c r="I1177" s="54"/>
      <c r="J1177" s="54"/>
      <c r="K1177" s="65"/>
      <c r="L1177" s="76">
        <v>1177</v>
      </c>
      <c r="M11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7" s="107">
        <v>4</v>
      </c>
      <c r="O1177" s="107">
        <v>7.2</v>
      </c>
      <c r="P1177" s="107">
        <v>55600000</v>
      </c>
      <c r="Q1177" s="107"/>
    </row>
    <row r="1178" spans="1:17" x14ac:dyDescent="0.3">
      <c r="A1178" t="s">
        <v>2092</v>
      </c>
      <c r="B1178" t="s">
        <v>201</v>
      </c>
      <c r="C1178" s="51"/>
      <c r="D1178" s="52"/>
      <c r="E1178" s="63"/>
      <c r="F1178" s="53"/>
      <c r="G1178" s="51" t="s">
        <v>51</v>
      </c>
      <c r="H1178" s="55"/>
      <c r="I1178" s="54"/>
      <c r="J1178" s="54"/>
      <c r="K1178" s="65"/>
      <c r="L1178" s="76">
        <v>1178</v>
      </c>
      <c r="M11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8" s="107">
        <v>3</v>
      </c>
      <c r="O1178" s="107">
        <v>7.1</v>
      </c>
      <c r="P1178" s="107">
        <v>55700000</v>
      </c>
      <c r="Q1178" s="107"/>
    </row>
    <row r="1179" spans="1:17" x14ac:dyDescent="0.3">
      <c r="A1179" t="s">
        <v>2093</v>
      </c>
      <c r="B1179" t="s">
        <v>353</v>
      </c>
      <c r="C1179" s="51"/>
      <c r="D1179" s="52"/>
      <c r="E1179" s="63"/>
      <c r="F1179" s="53"/>
      <c r="G1179" s="51" t="s">
        <v>51</v>
      </c>
      <c r="H1179" s="55"/>
      <c r="I1179" s="54"/>
      <c r="J1179" s="54"/>
      <c r="K1179" s="65"/>
      <c r="L1179" s="76">
        <v>1179</v>
      </c>
      <c r="M11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79" s="107">
        <v>3</v>
      </c>
      <c r="O1179" s="107">
        <v>7</v>
      </c>
      <c r="P1179" s="107">
        <v>55800000</v>
      </c>
      <c r="Q1179" s="107"/>
    </row>
    <row r="1180" spans="1:17" x14ac:dyDescent="0.3">
      <c r="A1180" t="s">
        <v>2094</v>
      </c>
      <c r="B1180" t="s">
        <v>436</v>
      </c>
      <c r="C1180" s="51"/>
      <c r="D1180" s="52"/>
      <c r="E1180" s="63"/>
      <c r="F1180" s="53"/>
      <c r="G1180" s="51" t="s">
        <v>51</v>
      </c>
      <c r="H1180" s="55"/>
      <c r="I1180" s="54"/>
      <c r="J1180" s="54"/>
      <c r="K1180" s="65"/>
      <c r="L1180" s="76">
        <v>1180</v>
      </c>
      <c r="M11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0" s="107">
        <v>2</v>
      </c>
      <c r="O1180" s="107">
        <v>6.9</v>
      </c>
      <c r="P1180" s="107">
        <v>55900000</v>
      </c>
      <c r="Q1180" s="107"/>
    </row>
    <row r="1181" spans="1:17" x14ac:dyDescent="0.3">
      <c r="A1181" t="s">
        <v>2095</v>
      </c>
      <c r="B1181" t="s">
        <v>446</v>
      </c>
      <c r="C1181" s="51"/>
      <c r="D1181" s="52"/>
      <c r="E1181" s="63"/>
      <c r="F1181" s="53"/>
      <c r="G1181" s="51" t="s">
        <v>51</v>
      </c>
      <c r="H1181" s="55"/>
      <c r="I1181" s="54"/>
      <c r="J1181" s="54"/>
      <c r="K1181" s="65"/>
      <c r="L1181" s="76">
        <v>1181</v>
      </c>
      <c r="M11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1" s="107">
        <v>22</v>
      </c>
      <c r="O1181" s="107">
        <v>6.8</v>
      </c>
      <c r="P1181" s="107">
        <v>56000000</v>
      </c>
      <c r="Q1181" s="107"/>
    </row>
    <row r="1182" spans="1:17" x14ac:dyDescent="0.3">
      <c r="A1182" t="s">
        <v>2096</v>
      </c>
      <c r="B1182" t="s">
        <v>546</v>
      </c>
      <c r="C1182" s="51"/>
      <c r="D1182" s="52"/>
      <c r="E1182" s="63"/>
      <c r="F1182" s="53"/>
      <c r="G1182" s="51" t="s">
        <v>51</v>
      </c>
      <c r="H1182" s="55"/>
      <c r="I1182" s="54"/>
      <c r="J1182" s="54"/>
      <c r="K1182" s="65"/>
      <c r="L1182" s="76">
        <v>1182</v>
      </c>
      <c r="M11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2" s="107">
        <v>21</v>
      </c>
      <c r="O1182" s="107">
        <v>6.7</v>
      </c>
      <c r="P1182" s="107">
        <v>56100000</v>
      </c>
      <c r="Q1182" s="107"/>
    </row>
    <row r="1183" spans="1:17" x14ac:dyDescent="0.3">
      <c r="A1183" t="s">
        <v>2097</v>
      </c>
      <c r="B1183" t="s">
        <v>323</v>
      </c>
      <c r="C1183" s="51"/>
      <c r="D1183" s="52"/>
      <c r="E1183" s="63"/>
      <c r="F1183" s="53"/>
      <c r="G1183" s="51" t="s">
        <v>51</v>
      </c>
      <c r="H1183" s="55"/>
      <c r="I1183" s="54"/>
      <c r="J1183" s="54"/>
      <c r="K1183" s="65"/>
      <c r="L1183" s="76">
        <v>1183</v>
      </c>
      <c r="M11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3" s="107">
        <v>23</v>
      </c>
      <c r="O1183" s="107">
        <v>6.6</v>
      </c>
      <c r="P1183" s="107">
        <v>56200000</v>
      </c>
      <c r="Q1183" s="107"/>
    </row>
    <row r="1184" spans="1:17" x14ac:dyDescent="0.3">
      <c r="A1184" t="s">
        <v>2098</v>
      </c>
      <c r="B1184" t="s">
        <v>341</v>
      </c>
      <c r="C1184" s="51"/>
      <c r="D1184" s="52"/>
      <c r="E1184" s="63"/>
      <c r="F1184" s="53"/>
      <c r="G1184" s="51" t="s">
        <v>51</v>
      </c>
      <c r="H1184" s="55"/>
      <c r="I1184" s="54"/>
      <c r="J1184" s="54"/>
      <c r="K1184" s="65"/>
      <c r="L1184" s="76">
        <v>1184</v>
      </c>
      <c r="M11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4" s="107">
        <v>2</v>
      </c>
      <c r="O1184" s="107">
        <v>6.5</v>
      </c>
      <c r="P1184" s="107">
        <v>56300000</v>
      </c>
      <c r="Q1184" s="107"/>
    </row>
    <row r="1185" spans="1:17" x14ac:dyDescent="0.3">
      <c r="A1185" t="s">
        <v>2099</v>
      </c>
      <c r="B1185" t="s">
        <v>547</v>
      </c>
      <c r="C1185" s="51"/>
      <c r="D1185" s="52"/>
      <c r="E1185" s="63"/>
      <c r="F1185" s="53"/>
      <c r="G1185" s="51" t="s">
        <v>51</v>
      </c>
      <c r="H1185" s="55"/>
      <c r="I1185" s="54"/>
      <c r="J1185" s="54"/>
      <c r="K1185" s="65"/>
      <c r="L1185" s="76">
        <v>1185</v>
      </c>
      <c r="M11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5" s="107">
        <v>23</v>
      </c>
      <c r="O1185" s="107">
        <v>6.3999999999999897</v>
      </c>
      <c r="P1185" s="107">
        <v>56400000</v>
      </c>
      <c r="Q1185" s="107"/>
    </row>
    <row r="1186" spans="1:17" x14ac:dyDescent="0.3">
      <c r="A1186" t="s">
        <v>2100</v>
      </c>
      <c r="B1186" t="s">
        <v>190</v>
      </c>
      <c r="C1186" s="51"/>
      <c r="D1186" s="52"/>
      <c r="E1186" s="63"/>
      <c r="F1186" s="53"/>
      <c r="G1186" s="51" t="s">
        <v>51</v>
      </c>
      <c r="H1186" s="55"/>
      <c r="I1186" s="54"/>
      <c r="J1186" s="54"/>
      <c r="K1186" s="65"/>
      <c r="L1186" s="76">
        <v>1186</v>
      </c>
      <c r="M11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6" s="107">
        <v>23</v>
      </c>
      <c r="O1186" s="107">
        <v>6.2999999999999901</v>
      </c>
      <c r="P1186" s="107">
        <v>56500000</v>
      </c>
      <c r="Q1186" s="107"/>
    </row>
    <row r="1187" spans="1:17" x14ac:dyDescent="0.3">
      <c r="A1187" t="s">
        <v>2101</v>
      </c>
      <c r="B1187" t="s">
        <v>456</v>
      </c>
      <c r="C1187" s="51"/>
      <c r="D1187" s="52"/>
      <c r="E1187" s="63"/>
      <c r="F1187" s="53"/>
      <c r="G1187" s="51" t="s">
        <v>51</v>
      </c>
      <c r="H1187" s="55"/>
      <c r="I1187" s="54"/>
      <c r="J1187" s="54"/>
      <c r="K1187" s="65"/>
      <c r="L1187" s="76">
        <v>1187</v>
      </c>
      <c r="M11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7" s="107">
        <v>24</v>
      </c>
      <c r="O1187" s="107">
        <v>6.1999999999999904</v>
      </c>
      <c r="P1187" s="107">
        <v>56600000</v>
      </c>
      <c r="Q1187" s="107"/>
    </row>
    <row r="1188" spans="1:17" x14ac:dyDescent="0.3">
      <c r="A1188" t="s">
        <v>2102</v>
      </c>
      <c r="B1188" t="s">
        <v>423</v>
      </c>
      <c r="C1188" s="51"/>
      <c r="D1188" s="52"/>
      <c r="E1188" s="63"/>
      <c r="F1188" s="53"/>
      <c r="G1188" s="51" t="s">
        <v>51</v>
      </c>
      <c r="H1188" s="55"/>
      <c r="I1188" s="54"/>
      <c r="J1188" s="54"/>
      <c r="K1188" s="65"/>
      <c r="L1188" s="76">
        <v>1188</v>
      </c>
      <c r="M11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8" s="107">
        <v>12</v>
      </c>
      <c r="O1188" s="107">
        <v>6.0999999999999899</v>
      </c>
      <c r="P1188" s="107">
        <v>56700000</v>
      </c>
      <c r="Q1188" s="107"/>
    </row>
    <row r="1189" spans="1:17" x14ac:dyDescent="0.3">
      <c r="A1189" t="s">
        <v>2103</v>
      </c>
      <c r="B1189" t="s">
        <v>548</v>
      </c>
      <c r="C1189" s="51"/>
      <c r="D1189" s="52"/>
      <c r="E1189" s="63"/>
      <c r="F1189" s="53"/>
      <c r="G1189" s="51" t="s">
        <v>51</v>
      </c>
      <c r="H1189" s="55"/>
      <c r="I1189" s="54"/>
      <c r="J1189" s="54"/>
      <c r="K1189" s="65"/>
      <c r="L1189" s="76">
        <v>1189</v>
      </c>
      <c r="M11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89" s="107">
        <v>1</v>
      </c>
      <c r="O1189" s="107">
        <v>5.9999999999999902</v>
      </c>
      <c r="P1189" s="107">
        <v>56800000</v>
      </c>
      <c r="Q1189" s="107"/>
    </row>
    <row r="1190" spans="1:17" x14ac:dyDescent="0.3">
      <c r="A1190" t="s">
        <v>2104</v>
      </c>
      <c r="B1190" t="s">
        <v>341</v>
      </c>
      <c r="C1190" s="51"/>
      <c r="D1190" s="52"/>
      <c r="E1190" s="63"/>
      <c r="F1190" s="53"/>
      <c r="G1190" s="51" t="s">
        <v>51</v>
      </c>
      <c r="H1190" s="55"/>
      <c r="I1190" s="54"/>
      <c r="J1190" s="54"/>
      <c r="K1190" s="65"/>
      <c r="L1190" s="76">
        <v>1190</v>
      </c>
      <c r="M11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0" s="107">
        <v>11</v>
      </c>
      <c r="O1190" s="107">
        <v>5.8999999999999897</v>
      </c>
      <c r="P1190" s="107">
        <v>56900000</v>
      </c>
      <c r="Q1190" s="107"/>
    </row>
    <row r="1191" spans="1:17" x14ac:dyDescent="0.3">
      <c r="A1191" t="s">
        <v>2105</v>
      </c>
      <c r="B1191" t="s">
        <v>395</v>
      </c>
      <c r="C1191" s="51"/>
      <c r="D1191" s="52"/>
      <c r="E1191" s="63"/>
      <c r="F1191" s="53"/>
      <c r="G1191" s="51" t="s">
        <v>51</v>
      </c>
      <c r="H1191" s="55"/>
      <c r="I1191" s="54"/>
      <c r="J1191" s="54"/>
      <c r="K1191" s="65"/>
      <c r="L1191" s="76">
        <v>1191</v>
      </c>
      <c r="M11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1" s="107">
        <v>11</v>
      </c>
      <c r="O1191" s="107">
        <v>5.7999999999999901</v>
      </c>
      <c r="P1191" s="107">
        <v>57000000</v>
      </c>
      <c r="Q1191" s="107"/>
    </row>
    <row r="1192" spans="1:17" x14ac:dyDescent="0.3">
      <c r="A1192" t="s">
        <v>2106</v>
      </c>
      <c r="B1192" t="s">
        <v>222</v>
      </c>
      <c r="C1192" s="51"/>
      <c r="D1192" s="52"/>
      <c r="E1192" s="63"/>
      <c r="F1192" s="53"/>
      <c r="G1192" s="51" t="s">
        <v>51</v>
      </c>
      <c r="H1192" s="55"/>
      <c r="I1192" s="54"/>
      <c r="J1192" s="54"/>
      <c r="K1192" s="65"/>
      <c r="L1192" s="76">
        <v>1192</v>
      </c>
      <c r="M11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2" s="107">
        <v>11</v>
      </c>
      <c r="O1192" s="107">
        <v>5.6999999999999904</v>
      </c>
      <c r="P1192" s="107">
        <v>57100000</v>
      </c>
      <c r="Q1192" s="107"/>
    </row>
    <row r="1193" spans="1:17" x14ac:dyDescent="0.3">
      <c r="A1193" t="s">
        <v>2107</v>
      </c>
      <c r="B1193" t="s">
        <v>542</v>
      </c>
      <c r="C1193" s="51"/>
      <c r="D1193" s="52"/>
      <c r="E1193" s="63"/>
      <c r="F1193" s="53"/>
      <c r="G1193" s="51" t="s">
        <v>51</v>
      </c>
      <c r="H1193" s="55"/>
      <c r="I1193" s="54"/>
      <c r="J1193" s="54"/>
      <c r="K1193" s="65"/>
      <c r="L1193" s="76">
        <v>1193</v>
      </c>
      <c r="M11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3" s="107">
        <v>11</v>
      </c>
      <c r="O1193" s="107">
        <v>5.5999999999999899</v>
      </c>
      <c r="P1193" s="107">
        <v>57200000</v>
      </c>
      <c r="Q1193" s="107"/>
    </row>
    <row r="1194" spans="1:17" x14ac:dyDescent="0.3">
      <c r="A1194" t="s">
        <v>2108</v>
      </c>
      <c r="B1194" t="s">
        <v>298</v>
      </c>
      <c r="C1194" s="51"/>
      <c r="D1194" s="52"/>
      <c r="E1194" s="63"/>
      <c r="F1194" s="53"/>
      <c r="G1194" s="51" t="s">
        <v>51</v>
      </c>
      <c r="H1194" s="55"/>
      <c r="I1194" s="54"/>
      <c r="J1194" s="54"/>
      <c r="K1194" s="65"/>
      <c r="L1194" s="76">
        <v>1194</v>
      </c>
      <c r="M11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4" s="107">
        <v>11</v>
      </c>
      <c r="O1194" s="107">
        <v>5.4999999999999902</v>
      </c>
      <c r="P1194" s="107">
        <v>57300000</v>
      </c>
      <c r="Q1194" s="107"/>
    </row>
    <row r="1195" spans="1:17" x14ac:dyDescent="0.3">
      <c r="A1195" t="s">
        <v>2109</v>
      </c>
      <c r="B1195" t="s">
        <v>243</v>
      </c>
      <c r="C1195" s="51"/>
      <c r="D1195" s="52"/>
      <c r="E1195" s="63"/>
      <c r="F1195" s="53"/>
      <c r="G1195" s="51" t="s">
        <v>51</v>
      </c>
      <c r="H1195" s="55"/>
      <c r="I1195" s="54"/>
      <c r="J1195" s="54"/>
      <c r="K1195" s="65"/>
      <c r="L1195" s="76">
        <v>1195</v>
      </c>
      <c r="M11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5" s="107">
        <v>11</v>
      </c>
      <c r="O1195" s="107">
        <v>5.3999999999999897</v>
      </c>
      <c r="P1195" s="107">
        <v>57400000</v>
      </c>
      <c r="Q1195" s="107"/>
    </row>
    <row r="1196" spans="1:17" x14ac:dyDescent="0.3">
      <c r="A1196" t="s">
        <v>2110</v>
      </c>
      <c r="B1196" t="s">
        <v>549</v>
      </c>
      <c r="C1196" s="51"/>
      <c r="D1196" s="52"/>
      <c r="E1196" s="63"/>
      <c r="F1196" s="53"/>
      <c r="G1196" s="51" t="s">
        <v>51</v>
      </c>
      <c r="H1196" s="55"/>
      <c r="I1196" s="54"/>
      <c r="J1196" s="54"/>
      <c r="K1196" s="65"/>
      <c r="L1196" s="76">
        <v>1196</v>
      </c>
      <c r="M11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6" s="107">
        <v>11</v>
      </c>
      <c r="O1196" s="107">
        <v>5.2999999999999901</v>
      </c>
      <c r="P1196" s="107">
        <v>57500000</v>
      </c>
      <c r="Q1196" s="107"/>
    </row>
    <row r="1197" spans="1:17" x14ac:dyDescent="0.3">
      <c r="A1197" t="s">
        <v>2111</v>
      </c>
      <c r="B1197" t="s">
        <v>272</v>
      </c>
      <c r="C1197" s="51"/>
      <c r="D1197" s="52"/>
      <c r="E1197" s="63"/>
      <c r="F1197" s="53"/>
      <c r="G1197" s="51" t="s">
        <v>51</v>
      </c>
      <c r="H1197" s="55"/>
      <c r="I1197" s="54"/>
      <c r="J1197" s="54"/>
      <c r="K1197" s="65"/>
      <c r="L1197" s="76">
        <v>1197</v>
      </c>
      <c r="M11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7" s="107">
        <v>11</v>
      </c>
      <c r="O1197" s="107">
        <v>5.1999999999999904</v>
      </c>
      <c r="P1197" s="107">
        <v>57600000</v>
      </c>
      <c r="Q1197" s="107"/>
    </row>
    <row r="1198" spans="1:17" x14ac:dyDescent="0.3">
      <c r="A1198" t="s">
        <v>2112</v>
      </c>
      <c r="B1198" t="s">
        <v>253</v>
      </c>
      <c r="C1198" s="51"/>
      <c r="D1198" s="52"/>
      <c r="E1198" s="63"/>
      <c r="F1198" s="53"/>
      <c r="G1198" s="51" t="s">
        <v>51</v>
      </c>
      <c r="H1198" s="55"/>
      <c r="I1198" s="54"/>
      <c r="J1198" s="54"/>
      <c r="K1198" s="65"/>
      <c r="L1198" s="76">
        <v>1198</v>
      </c>
      <c r="M11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8" s="107">
        <v>2</v>
      </c>
      <c r="O1198" s="107">
        <v>5.0999999999999899</v>
      </c>
      <c r="P1198" s="107">
        <v>57700000</v>
      </c>
      <c r="Q1198" s="107"/>
    </row>
    <row r="1199" spans="1:17" x14ac:dyDescent="0.3">
      <c r="A1199" t="s">
        <v>2113</v>
      </c>
      <c r="B1199" t="s">
        <v>395</v>
      </c>
      <c r="C1199" s="51"/>
      <c r="D1199" s="52"/>
      <c r="E1199" s="63"/>
      <c r="F1199" s="53"/>
      <c r="G1199" s="51" t="s">
        <v>51</v>
      </c>
      <c r="H1199" s="55"/>
      <c r="I1199" s="54"/>
      <c r="J1199" s="54"/>
      <c r="K1199" s="65"/>
      <c r="L1199" s="76">
        <v>1199</v>
      </c>
      <c r="M11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199" s="107">
        <v>4</v>
      </c>
      <c r="O1199" s="107">
        <v>4.9999999999999902</v>
      </c>
      <c r="P1199" s="107">
        <v>57800000</v>
      </c>
      <c r="Q1199" s="107"/>
    </row>
    <row r="1200" spans="1:17" x14ac:dyDescent="0.3">
      <c r="A1200" t="s">
        <v>2114</v>
      </c>
      <c r="B1200" t="s">
        <v>550</v>
      </c>
      <c r="C1200" s="51"/>
      <c r="D1200" s="52"/>
      <c r="E1200" s="63"/>
      <c r="F1200" s="53"/>
      <c r="G1200" s="51" t="s">
        <v>51</v>
      </c>
      <c r="H1200" s="55"/>
      <c r="I1200" s="54"/>
      <c r="J1200" s="54"/>
      <c r="K1200" s="65"/>
      <c r="L1200" s="76">
        <v>1200</v>
      </c>
      <c r="M12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0" s="107">
        <v>3</v>
      </c>
      <c r="O1200" s="107">
        <v>4.8999999999999897</v>
      </c>
      <c r="P1200" s="107">
        <v>57900000</v>
      </c>
      <c r="Q1200" s="107"/>
    </row>
    <row r="1201" spans="1:17" x14ac:dyDescent="0.3">
      <c r="A1201" t="s">
        <v>2115</v>
      </c>
      <c r="B1201" t="s">
        <v>551</v>
      </c>
      <c r="C1201" s="51"/>
      <c r="D1201" s="52"/>
      <c r="E1201" s="63"/>
      <c r="F1201" s="53"/>
      <c r="G1201" s="51" t="s">
        <v>51</v>
      </c>
      <c r="H1201" s="55"/>
      <c r="I1201" s="54"/>
      <c r="J1201" s="54"/>
      <c r="K1201" s="65"/>
      <c r="L1201" s="76">
        <v>1201</v>
      </c>
      <c r="M12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1" s="107">
        <v>5</v>
      </c>
      <c r="O1201" s="107">
        <v>4.7999999999999901</v>
      </c>
      <c r="P1201" s="107">
        <v>58000000</v>
      </c>
      <c r="Q1201" s="107"/>
    </row>
    <row r="1202" spans="1:17" x14ac:dyDescent="0.3">
      <c r="A1202" t="s">
        <v>2116</v>
      </c>
      <c r="B1202" t="s">
        <v>552</v>
      </c>
      <c r="C1202" s="51"/>
      <c r="D1202" s="52"/>
      <c r="E1202" s="63"/>
      <c r="F1202" s="53"/>
      <c r="G1202" s="51" t="s">
        <v>51</v>
      </c>
      <c r="H1202" s="55"/>
      <c r="I1202" s="54"/>
      <c r="J1202" s="54"/>
      <c r="K1202" s="65"/>
      <c r="L1202" s="76">
        <v>1202</v>
      </c>
      <c r="M12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2" s="107">
        <v>6</v>
      </c>
      <c r="O1202" s="107">
        <v>4.6999999999999904</v>
      </c>
      <c r="P1202" s="107">
        <v>58100000</v>
      </c>
      <c r="Q1202" s="107"/>
    </row>
    <row r="1203" spans="1:17" x14ac:dyDescent="0.3">
      <c r="A1203" t="s">
        <v>2117</v>
      </c>
      <c r="B1203" t="s">
        <v>341</v>
      </c>
      <c r="C1203" s="51"/>
      <c r="D1203" s="52"/>
      <c r="E1203" s="63"/>
      <c r="F1203" s="53"/>
      <c r="G1203" s="51" t="s">
        <v>51</v>
      </c>
      <c r="H1203" s="55"/>
      <c r="I1203" s="54"/>
      <c r="J1203" s="54"/>
      <c r="K1203" s="65"/>
      <c r="L1203" s="76">
        <v>1203</v>
      </c>
      <c r="M12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3" s="107">
        <v>7</v>
      </c>
      <c r="O1203" s="107">
        <v>4.5999999999999899</v>
      </c>
      <c r="P1203" s="107">
        <v>58200000</v>
      </c>
      <c r="Q1203" s="107"/>
    </row>
    <row r="1204" spans="1:17" x14ac:dyDescent="0.3">
      <c r="A1204" t="s">
        <v>2118</v>
      </c>
      <c r="B1204" t="s">
        <v>174</v>
      </c>
      <c r="C1204" s="51"/>
      <c r="D1204" s="52"/>
      <c r="E1204" s="63"/>
      <c r="F1204" s="53"/>
      <c r="G1204" s="51" t="s">
        <v>51</v>
      </c>
      <c r="H1204" s="55"/>
      <c r="I1204" s="54"/>
      <c r="J1204" s="54"/>
      <c r="K1204" s="65"/>
      <c r="L1204" s="76">
        <v>1204</v>
      </c>
      <c r="M12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4" s="107">
        <v>8</v>
      </c>
      <c r="O1204" s="107">
        <v>4.4999999999999796</v>
      </c>
      <c r="P1204" s="107">
        <v>58300000</v>
      </c>
      <c r="Q1204" s="107"/>
    </row>
    <row r="1205" spans="1:17" x14ac:dyDescent="0.3">
      <c r="A1205" t="s">
        <v>2119</v>
      </c>
      <c r="B1205" t="s">
        <v>190</v>
      </c>
      <c r="C1205" s="51"/>
      <c r="D1205" s="52"/>
      <c r="E1205" s="63"/>
      <c r="F1205" s="53"/>
      <c r="G1205" s="51" t="s">
        <v>51</v>
      </c>
      <c r="H1205" s="55"/>
      <c r="I1205" s="54"/>
      <c r="J1205" s="54"/>
      <c r="K1205" s="65"/>
      <c r="L1205" s="76">
        <v>1205</v>
      </c>
      <c r="M12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5" s="107">
        <v>9</v>
      </c>
      <c r="O1205" s="107">
        <v>4.3999999999999799</v>
      </c>
      <c r="P1205" s="107">
        <v>58400000</v>
      </c>
      <c r="Q1205" s="107"/>
    </row>
    <row r="1206" spans="1:17" x14ac:dyDescent="0.3">
      <c r="A1206" t="s">
        <v>2120</v>
      </c>
      <c r="B1206" t="s">
        <v>553</v>
      </c>
      <c r="C1206" s="51"/>
      <c r="D1206" s="52"/>
      <c r="E1206" s="63"/>
      <c r="F1206" s="53"/>
      <c r="G1206" s="51" t="s">
        <v>51</v>
      </c>
      <c r="H1206" s="55"/>
      <c r="I1206" s="54"/>
      <c r="J1206" s="54"/>
      <c r="K1206" s="65"/>
      <c r="L1206" s="76">
        <v>1206</v>
      </c>
      <c r="M12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6" s="107">
        <v>8</v>
      </c>
      <c r="O1206" s="107">
        <v>4.2999999999999803</v>
      </c>
      <c r="P1206" s="107">
        <v>58500000</v>
      </c>
      <c r="Q1206" s="107"/>
    </row>
    <row r="1207" spans="1:17" x14ac:dyDescent="0.3">
      <c r="A1207" t="s">
        <v>2121</v>
      </c>
      <c r="B1207" t="s">
        <v>344</v>
      </c>
      <c r="C1207" s="51"/>
      <c r="D1207" s="52"/>
      <c r="E1207" s="63"/>
      <c r="F1207" s="53"/>
      <c r="G1207" s="51" t="s">
        <v>51</v>
      </c>
      <c r="H1207" s="55"/>
      <c r="I1207" s="54"/>
      <c r="J1207" s="54"/>
      <c r="K1207" s="65"/>
      <c r="L1207" s="76">
        <v>1207</v>
      </c>
      <c r="M12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7" s="107">
        <v>7</v>
      </c>
      <c r="O1207" s="107">
        <v>4.1999999999999797</v>
      </c>
      <c r="P1207" s="107">
        <v>58600000</v>
      </c>
      <c r="Q1207" s="107"/>
    </row>
    <row r="1208" spans="1:17" x14ac:dyDescent="0.3">
      <c r="A1208" t="s">
        <v>2122</v>
      </c>
      <c r="B1208" t="s">
        <v>341</v>
      </c>
      <c r="C1208" s="51"/>
      <c r="D1208" s="52"/>
      <c r="E1208" s="63"/>
      <c r="F1208" s="53"/>
      <c r="G1208" s="51" t="s">
        <v>51</v>
      </c>
      <c r="H1208" s="55"/>
      <c r="I1208" s="54"/>
      <c r="J1208" s="54"/>
      <c r="K1208" s="65"/>
      <c r="L1208" s="76">
        <v>1208</v>
      </c>
      <c r="M12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8" s="107">
        <v>6</v>
      </c>
      <c r="O1208" s="107">
        <v>4.0999999999999801</v>
      </c>
      <c r="P1208" s="107">
        <v>58700000</v>
      </c>
      <c r="Q1208" s="107"/>
    </row>
    <row r="1209" spans="1:17" x14ac:dyDescent="0.3">
      <c r="A1209" t="s">
        <v>2123</v>
      </c>
      <c r="B1209" t="s">
        <v>554</v>
      </c>
      <c r="C1209" s="51"/>
      <c r="D1209" s="52"/>
      <c r="E1209" s="63"/>
      <c r="F1209" s="53"/>
      <c r="G1209" s="51" t="s">
        <v>51</v>
      </c>
      <c r="H1209" s="55"/>
      <c r="I1209" s="54"/>
      <c r="J1209" s="54"/>
      <c r="K1209" s="65"/>
      <c r="L1209" s="76">
        <v>1209</v>
      </c>
      <c r="M12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09" s="107">
        <v>5</v>
      </c>
      <c r="O1209" s="107">
        <v>3.99999999999998</v>
      </c>
      <c r="P1209" s="107">
        <v>58800000</v>
      </c>
      <c r="Q1209" s="107"/>
    </row>
    <row r="1210" spans="1:17" x14ac:dyDescent="0.3">
      <c r="A1210" t="s">
        <v>2124</v>
      </c>
      <c r="B1210" t="s">
        <v>555</v>
      </c>
      <c r="C1210" s="51"/>
      <c r="D1210" s="52"/>
      <c r="E1210" s="63"/>
      <c r="F1210" s="53"/>
      <c r="G1210" s="51" t="s">
        <v>51</v>
      </c>
      <c r="H1210" s="55"/>
      <c r="I1210" s="54"/>
      <c r="J1210" s="54"/>
      <c r="K1210" s="65"/>
      <c r="L1210" s="76">
        <v>1210</v>
      </c>
      <c r="M12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0" s="107">
        <v>4</v>
      </c>
      <c r="O1210" s="107">
        <v>6</v>
      </c>
      <c r="P1210" s="107">
        <v>58900000</v>
      </c>
      <c r="Q1210" s="107"/>
    </row>
    <row r="1211" spans="1:17" x14ac:dyDescent="0.3">
      <c r="A1211" t="s">
        <v>2125</v>
      </c>
      <c r="B1211" t="s">
        <v>341</v>
      </c>
      <c r="C1211" s="51"/>
      <c r="D1211" s="52"/>
      <c r="E1211" s="63"/>
      <c r="F1211" s="53"/>
      <c r="G1211" s="51" t="s">
        <v>51</v>
      </c>
      <c r="H1211" s="55"/>
      <c r="I1211" s="54"/>
      <c r="J1211" s="54"/>
      <c r="K1211" s="65"/>
      <c r="L1211" s="76">
        <v>1211</v>
      </c>
      <c r="M12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1" s="107">
        <v>3</v>
      </c>
      <c r="O1211" s="107">
        <v>6.5</v>
      </c>
      <c r="P1211" s="107">
        <v>59000000</v>
      </c>
      <c r="Q1211" s="107"/>
    </row>
    <row r="1212" spans="1:17" x14ac:dyDescent="0.3">
      <c r="A1212" t="s">
        <v>2126</v>
      </c>
      <c r="B1212" t="s">
        <v>484</v>
      </c>
      <c r="C1212" s="51"/>
      <c r="D1212" s="52"/>
      <c r="E1212" s="63"/>
      <c r="F1212" s="53"/>
      <c r="G1212" s="51" t="s">
        <v>51</v>
      </c>
      <c r="H1212" s="55"/>
      <c r="I1212" s="54"/>
      <c r="J1212" s="54"/>
      <c r="K1212" s="65"/>
      <c r="L1212" s="76">
        <v>1212</v>
      </c>
      <c r="M12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2" s="107">
        <v>2</v>
      </c>
      <c r="O1212" s="107">
        <v>6.5</v>
      </c>
      <c r="P1212" s="107">
        <v>59100000</v>
      </c>
      <c r="Q1212" s="107"/>
    </row>
    <row r="1213" spans="1:17" x14ac:dyDescent="0.3">
      <c r="A1213" t="s">
        <v>2127</v>
      </c>
      <c r="B1213" t="s">
        <v>556</v>
      </c>
      <c r="C1213" s="51"/>
      <c r="D1213" s="52"/>
      <c r="E1213" s="63"/>
      <c r="F1213" s="53"/>
      <c r="G1213" s="51" t="s">
        <v>51</v>
      </c>
      <c r="H1213" s="55"/>
      <c r="I1213" s="54"/>
      <c r="J1213" s="54"/>
      <c r="K1213" s="65"/>
      <c r="L1213" s="76">
        <v>1213</v>
      </c>
      <c r="M12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3" s="107">
        <v>12</v>
      </c>
      <c r="O1213" s="107">
        <v>6.5</v>
      </c>
      <c r="P1213" s="107">
        <v>59200000</v>
      </c>
      <c r="Q1213" s="107"/>
    </row>
    <row r="1214" spans="1:17" x14ac:dyDescent="0.3">
      <c r="A1214" t="s">
        <v>2128</v>
      </c>
      <c r="B1214" t="s">
        <v>459</v>
      </c>
      <c r="C1214" s="51"/>
      <c r="D1214" s="52"/>
      <c r="E1214" s="63"/>
      <c r="F1214" s="53"/>
      <c r="G1214" s="51" t="s">
        <v>51</v>
      </c>
      <c r="H1214" s="55"/>
      <c r="I1214" s="54"/>
      <c r="J1214" s="54"/>
      <c r="K1214" s="65"/>
      <c r="L1214" s="76">
        <v>1214</v>
      </c>
      <c r="M12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4" s="107">
        <v>12</v>
      </c>
      <c r="O1214" s="107">
        <v>6.5</v>
      </c>
      <c r="P1214" s="107">
        <v>59300000</v>
      </c>
      <c r="Q1214" s="107"/>
    </row>
    <row r="1215" spans="1:17" x14ac:dyDescent="0.3">
      <c r="A1215" t="s">
        <v>2129</v>
      </c>
      <c r="B1215" t="s">
        <v>459</v>
      </c>
      <c r="C1215" s="51"/>
      <c r="D1215" s="52"/>
      <c r="E1215" s="63"/>
      <c r="F1215" s="53"/>
      <c r="G1215" s="51" t="s">
        <v>51</v>
      </c>
      <c r="H1215" s="55"/>
      <c r="I1215" s="54"/>
      <c r="J1215" s="54"/>
      <c r="K1215" s="65"/>
      <c r="L1215" s="76">
        <v>1215</v>
      </c>
      <c r="M12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5" s="107">
        <v>13</v>
      </c>
      <c r="O1215" s="107">
        <v>6.5</v>
      </c>
      <c r="P1215" s="107">
        <v>59400000</v>
      </c>
      <c r="Q1215" s="107"/>
    </row>
    <row r="1216" spans="1:17" x14ac:dyDescent="0.3">
      <c r="A1216" t="s">
        <v>2130</v>
      </c>
      <c r="B1216" t="s">
        <v>557</v>
      </c>
      <c r="C1216" s="51"/>
      <c r="D1216" s="52"/>
      <c r="E1216" s="63"/>
      <c r="F1216" s="53"/>
      <c r="G1216" s="51" t="s">
        <v>51</v>
      </c>
      <c r="H1216" s="55"/>
      <c r="I1216" s="54"/>
      <c r="J1216" s="54"/>
      <c r="K1216" s="65"/>
      <c r="L1216" s="76">
        <v>1216</v>
      </c>
      <c r="M12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6" s="107">
        <v>14</v>
      </c>
      <c r="O1216" s="107">
        <v>6.5</v>
      </c>
      <c r="P1216" s="107">
        <v>59500000</v>
      </c>
      <c r="Q1216" s="107"/>
    </row>
    <row r="1217" spans="1:17" x14ac:dyDescent="0.3">
      <c r="A1217" t="s">
        <v>2131</v>
      </c>
      <c r="B1217" t="s">
        <v>558</v>
      </c>
      <c r="C1217" s="51"/>
      <c r="D1217" s="52"/>
      <c r="E1217" s="63"/>
      <c r="F1217" s="53"/>
      <c r="G1217" s="51" t="s">
        <v>51</v>
      </c>
      <c r="H1217" s="55"/>
      <c r="I1217" s="54"/>
      <c r="J1217" s="54"/>
      <c r="K1217" s="65"/>
      <c r="L1217" s="76">
        <v>1217</v>
      </c>
      <c r="M12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7" s="107">
        <v>14</v>
      </c>
      <c r="O1217" s="107">
        <v>6.5</v>
      </c>
      <c r="P1217" s="107">
        <v>59600000</v>
      </c>
      <c r="Q1217" s="107"/>
    </row>
    <row r="1218" spans="1:17" x14ac:dyDescent="0.3">
      <c r="A1218" t="s">
        <v>2132</v>
      </c>
      <c r="B1218" t="s">
        <v>176</v>
      </c>
      <c r="C1218" s="51"/>
      <c r="D1218" s="52"/>
      <c r="E1218" s="63"/>
      <c r="F1218" s="53"/>
      <c r="G1218" s="51" t="s">
        <v>51</v>
      </c>
      <c r="H1218" s="55"/>
      <c r="I1218" s="54"/>
      <c r="J1218" s="54"/>
      <c r="K1218" s="65"/>
      <c r="L1218" s="76">
        <v>1218</v>
      </c>
      <c r="M12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8" s="107">
        <v>16</v>
      </c>
      <c r="O1218" s="107">
        <v>6.5</v>
      </c>
      <c r="P1218" s="107">
        <v>59700000</v>
      </c>
      <c r="Q1218" s="107"/>
    </row>
    <row r="1219" spans="1:17" x14ac:dyDescent="0.3">
      <c r="A1219" t="s">
        <v>2133</v>
      </c>
      <c r="B1219" t="s">
        <v>541</v>
      </c>
      <c r="C1219" s="51"/>
      <c r="D1219" s="52"/>
      <c r="E1219" s="63"/>
      <c r="F1219" s="53"/>
      <c r="G1219" s="51" t="s">
        <v>51</v>
      </c>
      <c r="H1219" s="55"/>
      <c r="I1219" s="54"/>
      <c r="J1219" s="54"/>
      <c r="K1219" s="65"/>
      <c r="L1219" s="76">
        <v>1219</v>
      </c>
      <c r="M12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19" s="107">
        <v>12</v>
      </c>
      <c r="O1219" s="107">
        <v>6.5</v>
      </c>
      <c r="P1219" s="107">
        <v>59800000</v>
      </c>
      <c r="Q1219" s="107"/>
    </row>
    <row r="1220" spans="1:17" x14ac:dyDescent="0.3">
      <c r="A1220" t="s">
        <v>2134</v>
      </c>
      <c r="B1220" t="s">
        <v>559</v>
      </c>
      <c r="C1220" s="51"/>
      <c r="D1220" s="52"/>
      <c r="E1220" s="63"/>
      <c r="F1220" s="53"/>
      <c r="G1220" s="51" t="s">
        <v>51</v>
      </c>
      <c r="H1220" s="55"/>
      <c r="I1220" s="54"/>
      <c r="J1220" s="54"/>
      <c r="K1220" s="65"/>
      <c r="L1220" s="76">
        <v>1220</v>
      </c>
      <c r="M12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0" s="107">
        <v>13</v>
      </c>
      <c r="O1220" s="107">
        <v>6.5</v>
      </c>
      <c r="P1220" s="107">
        <v>59900000</v>
      </c>
      <c r="Q1220" s="107"/>
    </row>
    <row r="1221" spans="1:17" x14ac:dyDescent="0.3">
      <c r="A1221" t="s">
        <v>2135</v>
      </c>
      <c r="B1221" t="s">
        <v>560</v>
      </c>
      <c r="C1221" s="51"/>
      <c r="D1221" s="52"/>
      <c r="E1221" s="63"/>
      <c r="F1221" s="53"/>
      <c r="G1221" s="51" t="s">
        <v>51</v>
      </c>
      <c r="H1221" s="55"/>
      <c r="I1221" s="54"/>
      <c r="J1221" s="54"/>
      <c r="K1221" s="65"/>
      <c r="L1221" s="76">
        <v>1221</v>
      </c>
      <c r="M12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1" s="107">
        <v>14</v>
      </c>
      <c r="O1221" s="107">
        <v>6.5</v>
      </c>
      <c r="P1221" s="107">
        <v>60000000</v>
      </c>
      <c r="Q1221" s="107"/>
    </row>
    <row r="1222" spans="1:17" x14ac:dyDescent="0.3">
      <c r="A1222" t="s">
        <v>2136</v>
      </c>
      <c r="B1222" t="s">
        <v>561</v>
      </c>
      <c r="C1222" s="51"/>
      <c r="D1222" s="52"/>
      <c r="E1222" s="63"/>
      <c r="F1222" s="53"/>
      <c r="G1222" s="51" t="s">
        <v>51</v>
      </c>
      <c r="H1222" s="55"/>
      <c r="I1222" s="54"/>
      <c r="J1222" s="54"/>
      <c r="K1222" s="65"/>
      <c r="L1222" s="76">
        <v>1222</v>
      </c>
      <c r="M12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2" s="107">
        <v>15</v>
      </c>
      <c r="O1222" s="107">
        <v>6.5</v>
      </c>
      <c r="P1222" s="107">
        <v>60100000</v>
      </c>
      <c r="Q1222" s="107"/>
    </row>
    <row r="1223" spans="1:17" x14ac:dyDescent="0.3">
      <c r="A1223" t="s">
        <v>2137</v>
      </c>
      <c r="B1223" t="s">
        <v>562</v>
      </c>
      <c r="C1223" s="51"/>
      <c r="D1223" s="52"/>
      <c r="E1223" s="63"/>
      <c r="F1223" s="53"/>
      <c r="G1223" s="51" t="s">
        <v>51</v>
      </c>
      <c r="H1223" s="55"/>
      <c r="I1223" s="54"/>
      <c r="J1223" s="54"/>
      <c r="K1223" s="65"/>
      <c r="L1223" s="76">
        <v>1223</v>
      </c>
      <c r="M12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3" s="107">
        <v>16</v>
      </c>
      <c r="O1223" s="107">
        <v>6.5</v>
      </c>
      <c r="P1223" s="107">
        <v>60200000</v>
      </c>
      <c r="Q1223" s="107"/>
    </row>
    <row r="1224" spans="1:17" x14ac:dyDescent="0.3">
      <c r="A1224" t="s">
        <v>2138</v>
      </c>
      <c r="B1224" t="s">
        <v>482</v>
      </c>
      <c r="C1224" s="51"/>
      <c r="D1224" s="52"/>
      <c r="E1224" s="63"/>
      <c r="F1224" s="53"/>
      <c r="G1224" s="51" t="s">
        <v>51</v>
      </c>
      <c r="H1224" s="55"/>
      <c r="I1224" s="54"/>
      <c r="J1224" s="54"/>
      <c r="K1224" s="65"/>
      <c r="L1224" s="76">
        <v>1224</v>
      </c>
      <c r="M12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4" s="107">
        <v>17</v>
      </c>
      <c r="O1224" s="107">
        <v>6.5</v>
      </c>
      <c r="P1224" s="107">
        <v>60300000</v>
      </c>
      <c r="Q1224" s="107"/>
    </row>
    <row r="1225" spans="1:17" x14ac:dyDescent="0.3">
      <c r="A1225" t="s">
        <v>2139</v>
      </c>
      <c r="B1225" t="s">
        <v>245</v>
      </c>
      <c r="C1225" s="51"/>
      <c r="D1225" s="52"/>
      <c r="E1225" s="63"/>
      <c r="F1225" s="53"/>
      <c r="G1225" s="51" t="s">
        <v>51</v>
      </c>
      <c r="H1225" s="55"/>
      <c r="I1225" s="54"/>
      <c r="J1225" s="54"/>
      <c r="K1225" s="65"/>
      <c r="L1225" s="76">
        <v>1225</v>
      </c>
      <c r="M12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5" s="107">
        <v>18</v>
      </c>
      <c r="O1225" s="107">
        <v>6.5</v>
      </c>
      <c r="P1225" s="107">
        <v>60400000</v>
      </c>
      <c r="Q1225" s="107"/>
    </row>
    <row r="1226" spans="1:17" x14ac:dyDescent="0.3">
      <c r="A1226" t="s">
        <v>2140</v>
      </c>
      <c r="B1226" t="s">
        <v>556</v>
      </c>
      <c r="C1226" s="51"/>
      <c r="D1226" s="52"/>
      <c r="E1226" s="63"/>
      <c r="F1226" s="53"/>
      <c r="G1226" s="51" t="s">
        <v>51</v>
      </c>
      <c r="H1226" s="55"/>
      <c r="I1226" s="54"/>
      <c r="J1226" s="54"/>
      <c r="K1226" s="65"/>
      <c r="L1226" s="76">
        <v>1226</v>
      </c>
      <c r="M12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6" s="107">
        <v>19</v>
      </c>
      <c r="O1226" s="107">
        <v>6.5</v>
      </c>
      <c r="P1226" s="107">
        <v>60500000</v>
      </c>
      <c r="Q1226" s="107"/>
    </row>
    <row r="1227" spans="1:17" x14ac:dyDescent="0.3">
      <c r="A1227" t="s">
        <v>2141</v>
      </c>
      <c r="B1227" t="s">
        <v>194</v>
      </c>
      <c r="C1227" s="51"/>
      <c r="D1227" s="52"/>
      <c r="E1227" s="63"/>
      <c r="F1227" s="53"/>
      <c r="G1227" s="51" t="s">
        <v>51</v>
      </c>
      <c r="H1227" s="55"/>
      <c r="I1227" s="54"/>
      <c r="J1227" s="54"/>
      <c r="K1227" s="65"/>
      <c r="L1227" s="76">
        <v>1227</v>
      </c>
      <c r="M12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7" s="107">
        <v>20</v>
      </c>
      <c r="O1227" s="107">
        <v>6.5</v>
      </c>
      <c r="P1227" s="107">
        <v>60600000</v>
      </c>
      <c r="Q1227" s="107"/>
    </row>
    <row r="1228" spans="1:17" x14ac:dyDescent="0.3">
      <c r="A1228" t="s">
        <v>2142</v>
      </c>
      <c r="B1228" t="s">
        <v>441</v>
      </c>
      <c r="C1228" s="51"/>
      <c r="D1228" s="52"/>
      <c r="E1228" s="63"/>
      <c r="F1228" s="53"/>
      <c r="G1228" s="51" t="s">
        <v>51</v>
      </c>
      <c r="H1228" s="55"/>
      <c r="I1228" s="54"/>
      <c r="J1228" s="54"/>
      <c r="K1228" s="65"/>
      <c r="L1228" s="76">
        <v>1228</v>
      </c>
      <c r="M12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8" s="107">
        <v>21</v>
      </c>
      <c r="O1228" s="107">
        <v>6.5</v>
      </c>
      <c r="P1228" s="107">
        <v>60700000</v>
      </c>
      <c r="Q1228" s="107"/>
    </row>
    <row r="1229" spans="1:17" x14ac:dyDescent="0.3">
      <c r="A1229" t="s">
        <v>2143</v>
      </c>
      <c r="B1229" t="s">
        <v>300</v>
      </c>
      <c r="C1229" s="51"/>
      <c r="D1229" s="52"/>
      <c r="E1229" s="63"/>
      <c r="F1229" s="53"/>
      <c r="G1229" s="51" t="s">
        <v>51</v>
      </c>
      <c r="H1229" s="55"/>
      <c r="I1229" s="54"/>
      <c r="J1229" s="54"/>
      <c r="K1229" s="65"/>
      <c r="L1229" s="76">
        <v>1229</v>
      </c>
      <c r="M12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29" s="107">
        <v>21</v>
      </c>
      <c r="O1229" s="107">
        <v>6.5</v>
      </c>
      <c r="P1229" s="107">
        <v>60800000</v>
      </c>
      <c r="Q1229" s="107"/>
    </row>
    <row r="1230" spans="1:17" x14ac:dyDescent="0.3">
      <c r="A1230" t="s">
        <v>2144</v>
      </c>
      <c r="B1230" t="s">
        <v>300</v>
      </c>
      <c r="C1230" s="51"/>
      <c r="D1230" s="52"/>
      <c r="E1230" s="63"/>
      <c r="F1230" s="53"/>
      <c r="G1230" s="51" t="s">
        <v>51</v>
      </c>
      <c r="H1230" s="55"/>
      <c r="I1230" s="54"/>
      <c r="J1230" s="54"/>
      <c r="K1230" s="65"/>
      <c r="L1230" s="76">
        <v>1230</v>
      </c>
      <c r="M12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0" s="107">
        <v>23</v>
      </c>
      <c r="O1230" s="107">
        <v>6.5</v>
      </c>
      <c r="P1230" s="107">
        <v>60900000</v>
      </c>
      <c r="Q1230" s="107"/>
    </row>
    <row r="1231" spans="1:17" x14ac:dyDescent="0.3">
      <c r="A1231" t="s">
        <v>2145</v>
      </c>
      <c r="B1231" t="s">
        <v>323</v>
      </c>
      <c r="C1231" s="51"/>
      <c r="D1231" s="52"/>
      <c r="E1231" s="63"/>
      <c r="F1231" s="53"/>
      <c r="G1231" s="51" t="s">
        <v>51</v>
      </c>
      <c r="H1231" s="55"/>
      <c r="I1231" s="54"/>
      <c r="J1231" s="54"/>
      <c r="K1231" s="65"/>
      <c r="L1231" s="76">
        <v>1231</v>
      </c>
      <c r="M12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1" s="107">
        <v>24</v>
      </c>
      <c r="O1231" s="107">
        <v>6.5</v>
      </c>
      <c r="P1231" s="107">
        <v>61000000</v>
      </c>
      <c r="Q1231" s="107"/>
    </row>
    <row r="1232" spans="1:17" x14ac:dyDescent="0.3">
      <c r="A1232" t="s">
        <v>2146</v>
      </c>
      <c r="B1232" t="s">
        <v>563</v>
      </c>
      <c r="C1232" s="51"/>
      <c r="D1232" s="52"/>
      <c r="E1232" s="63"/>
      <c r="F1232" s="53"/>
      <c r="G1232" s="51" t="s">
        <v>51</v>
      </c>
      <c r="H1232" s="55"/>
      <c r="I1232" s="54"/>
      <c r="J1232" s="54"/>
      <c r="K1232" s="65"/>
      <c r="L1232" s="76">
        <v>1232</v>
      </c>
      <c r="M12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2" s="107">
        <v>23</v>
      </c>
      <c r="O1232" s="107">
        <v>6.5</v>
      </c>
      <c r="P1232" s="107">
        <v>61100000</v>
      </c>
      <c r="Q1232" s="107"/>
    </row>
    <row r="1233" spans="1:17" x14ac:dyDescent="0.3">
      <c r="A1233" t="s">
        <v>2147</v>
      </c>
      <c r="B1233" t="s">
        <v>564</v>
      </c>
      <c r="C1233" s="51"/>
      <c r="D1233" s="52"/>
      <c r="E1233" s="63"/>
      <c r="F1233" s="53"/>
      <c r="G1233" s="51" t="s">
        <v>51</v>
      </c>
      <c r="H1233" s="55"/>
      <c r="I1233" s="54"/>
      <c r="J1233" s="54"/>
      <c r="K1233" s="65"/>
      <c r="L1233" s="76">
        <v>1233</v>
      </c>
      <c r="M12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3" s="107">
        <v>24</v>
      </c>
      <c r="O1233" s="107">
        <v>6.5</v>
      </c>
      <c r="P1233" s="107">
        <v>61200000</v>
      </c>
      <c r="Q1233" s="107"/>
    </row>
    <row r="1234" spans="1:17" x14ac:dyDescent="0.3">
      <c r="A1234" t="s">
        <v>2148</v>
      </c>
      <c r="B1234" t="s">
        <v>565</v>
      </c>
      <c r="C1234" s="51"/>
      <c r="D1234" s="52"/>
      <c r="E1234" s="63"/>
      <c r="F1234" s="53"/>
      <c r="G1234" s="51" t="s">
        <v>51</v>
      </c>
      <c r="H1234" s="55"/>
      <c r="I1234" s="54"/>
      <c r="J1234" s="54"/>
      <c r="K1234" s="65"/>
      <c r="L1234" s="76">
        <v>1234</v>
      </c>
      <c r="M12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4" s="107">
        <v>21</v>
      </c>
      <c r="O1234" s="107">
        <v>6.5</v>
      </c>
      <c r="P1234" s="107">
        <v>61300000</v>
      </c>
      <c r="Q1234" s="107"/>
    </row>
    <row r="1235" spans="1:17" x14ac:dyDescent="0.3">
      <c r="A1235" t="s">
        <v>2149</v>
      </c>
      <c r="B1235" t="s">
        <v>459</v>
      </c>
      <c r="C1235" s="51"/>
      <c r="D1235" s="52"/>
      <c r="E1235" s="63"/>
      <c r="F1235" s="53"/>
      <c r="G1235" s="51" t="s">
        <v>51</v>
      </c>
      <c r="H1235" s="55"/>
      <c r="I1235" s="54"/>
      <c r="J1235" s="54"/>
      <c r="K1235" s="65"/>
      <c r="L1235" s="76">
        <v>1235</v>
      </c>
      <c r="M12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5" s="107">
        <v>20</v>
      </c>
      <c r="O1235" s="107">
        <v>6.5</v>
      </c>
      <c r="P1235" s="107">
        <v>61400000</v>
      </c>
      <c r="Q1235" s="107"/>
    </row>
    <row r="1236" spans="1:17" x14ac:dyDescent="0.3">
      <c r="A1236" t="s">
        <v>2150</v>
      </c>
      <c r="B1236" t="s">
        <v>566</v>
      </c>
      <c r="C1236" s="51"/>
      <c r="D1236" s="52"/>
      <c r="E1236" s="63"/>
      <c r="F1236" s="53"/>
      <c r="G1236" s="51" t="s">
        <v>51</v>
      </c>
      <c r="H1236" s="55"/>
      <c r="I1236" s="54"/>
      <c r="J1236" s="54"/>
      <c r="K1236" s="65"/>
      <c r="L1236" s="76">
        <v>1236</v>
      </c>
      <c r="M12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6" s="107">
        <v>23</v>
      </c>
      <c r="O1236" s="107">
        <v>6.5</v>
      </c>
      <c r="P1236" s="107">
        <v>61500000</v>
      </c>
      <c r="Q1236" s="107"/>
    </row>
    <row r="1237" spans="1:17" x14ac:dyDescent="0.3">
      <c r="A1237" t="s">
        <v>2151</v>
      </c>
      <c r="B1237" t="s">
        <v>329</v>
      </c>
      <c r="C1237" s="51"/>
      <c r="D1237" s="52"/>
      <c r="E1237" s="63"/>
      <c r="F1237" s="53"/>
      <c r="G1237" s="51" t="s">
        <v>51</v>
      </c>
      <c r="H1237" s="55"/>
      <c r="I1237" s="54"/>
      <c r="J1237" s="54"/>
      <c r="K1237" s="65"/>
      <c r="L1237" s="76">
        <v>1237</v>
      </c>
      <c r="M12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7" s="107">
        <v>12</v>
      </c>
      <c r="O1237" s="107">
        <v>6.5</v>
      </c>
      <c r="P1237" s="107">
        <v>61600000</v>
      </c>
      <c r="Q1237" s="107"/>
    </row>
    <row r="1238" spans="1:17" x14ac:dyDescent="0.3">
      <c r="A1238" t="s">
        <v>2152</v>
      </c>
      <c r="B1238" t="s">
        <v>208</v>
      </c>
      <c r="C1238" s="51"/>
      <c r="D1238" s="52"/>
      <c r="E1238" s="63"/>
      <c r="F1238" s="53"/>
      <c r="G1238" s="51" t="s">
        <v>51</v>
      </c>
      <c r="H1238" s="55"/>
      <c r="I1238" s="54"/>
      <c r="J1238" s="54"/>
      <c r="K1238" s="65"/>
      <c r="L1238" s="76">
        <v>1238</v>
      </c>
      <c r="M12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8" s="107">
        <v>13</v>
      </c>
      <c r="O1238" s="107">
        <v>6.5</v>
      </c>
      <c r="P1238" s="107">
        <v>61700000</v>
      </c>
      <c r="Q1238" s="107"/>
    </row>
    <row r="1239" spans="1:17" x14ac:dyDescent="0.3">
      <c r="A1239" t="s">
        <v>2153</v>
      </c>
      <c r="B1239" t="s">
        <v>196</v>
      </c>
      <c r="C1239" s="51"/>
      <c r="D1239" s="52"/>
      <c r="E1239" s="63"/>
      <c r="F1239" s="53"/>
      <c r="G1239" s="51" t="s">
        <v>51</v>
      </c>
      <c r="H1239" s="55"/>
      <c r="I1239" s="54"/>
      <c r="J1239" s="54"/>
      <c r="K1239" s="65"/>
      <c r="L1239" s="76">
        <v>1239</v>
      </c>
      <c r="M12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39" s="107">
        <v>14</v>
      </c>
      <c r="O1239" s="107">
        <v>6.5</v>
      </c>
      <c r="P1239" s="107">
        <v>61800000</v>
      </c>
      <c r="Q1239" s="107"/>
    </row>
    <row r="1240" spans="1:17" x14ac:dyDescent="0.3">
      <c r="A1240" t="s">
        <v>2154</v>
      </c>
      <c r="B1240" t="s">
        <v>298</v>
      </c>
      <c r="C1240" s="51"/>
      <c r="D1240" s="52"/>
      <c r="E1240" s="63"/>
      <c r="F1240" s="53"/>
      <c r="G1240" s="51" t="s">
        <v>51</v>
      </c>
      <c r="H1240" s="55"/>
      <c r="I1240" s="54"/>
      <c r="J1240" s="54"/>
      <c r="K1240" s="65"/>
      <c r="L1240" s="76">
        <v>1240</v>
      </c>
      <c r="M12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0" s="107">
        <v>14</v>
      </c>
      <c r="O1240" s="107">
        <v>6.5</v>
      </c>
      <c r="P1240" s="107">
        <v>61900000</v>
      </c>
      <c r="Q1240" s="107"/>
    </row>
    <row r="1241" spans="1:17" x14ac:dyDescent="0.3">
      <c r="A1241" t="s">
        <v>2155</v>
      </c>
      <c r="B1241" t="s">
        <v>567</v>
      </c>
      <c r="C1241" s="51"/>
      <c r="D1241" s="52"/>
      <c r="E1241" s="63"/>
      <c r="F1241" s="53"/>
      <c r="G1241" s="51" t="s">
        <v>51</v>
      </c>
      <c r="H1241" s="55"/>
      <c r="I1241" s="54"/>
      <c r="J1241" s="54"/>
      <c r="K1241" s="65"/>
      <c r="L1241" s="76">
        <v>1241</v>
      </c>
      <c r="M12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1" s="107">
        <v>16</v>
      </c>
      <c r="O1241" s="107">
        <v>6.5</v>
      </c>
      <c r="P1241" s="107">
        <v>62000000</v>
      </c>
      <c r="Q1241" s="107"/>
    </row>
    <row r="1242" spans="1:17" x14ac:dyDescent="0.3">
      <c r="A1242" t="s">
        <v>2156</v>
      </c>
      <c r="B1242" t="s">
        <v>568</v>
      </c>
      <c r="C1242" s="51"/>
      <c r="D1242" s="52"/>
      <c r="E1242" s="63"/>
      <c r="F1242" s="53"/>
      <c r="G1242" s="51" t="s">
        <v>51</v>
      </c>
      <c r="H1242" s="55"/>
      <c r="I1242" s="54"/>
      <c r="J1242" s="54"/>
      <c r="K1242" s="65"/>
      <c r="L1242" s="76">
        <v>1242</v>
      </c>
      <c r="M12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2" s="107">
        <v>12</v>
      </c>
      <c r="O1242" s="107">
        <v>6.5</v>
      </c>
      <c r="P1242" s="107">
        <v>62100000</v>
      </c>
      <c r="Q1242" s="107"/>
    </row>
    <row r="1243" spans="1:17" x14ac:dyDescent="0.3">
      <c r="A1243" t="s">
        <v>2157</v>
      </c>
      <c r="B1243" t="s">
        <v>388</v>
      </c>
      <c r="C1243" s="51"/>
      <c r="D1243" s="52"/>
      <c r="E1243" s="63"/>
      <c r="F1243" s="53"/>
      <c r="G1243" s="51" t="s">
        <v>51</v>
      </c>
      <c r="H1243" s="55"/>
      <c r="I1243" s="54"/>
      <c r="J1243" s="54"/>
      <c r="K1243" s="65"/>
      <c r="L1243" s="76">
        <v>1243</v>
      </c>
      <c r="M12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3" s="107">
        <v>13</v>
      </c>
      <c r="O1243" s="107">
        <v>6.5</v>
      </c>
      <c r="P1243" s="107">
        <v>62200000</v>
      </c>
      <c r="Q1243" s="107"/>
    </row>
    <row r="1244" spans="1:17" x14ac:dyDescent="0.3">
      <c r="A1244" t="s">
        <v>2158</v>
      </c>
      <c r="B1244" t="s">
        <v>344</v>
      </c>
      <c r="C1244" s="51"/>
      <c r="D1244" s="52"/>
      <c r="E1244" s="63"/>
      <c r="F1244" s="53"/>
      <c r="G1244" s="51" t="s">
        <v>51</v>
      </c>
      <c r="H1244" s="55"/>
      <c r="I1244" s="54"/>
      <c r="J1244" s="54"/>
      <c r="K1244" s="65"/>
      <c r="L1244" s="76">
        <v>1244</v>
      </c>
      <c r="M12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4" s="107">
        <v>14</v>
      </c>
      <c r="O1244" s="107">
        <v>6.5</v>
      </c>
      <c r="P1244" s="107">
        <v>62300000</v>
      </c>
      <c r="Q1244" s="107"/>
    </row>
    <row r="1245" spans="1:17" x14ac:dyDescent="0.3">
      <c r="A1245" t="s">
        <v>2159</v>
      </c>
      <c r="B1245" t="s">
        <v>344</v>
      </c>
      <c r="C1245" s="51"/>
      <c r="D1245" s="52"/>
      <c r="E1245" s="63"/>
      <c r="F1245" s="53"/>
      <c r="G1245" s="51" t="s">
        <v>51</v>
      </c>
      <c r="H1245" s="55"/>
      <c r="I1245" s="54"/>
      <c r="J1245" s="54"/>
      <c r="K1245" s="65"/>
      <c r="L1245" s="76">
        <v>1245</v>
      </c>
      <c r="M12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5" s="107">
        <v>15</v>
      </c>
      <c r="O1245" s="107">
        <v>6.5</v>
      </c>
      <c r="P1245" s="107">
        <v>62400000</v>
      </c>
      <c r="Q1245" s="107"/>
    </row>
    <row r="1246" spans="1:17" x14ac:dyDescent="0.3">
      <c r="A1246" t="s">
        <v>2160</v>
      </c>
      <c r="B1246" t="s">
        <v>544</v>
      </c>
      <c r="C1246" s="51"/>
      <c r="D1246" s="52"/>
      <c r="E1246" s="63"/>
      <c r="F1246" s="53"/>
      <c r="G1246" s="51" t="s">
        <v>51</v>
      </c>
      <c r="H1246" s="55"/>
      <c r="I1246" s="54"/>
      <c r="J1246" s="54"/>
      <c r="K1246" s="65"/>
      <c r="L1246" s="76">
        <v>1246</v>
      </c>
      <c r="M12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6" s="107">
        <v>16</v>
      </c>
      <c r="O1246" s="107">
        <v>6.5</v>
      </c>
      <c r="P1246" s="107">
        <v>62500000</v>
      </c>
      <c r="Q1246" s="107"/>
    </row>
    <row r="1247" spans="1:17" x14ac:dyDescent="0.3">
      <c r="A1247" t="s">
        <v>2161</v>
      </c>
      <c r="B1247" t="s">
        <v>176</v>
      </c>
      <c r="C1247" s="51"/>
      <c r="D1247" s="52"/>
      <c r="E1247" s="63"/>
      <c r="F1247" s="53"/>
      <c r="G1247" s="51" t="s">
        <v>51</v>
      </c>
      <c r="H1247" s="55"/>
      <c r="I1247" s="54"/>
      <c r="J1247" s="54"/>
      <c r="K1247" s="65"/>
      <c r="L1247" s="76">
        <v>1247</v>
      </c>
      <c r="M12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7" s="107">
        <v>17</v>
      </c>
      <c r="O1247" s="107">
        <v>6.5</v>
      </c>
      <c r="P1247" s="107">
        <v>62600000</v>
      </c>
      <c r="Q1247" s="107"/>
    </row>
    <row r="1248" spans="1:17" x14ac:dyDescent="0.3">
      <c r="A1248" t="s">
        <v>2162</v>
      </c>
      <c r="B1248" t="s">
        <v>300</v>
      </c>
      <c r="C1248" s="51"/>
      <c r="D1248" s="52"/>
      <c r="E1248" s="63"/>
      <c r="F1248" s="53"/>
      <c r="G1248" s="51" t="s">
        <v>51</v>
      </c>
      <c r="H1248" s="55"/>
      <c r="I1248" s="54"/>
      <c r="J1248" s="54"/>
      <c r="K1248" s="65"/>
      <c r="L1248" s="76">
        <v>1248</v>
      </c>
      <c r="M12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8" s="107">
        <v>18</v>
      </c>
      <c r="O1248" s="107">
        <v>6.5</v>
      </c>
      <c r="P1248" s="107">
        <v>62700000</v>
      </c>
      <c r="Q1248" s="107"/>
    </row>
    <row r="1249" spans="1:17" x14ac:dyDescent="0.3">
      <c r="A1249" t="s">
        <v>2163</v>
      </c>
      <c r="B1249" t="s">
        <v>344</v>
      </c>
      <c r="C1249" s="51"/>
      <c r="D1249" s="52"/>
      <c r="E1249" s="63"/>
      <c r="F1249" s="53"/>
      <c r="G1249" s="51" t="s">
        <v>51</v>
      </c>
      <c r="H1249" s="55"/>
      <c r="I1249" s="54"/>
      <c r="J1249" s="54"/>
      <c r="K1249" s="65"/>
      <c r="L1249" s="76">
        <v>1249</v>
      </c>
      <c r="M12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49" s="107">
        <v>19</v>
      </c>
      <c r="O1249" s="107">
        <v>6.5</v>
      </c>
      <c r="P1249" s="107">
        <v>62800000</v>
      </c>
      <c r="Q1249" s="107"/>
    </row>
    <row r="1250" spans="1:17" x14ac:dyDescent="0.3">
      <c r="A1250" t="s">
        <v>2164</v>
      </c>
      <c r="B1250" t="s">
        <v>341</v>
      </c>
      <c r="C1250" s="51"/>
      <c r="D1250" s="52"/>
      <c r="E1250" s="63"/>
      <c r="F1250" s="53"/>
      <c r="G1250" s="51" t="s">
        <v>51</v>
      </c>
      <c r="H1250" s="55"/>
      <c r="I1250" s="54"/>
      <c r="J1250" s="54"/>
      <c r="K1250" s="65"/>
      <c r="L1250" s="76">
        <v>1250</v>
      </c>
      <c r="M12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0" s="107">
        <v>20</v>
      </c>
      <c r="O1250" s="107">
        <v>6.5</v>
      </c>
      <c r="P1250" s="107">
        <v>62900000</v>
      </c>
      <c r="Q1250" s="107"/>
    </row>
    <row r="1251" spans="1:17" x14ac:dyDescent="0.3">
      <c r="A1251" t="s">
        <v>2165</v>
      </c>
      <c r="B1251" t="s">
        <v>318</v>
      </c>
      <c r="C1251" s="51"/>
      <c r="D1251" s="52"/>
      <c r="E1251" s="63"/>
      <c r="F1251" s="53"/>
      <c r="G1251" s="51" t="s">
        <v>51</v>
      </c>
      <c r="H1251" s="55"/>
      <c r="I1251" s="54"/>
      <c r="J1251" s="54"/>
      <c r="K1251" s="65"/>
      <c r="L1251" s="76">
        <v>1251</v>
      </c>
      <c r="M12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1" s="107">
        <v>21</v>
      </c>
      <c r="O1251" s="107">
        <v>6.5</v>
      </c>
      <c r="P1251" s="107">
        <v>63000000</v>
      </c>
      <c r="Q1251" s="107"/>
    </row>
    <row r="1252" spans="1:17" x14ac:dyDescent="0.3">
      <c r="A1252" t="s">
        <v>2166</v>
      </c>
      <c r="B1252" t="s">
        <v>298</v>
      </c>
      <c r="C1252" s="51"/>
      <c r="D1252" s="52"/>
      <c r="E1252" s="63"/>
      <c r="F1252" s="53"/>
      <c r="G1252" s="51" t="s">
        <v>51</v>
      </c>
      <c r="H1252" s="55"/>
      <c r="I1252" s="54"/>
      <c r="J1252" s="54"/>
      <c r="K1252" s="65"/>
      <c r="L1252" s="76">
        <v>1252</v>
      </c>
      <c r="M12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2" s="107">
        <v>21</v>
      </c>
      <c r="O1252" s="107">
        <v>6.5</v>
      </c>
      <c r="P1252" s="107">
        <v>63100000</v>
      </c>
      <c r="Q1252" s="107"/>
    </row>
    <row r="1253" spans="1:17" x14ac:dyDescent="0.3">
      <c r="A1253" t="s">
        <v>2167</v>
      </c>
      <c r="B1253" t="s">
        <v>569</v>
      </c>
      <c r="C1253" s="51"/>
      <c r="D1253" s="52"/>
      <c r="E1253" s="63"/>
      <c r="F1253" s="53"/>
      <c r="G1253" s="51" t="s">
        <v>51</v>
      </c>
      <c r="H1253" s="55"/>
      <c r="I1253" s="54"/>
      <c r="J1253" s="54"/>
      <c r="K1253" s="65"/>
      <c r="L1253" s="76">
        <v>1253</v>
      </c>
      <c r="M12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3" s="107">
        <v>23</v>
      </c>
      <c r="O1253" s="107">
        <v>6.5</v>
      </c>
      <c r="P1253" s="107">
        <v>63200000</v>
      </c>
      <c r="Q1253" s="107"/>
    </row>
    <row r="1254" spans="1:17" x14ac:dyDescent="0.3">
      <c r="A1254" t="s">
        <v>2168</v>
      </c>
      <c r="B1254" t="s">
        <v>570</v>
      </c>
      <c r="C1254" s="51"/>
      <c r="D1254" s="52"/>
      <c r="E1254" s="63"/>
      <c r="F1254" s="53"/>
      <c r="G1254" s="51" t="s">
        <v>51</v>
      </c>
      <c r="H1254" s="55"/>
      <c r="I1254" s="54"/>
      <c r="J1254" s="54"/>
      <c r="K1254" s="65"/>
      <c r="L1254" s="76">
        <v>1254</v>
      </c>
      <c r="M12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4" s="107">
        <v>24</v>
      </c>
      <c r="O1254" s="107">
        <v>6.5</v>
      </c>
      <c r="P1254" s="107">
        <v>63300000</v>
      </c>
      <c r="Q1254" s="107"/>
    </row>
    <row r="1255" spans="1:17" x14ac:dyDescent="0.3">
      <c r="A1255" t="s">
        <v>2169</v>
      </c>
      <c r="B1255" t="s">
        <v>464</v>
      </c>
      <c r="C1255" s="51"/>
      <c r="D1255" s="52"/>
      <c r="E1255" s="63"/>
      <c r="F1255" s="53"/>
      <c r="G1255" s="51" t="s">
        <v>51</v>
      </c>
      <c r="H1255" s="55"/>
      <c r="I1255" s="54"/>
      <c r="J1255" s="54"/>
      <c r="K1255" s="65"/>
      <c r="L1255" s="76">
        <v>1255</v>
      </c>
      <c r="M12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5" s="107">
        <v>23</v>
      </c>
      <c r="O1255" s="107">
        <v>6.5</v>
      </c>
      <c r="P1255" s="107">
        <v>63400000</v>
      </c>
      <c r="Q1255" s="107"/>
    </row>
    <row r="1256" spans="1:17" x14ac:dyDescent="0.3">
      <c r="A1256" t="s">
        <v>2170</v>
      </c>
      <c r="B1256" t="s">
        <v>479</v>
      </c>
      <c r="C1256" s="51"/>
      <c r="D1256" s="52"/>
      <c r="E1256" s="63"/>
      <c r="F1256" s="53"/>
      <c r="G1256" s="51" t="s">
        <v>51</v>
      </c>
      <c r="H1256" s="55"/>
      <c r="I1256" s="54"/>
      <c r="J1256" s="54"/>
      <c r="K1256" s="65"/>
      <c r="L1256" s="76">
        <v>1256</v>
      </c>
      <c r="M12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6" s="107">
        <v>24</v>
      </c>
      <c r="O1256" s="107">
        <v>6.5</v>
      </c>
      <c r="P1256" s="107">
        <v>63500000</v>
      </c>
      <c r="Q1256" s="107"/>
    </row>
    <row r="1257" spans="1:17" x14ac:dyDescent="0.3">
      <c r="A1257" t="s">
        <v>2171</v>
      </c>
      <c r="B1257" t="s">
        <v>571</v>
      </c>
      <c r="C1257" s="51"/>
      <c r="D1257" s="52"/>
      <c r="E1257" s="63"/>
      <c r="F1257" s="53"/>
      <c r="G1257" s="51" t="s">
        <v>51</v>
      </c>
      <c r="H1257" s="55"/>
      <c r="I1257" s="54"/>
      <c r="J1257" s="54"/>
      <c r="K1257" s="65"/>
      <c r="L1257" s="76">
        <v>1257</v>
      </c>
      <c r="M12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7" s="107">
        <v>21</v>
      </c>
      <c r="O1257" s="107">
        <v>6.5</v>
      </c>
      <c r="P1257" s="107">
        <v>63600000</v>
      </c>
      <c r="Q1257" s="107"/>
    </row>
    <row r="1258" spans="1:17" x14ac:dyDescent="0.3">
      <c r="A1258" t="s">
        <v>2172</v>
      </c>
      <c r="B1258" t="s">
        <v>572</v>
      </c>
      <c r="C1258" s="51"/>
      <c r="D1258" s="52"/>
      <c r="E1258" s="63"/>
      <c r="F1258" s="53"/>
      <c r="G1258" s="51" t="s">
        <v>51</v>
      </c>
      <c r="H1258" s="55"/>
      <c r="I1258" s="54"/>
      <c r="J1258" s="54"/>
      <c r="K1258" s="65"/>
      <c r="L1258" s="76">
        <v>1258</v>
      </c>
      <c r="M12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8" s="107">
        <v>20</v>
      </c>
      <c r="O1258" s="107">
        <v>6.5</v>
      </c>
      <c r="P1258" s="107">
        <v>63700000</v>
      </c>
      <c r="Q1258" s="107"/>
    </row>
    <row r="1259" spans="1:17" x14ac:dyDescent="0.3">
      <c r="A1259" t="s">
        <v>2173</v>
      </c>
      <c r="B1259" t="s">
        <v>278</v>
      </c>
      <c r="C1259" s="51"/>
      <c r="D1259" s="52"/>
      <c r="E1259" s="63"/>
      <c r="F1259" s="53"/>
      <c r="G1259" s="51" t="s">
        <v>51</v>
      </c>
      <c r="H1259" s="55"/>
      <c r="I1259" s="54"/>
      <c r="J1259" s="54"/>
      <c r="K1259" s="65"/>
      <c r="L1259" s="76">
        <v>1259</v>
      </c>
      <c r="M12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59" s="107">
        <v>23</v>
      </c>
      <c r="O1259" s="107">
        <v>6.5</v>
      </c>
      <c r="P1259" s="107">
        <v>63800000</v>
      </c>
      <c r="Q1259" s="107"/>
    </row>
    <row r="1260" spans="1:17" x14ac:dyDescent="0.3">
      <c r="A1260" t="s">
        <v>2174</v>
      </c>
      <c r="B1260" t="s">
        <v>194</v>
      </c>
      <c r="C1260" s="51"/>
      <c r="D1260" s="52"/>
      <c r="E1260" s="63"/>
      <c r="F1260" s="53"/>
      <c r="G1260" s="51" t="s">
        <v>51</v>
      </c>
      <c r="H1260" s="55"/>
      <c r="I1260" s="54"/>
      <c r="J1260" s="54"/>
      <c r="K1260" s="65"/>
      <c r="L1260" s="76">
        <v>1260</v>
      </c>
      <c r="M12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0" s="107">
        <v>3</v>
      </c>
      <c r="O1260" s="107">
        <v>6.5</v>
      </c>
      <c r="P1260" s="107">
        <v>63900000</v>
      </c>
      <c r="Q1260" s="107"/>
    </row>
    <row r="1261" spans="1:17" x14ac:dyDescent="0.3">
      <c r="A1261" t="s">
        <v>2175</v>
      </c>
      <c r="B1261" t="s">
        <v>409</v>
      </c>
      <c r="C1261" s="51"/>
      <c r="D1261" s="52"/>
      <c r="E1261" s="63"/>
      <c r="F1261" s="53"/>
      <c r="G1261" s="51" t="s">
        <v>51</v>
      </c>
      <c r="H1261" s="55"/>
      <c r="I1261" s="54"/>
      <c r="J1261" s="54"/>
      <c r="K1261" s="65"/>
      <c r="L1261" s="76">
        <v>1261</v>
      </c>
      <c r="M12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1" s="107">
        <v>1</v>
      </c>
      <c r="O1261" s="107">
        <v>6.5</v>
      </c>
      <c r="P1261" s="107">
        <v>64000000</v>
      </c>
      <c r="Q1261" s="107"/>
    </row>
    <row r="1262" spans="1:17" x14ac:dyDescent="0.3">
      <c r="A1262" t="s">
        <v>2176</v>
      </c>
      <c r="B1262" t="s">
        <v>573</v>
      </c>
      <c r="C1262" s="51"/>
      <c r="D1262" s="52"/>
      <c r="E1262" s="63"/>
      <c r="F1262" s="53"/>
      <c r="G1262" s="51" t="s">
        <v>51</v>
      </c>
      <c r="H1262" s="55"/>
      <c r="I1262" s="54"/>
      <c r="J1262" s="54"/>
      <c r="K1262" s="65"/>
      <c r="L1262" s="76">
        <v>1262</v>
      </c>
      <c r="M12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2" s="107">
        <v>6</v>
      </c>
      <c r="O1262" s="107">
        <v>6.5</v>
      </c>
      <c r="P1262" s="107">
        <v>64100000</v>
      </c>
      <c r="Q1262" s="107"/>
    </row>
    <row r="1263" spans="1:17" x14ac:dyDescent="0.3">
      <c r="A1263" t="s">
        <v>2177</v>
      </c>
      <c r="B1263" t="s">
        <v>507</v>
      </c>
      <c r="C1263" s="51"/>
      <c r="D1263" s="52"/>
      <c r="E1263" s="63"/>
      <c r="F1263" s="53"/>
      <c r="G1263" s="51" t="s">
        <v>51</v>
      </c>
      <c r="H1263" s="55"/>
      <c r="I1263" s="54"/>
      <c r="J1263" s="54"/>
      <c r="K1263" s="65"/>
      <c r="L1263" s="76">
        <v>1263</v>
      </c>
      <c r="M12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3" s="107">
        <v>7</v>
      </c>
      <c r="O1263" s="107">
        <v>6.5</v>
      </c>
      <c r="P1263" s="107">
        <v>64200000</v>
      </c>
      <c r="Q1263" s="107"/>
    </row>
    <row r="1264" spans="1:17" x14ac:dyDescent="0.3">
      <c r="A1264" t="s">
        <v>2178</v>
      </c>
      <c r="B1264" t="s">
        <v>411</v>
      </c>
      <c r="C1264" s="51"/>
      <c r="D1264" s="52"/>
      <c r="E1264" s="63"/>
      <c r="F1264" s="53"/>
      <c r="G1264" s="51" t="s">
        <v>51</v>
      </c>
      <c r="H1264" s="55"/>
      <c r="I1264" s="54"/>
      <c r="J1264" s="54"/>
      <c r="K1264" s="65"/>
      <c r="L1264" s="76">
        <v>1264</v>
      </c>
      <c r="M12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4" s="107">
        <v>7</v>
      </c>
      <c r="O1264" s="107">
        <v>6.5</v>
      </c>
      <c r="P1264" s="107">
        <v>64300000</v>
      </c>
      <c r="Q1264" s="107"/>
    </row>
    <row r="1265" spans="1:17" x14ac:dyDescent="0.3">
      <c r="A1265" t="s">
        <v>2179</v>
      </c>
      <c r="B1265" t="s">
        <v>574</v>
      </c>
      <c r="C1265" s="51"/>
      <c r="D1265" s="52"/>
      <c r="E1265" s="63"/>
      <c r="F1265" s="53"/>
      <c r="G1265" s="51" t="s">
        <v>51</v>
      </c>
      <c r="H1265" s="55"/>
      <c r="I1265" s="54"/>
      <c r="J1265" s="54"/>
      <c r="K1265" s="65"/>
      <c r="L1265" s="76">
        <v>1265</v>
      </c>
      <c r="M12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5" s="107">
        <v>2</v>
      </c>
      <c r="O1265" s="107">
        <v>6.5</v>
      </c>
      <c r="P1265" s="107">
        <v>64400000</v>
      </c>
      <c r="Q1265" s="107"/>
    </row>
    <row r="1266" spans="1:17" x14ac:dyDescent="0.3">
      <c r="A1266" t="s">
        <v>2180</v>
      </c>
      <c r="B1266" t="s">
        <v>318</v>
      </c>
      <c r="C1266" s="51"/>
      <c r="D1266" s="52"/>
      <c r="E1266" s="63"/>
      <c r="F1266" s="53"/>
      <c r="G1266" s="51" t="s">
        <v>51</v>
      </c>
      <c r="H1266" s="55"/>
      <c r="I1266" s="54"/>
      <c r="J1266" s="54"/>
      <c r="K1266" s="65"/>
      <c r="L1266" s="76">
        <v>1266</v>
      </c>
      <c r="M12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6" s="107">
        <v>3</v>
      </c>
      <c r="O1266" s="107">
        <v>6.5</v>
      </c>
      <c r="P1266" s="107">
        <v>64500000</v>
      </c>
      <c r="Q1266" s="107"/>
    </row>
    <row r="1267" spans="1:17" x14ac:dyDescent="0.3">
      <c r="A1267" t="s">
        <v>2181</v>
      </c>
      <c r="B1267" t="s">
        <v>377</v>
      </c>
      <c r="C1267" s="51"/>
      <c r="D1267" s="52"/>
      <c r="E1267" s="63"/>
      <c r="F1267" s="53"/>
      <c r="G1267" s="51" t="s">
        <v>51</v>
      </c>
      <c r="H1267" s="55"/>
      <c r="I1267" s="54"/>
      <c r="J1267" s="54"/>
      <c r="K1267" s="65"/>
      <c r="L1267" s="76">
        <v>1267</v>
      </c>
      <c r="M12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7" s="107">
        <v>4</v>
      </c>
      <c r="O1267" s="107">
        <v>6.5</v>
      </c>
      <c r="P1267" s="107">
        <v>64600000</v>
      </c>
      <c r="Q1267" s="107"/>
    </row>
    <row r="1268" spans="1:17" x14ac:dyDescent="0.3">
      <c r="A1268" t="s">
        <v>2182</v>
      </c>
      <c r="B1268" t="s">
        <v>352</v>
      </c>
      <c r="C1268" s="51"/>
      <c r="D1268" s="52"/>
      <c r="E1268" s="63"/>
      <c r="F1268" s="53"/>
      <c r="G1268" s="51" t="s">
        <v>51</v>
      </c>
      <c r="H1268" s="55"/>
      <c r="I1268" s="54"/>
      <c r="J1268" s="54"/>
      <c r="K1268" s="65"/>
      <c r="L1268" s="76">
        <v>1268</v>
      </c>
      <c r="M12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8" s="107">
        <v>5</v>
      </c>
      <c r="O1268" s="107">
        <v>6.5</v>
      </c>
      <c r="P1268" s="107">
        <v>64700000</v>
      </c>
      <c r="Q1268" s="107"/>
    </row>
    <row r="1269" spans="1:17" x14ac:dyDescent="0.3">
      <c r="A1269" t="s">
        <v>2183</v>
      </c>
      <c r="B1269" t="s">
        <v>300</v>
      </c>
      <c r="C1269" s="51"/>
      <c r="D1269" s="52"/>
      <c r="E1269" s="63"/>
      <c r="F1269" s="53"/>
      <c r="G1269" s="51" t="s">
        <v>51</v>
      </c>
      <c r="H1269" s="55"/>
      <c r="I1269" s="54"/>
      <c r="J1269" s="54"/>
      <c r="K1269" s="65"/>
      <c r="L1269" s="76">
        <v>1269</v>
      </c>
      <c r="M12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69" s="107">
        <v>6</v>
      </c>
      <c r="O1269" s="107">
        <v>6.5</v>
      </c>
      <c r="P1269" s="107">
        <v>64800000</v>
      </c>
      <c r="Q1269" s="107"/>
    </row>
    <row r="1270" spans="1:17" x14ac:dyDescent="0.3">
      <c r="A1270" t="s">
        <v>2184</v>
      </c>
      <c r="B1270" t="s">
        <v>544</v>
      </c>
      <c r="C1270" s="51"/>
      <c r="D1270" s="52"/>
      <c r="E1270" s="63"/>
      <c r="F1270" s="53"/>
      <c r="G1270" s="51" t="s">
        <v>51</v>
      </c>
      <c r="H1270" s="55"/>
      <c r="I1270" s="54"/>
      <c r="J1270" s="54"/>
      <c r="K1270" s="65"/>
      <c r="L1270" s="76">
        <v>1270</v>
      </c>
      <c r="M12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0" s="107">
        <v>7</v>
      </c>
      <c r="O1270" s="107">
        <v>6.5</v>
      </c>
      <c r="P1270" s="107">
        <v>64900000</v>
      </c>
      <c r="Q1270" s="107"/>
    </row>
    <row r="1271" spans="1:17" x14ac:dyDescent="0.3">
      <c r="A1271" t="s">
        <v>2185</v>
      </c>
      <c r="B1271" t="s">
        <v>436</v>
      </c>
      <c r="C1271" s="51"/>
      <c r="D1271" s="52"/>
      <c r="E1271" s="63"/>
      <c r="F1271" s="53"/>
      <c r="G1271" s="51" t="s">
        <v>51</v>
      </c>
      <c r="H1271" s="55"/>
      <c r="I1271" s="54"/>
      <c r="J1271" s="54"/>
      <c r="K1271" s="65"/>
      <c r="L1271" s="76">
        <v>1271</v>
      </c>
      <c r="M12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1" s="107">
        <v>8</v>
      </c>
      <c r="O1271" s="107">
        <v>6.5</v>
      </c>
      <c r="P1271" s="107">
        <v>65000000</v>
      </c>
      <c r="Q1271" s="107"/>
    </row>
    <row r="1272" spans="1:17" x14ac:dyDescent="0.3">
      <c r="A1272" t="s">
        <v>2186</v>
      </c>
      <c r="B1272" t="s">
        <v>575</v>
      </c>
      <c r="C1272" s="51"/>
      <c r="D1272" s="52"/>
      <c r="E1272" s="63"/>
      <c r="F1272" s="53"/>
      <c r="G1272" s="51" t="s">
        <v>51</v>
      </c>
      <c r="H1272" s="55"/>
      <c r="I1272" s="54"/>
      <c r="J1272" s="54"/>
      <c r="K1272" s="65"/>
      <c r="L1272" s="76">
        <v>1272</v>
      </c>
      <c r="M12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2" s="107">
        <v>9</v>
      </c>
      <c r="O1272" s="107">
        <v>6.5</v>
      </c>
      <c r="P1272" s="107">
        <v>65100000</v>
      </c>
      <c r="Q1272" s="107"/>
    </row>
    <row r="1273" spans="1:17" x14ac:dyDescent="0.3">
      <c r="A1273" t="s">
        <v>2187</v>
      </c>
      <c r="B1273" t="s">
        <v>341</v>
      </c>
      <c r="C1273" s="51"/>
      <c r="D1273" s="52"/>
      <c r="E1273" s="63"/>
      <c r="F1273" s="53"/>
      <c r="G1273" s="51" t="s">
        <v>51</v>
      </c>
      <c r="H1273" s="55"/>
      <c r="I1273" s="54"/>
      <c r="J1273" s="54"/>
      <c r="K1273" s="65"/>
      <c r="L1273" s="76">
        <v>1273</v>
      </c>
      <c r="M12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3" s="107">
        <v>8</v>
      </c>
      <c r="O1273" s="107">
        <v>6.5</v>
      </c>
      <c r="P1273" s="107">
        <v>65200000</v>
      </c>
      <c r="Q1273" s="107"/>
    </row>
    <row r="1274" spans="1:17" x14ac:dyDescent="0.3">
      <c r="A1274" t="s">
        <v>2188</v>
      </c>
      <c r="B1274" t="s">
        <v>196</v>
      </c>
      <c r="C1274" s="51"/>
      <c r="D1274" s="52"/>
      <c r="E1274" s="63"/>
      <c r="F1274" s="53"/>
      <c r="G1274" s="51" t="s">
        <v>51</v>
      </c>
      <c r="H1274" s="55"/>
      <c r="I1274" s="54"/>
      <c r="J1274" s="54"/>
      <c r="K1274" s="65"/>
      <c r="L1274" s="76">
        <v>1274</v>
      </c>
      <c r="M12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4" s="107">
        <v>7</v>
      </c>
      <c r="O1274" s="107">
        <v>6.5</v>
      </c>
      <c r="P1274" s="107">
        <v>65300000</v>
      </c>
      <c r="Q1274" s="107"/>
    </row>
    <row r="1275" spans="1:17" x14ac:dyDescent="0.3">
      <c r="A1275" t="s">
        <v>2189</v>
      </c>
      <c r="B1275" t="s">
        <v>294</v>
      </c>
      <c r="C1275" s="51"/>
      <c r="D1275" s="52"/>
      <c r="E1275" s="63"/>
      <c r="F1275" s="53"/>
      <c r="G1275" s="51" t="s">
        <v>51</v>
      </c>
      <c r="H1275" s="55"/>
      <c r="I1275" s="54"/>
      <c r="J1275" s="54"/>
      <c r="K1275" s="65"/>
      <c r="L1275" s="76">
        <v>1275</v>
      </c>
      <c r="M12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5" s="107">
        <v>6</v>
      </c>
      <c r="O1275" s="107">
        <v>6.5</v>
      </c>
      <c r="P1275" s="107">
        <v>65400000</v>
      </c>
      <c r="Q1275" s="107"/>
    </row>
    <row r="1276" spans="1:17" x14ac:dyDescent="0.3">
      <c r="A1276" t="s">
        <v>2190</v>
      </c>
      <c r="B1276" t="s">
        <v>194</v>
      </c>
      <c r="C1276" s="51"/>
      <c r="D1276" s="52"/>
      <c r="E1276" s="63"/>
      <c r="F1276" s="53"/>
      <c r="G1276" s="51" t="s">
        <v>51</v>
      </c>
      <c r="H1276" s="55"/>
      <c r="I1276" s="54"/>
      <c r="J1276" s="54"/>
      <c r="K1276" s="65"/>
      <c r="L1276" s="76">
        <v>1276</v>
      </c>
      <c r="M12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6" s="107">
        <v>5</v>
      </c>
      <c r="O1276" s="107">
        <v>6.5</v>
      </c>
      <c r="P1276" s="107">
        <v>65500000</v>
      </c>
      <c r="Q1276" s="107"/>
    </row>
    <row r="1277" spans="1:17" x14ac:dyDescent="0.3">
      <c r="A1277" t="s">
        <v>2191</v>
      </c>
      <c r="B1277" t="s">
        <v>178</v>
      </c>
      <c r="C1277" s="51"/>
      <c r="D1277" s="52"/>
      <c r="E1277" s="63"/>
      <c r="F1277" s="53"/>
      <c r="G1277" s="51" t="s">
        <v>51</v>
      </c>
      <c r="H1277" s="55"/>
      <c r="I1277" s="54"/>
      <c r="J1277" s="54"/>
      <c r="K1277" s="65"/>
      <c r="L1277" s="76">
        <v>1277</v>
      </c>
      <c r="M12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7" s="107">
        <v>4</v>
      </c>
      <c r="O1277" s="107">
        <v>6.5</v>
      </c>
      <c r="P1277" s="107">
        <v>65600000</v>
      </c>
      <c r="Q1277" s="107"/>
    </row>
    <row r="1278" spans="1:17" x14ac:dyDescent="0.3">
      <c r="A1278" t="s">
        <v>2192</v>
      </c>
      <c r="B1278" t="s">
        <v>576</v>
      </c>
      <c r="C1278" s="51"/>
      <c r="D1278" s="52"/>
      <c r="E1278" s="63"/>
      <c r="F1278" s="53"/>
      <c r="G1278" s="51" t="s">
        <v>51</v>
      </c>
      <c r="H1278" s="55"/>
      <c r="I1278" s="54"/>
      <c r="J1278" s="54"/>
      <c r="K1278" s="65"/>
      <c r="L1278" s="76">
        <v>1278</v>
      </c>
      <c r="M12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8" s="107">
        <v>12</v>
      </c>
      <c r="O1278" s="107">
        <v>6.5</v>
      </c>
      <c r="P1278" s="107">
        <v>65700000</v>
      </c>
      <c r="Q1278" s="107"/>
    </row>
    <row r="1279" spans="1:17" x14ac:dyDescent="0.3">
      <c r="A1279" t="s">
        <v>2193</v>
      </c>
      <c r="B1279" t="s">
        <v>190</v>
      </c>
      <c r="C1279" s="51"/>
      <c r="D1279" s="52"/>
      <c r="E1279" s="63"/>
      <c r="F1279" s="53"/>
      <c r="G1279" s="51" t="s">
        <v>51</v>
      </c>
      <c r="H1279" s="55"/>
      <c r="I1279" s="54"/>
      <c r="J1279" s="54"/>
      <c r="K1279" s="65"/>
      <c r="L1279" s="76">
        <v>1279</v>
      </c>
      <c r="M12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79" s="107">
        <v>3</v>
      </c>
      <c r="O1279" s="107">
        <v>6.5</v>
      </c>
      <c r="P1279" s="107">
        <v>65800000</v>
      </c>
      <c r="Q1279" s="107"/>
    </row>
    <row r="1280" spans="1:17" x14ac:dyDescent="0.3">
      <c r="A1280" t="s">
        <v>2194</v>
      </c>
      <c r="B1280" t="s">
        <v>201</v>
      </c>
      <c r="C1280" s="51"/>
      <c r="D1280" s="52"/>
      <c r="E1280" s="63"/>
      <c r="F1280" s="53"/>
      <c r="G1280" s="51" t="s">
        <v>51</v>
      </c>
      <c r="H1280" s="55"/>
      <c r="I1280" s="54"/>
      <c r="J1280" s="54"/>
      <c r="K1280" s="65"/>
      <c r="L1280" s="76">
        <v>1280</v>
      </c>
      <c r="M12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0" s="107">
        <v>2</v>
      </c>
      <c r="O1280" s="107">
        <v>6.5</v>
      </c>
      <c r="P1280" s="107">
        <v>65900000</v>
      </c>
      <c r="Q1280" s="107"/>
    </row>
    <row r="1281" spans="1:17" x14ac:dyDescent="0.3">
      <c r="A1281" t="s">
        <v>2195</v>
      </c>
      <c r="B1281" t="s">
        <v>191</v>
      </c>
      <c r="C1281" s="51"/>
      <c r="D1281" s="52"/>
      <c r="E1281" s="63"/>
      <c r="F1281" s="53"/>
      <c r="G1281" s="51" t="s">
        <v>51</v>
      </c>
      <c r="H1281" s="55"/>
      <c r="I1281" s="54"/>
      <c r="J1281" s="54"/>
      <c r="K1281" s="65"/>
      <c r="L1281" s="76">
        <v>1281</v>
      </c>
      <c r="M12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1" s="107">
        <v>2</v>
      </c>
      <c r="O1281" s="107">
        <v>6.5</v>
      </c>
      <c r="P1281" s="107">
        <v>66000000</v>
      </c>
      <c r="Q1281" s="107"/>
    </row>
    <row r="1282" spans="1:17" x14ac:dyDescent="0.3">
      <c r="A1282" t="s">
        <v>2196</v>
      </c>
      <c r="B1282" t="s">
        <v>454</v>
      </c>
      <c r="C1282" s="51"/>
      <c r="D1282" s="52"/>
      <c r="E1282" s="63"/>
      <c r="F1282" s="53"/>
      <c r="G1282" s="51" t="s">
        <v>51</v>
      </c>
      <c r="H1282" s="55"/>
      <c r="I1282" s="54"/>
      <c r="J1282" s="54"/>
      <c r="K1282" s="65"/>
      <c r="L1282" s="76">
        <v>1282</v>
      </c>
      <c r="M12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2" s="107">
        <v>1</v>
      </c>
      <c r="O1282" s="107">
        <v>6.5</v>
      </c>
      <c r="P1282" s="107">
        <v>66100000</v>
      </c>
      <c r="Q1282" s="107"/>
    </row>
    <row r="1283" spans="1:17" x14ac:dyDescent="0.3">
      <c r="A1283" t="s">
        <v>2197</v>
      </c>
      <c r="B1283" t="s">
        <v>367</v>
      </c>
      <c r="C1283" s="51"/>
      <c r="D1283" s="52"/>
      <c r="E1283" s="63"/>
      <c r="F1283" s="53"/>
      <c r="G1283" s="51" t="s">
        <v>51</v>
      </c>
      <c r="H1283" s="55"/>
      <c r="I1283" s="54"/>
      <c r="J1283" s="54"/>
      <c r="K1283" s="65"/>
      <c r="L1283" s="76">
        <v>1283</v>
      </c>
      <c r="M12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3" s="107">
        <v>8</v>
      </c>
      <c r="O1283" s="107">
        <v>6.5</v>
      </c>
      <c r="P1283" s="107">
        <v>66200000</v>
      </c>
      <c r="Q1283" s="107"/>
    </row>
    <row r="1284" spans="1:17" x14ac:dyDescent="0.3">
      <c r="A1284" t="s">
        <v>2198</v>
      </c>
      <c r="B1284" t="s">
        <v>577</v>
      </c>
      <c r="C1284" s="51"/>
      <c r="D1284" s="52"/>
      <c r="E1284" s="63"/>
      <c r="F1284" s="53"/>
      <c r="G1284" s="51" t="s">
        <v>51</v>
      </c>
      <c r="H1284" s="55"/>
      <c r="I1284" s="54"/>
      <c r="J1284" s="54"/>
      <c r="K1284" s="65"/>
      <c r="L1284" s="76">
        <v>1284</v>
      </c>
      <c r="M12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4" s="107">
        <v>9</v>
      </c>
      <c r="O1284" s="107">
        <v>6.5</v>
      </c>
      <c r="P1284" s="107">
        <v>66300000</v>
      </c>
      <c r="Q1284" s="107"/>
    </row>
    <row r="1285" spans="1:17" x14ac:dyDescent="0.3">
      <c r="A1285" t="s">
        <v>2199</v>
      </c>
      <c r="B1285" t="s">
        <v>344</v>
      </c>
      <c r="C1285" s="51"/>
      <c r="D1285" s="52"/>
      <c r="E1285" s="63"/>
      <c r="F1285" s="53"/>
      <c r="G1285" s="51" t="s">
        <v>51</v>
      </c>
      <c r="H1285" s="55"/>
      <c r="I1285" s="54"/>
      <c r="J1285" s="54"/>
      <c r="K1285" s="65"/>
      <c r="L1285" s="76">
        <v>1285</v>
      </c>
      <c r="M12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5" s="107">
        <v>7</v>
      </c>
      <c r="O1285" s="107">
        <v>6.5</v>
      </c>
      <c r="P1285" s="107">
        <v>66400000</v>
      </c>
      <c r="Q1285" s="107"/>
    </row>
    <row r="1286" spans="1:17" x14ac:dyDescent="0.3">
      <c r="A1286" t="s">
        <v>2200</v>
      </c>
      <c r="B1286" t="s">
        <v>578</v>
      </c>
      <c r="C1286" s="51"/>
      <c r="D1286" s="52"/>
      <c r="E1286" s="63"/>
      <c r="F1286" s="53"/>
      <c r="G1286" s="51" t="s">
        <v>51</v>
      </c>
      <c r="H1286" s="55"/>
      <c r="I1286" s="54"/>
      <c r="J1286" s="54"/>
      <c r="K1286" s="65"/>
      <c r="L1286" s="76">
        <v>1286</v>
      </c>
      <c r="M12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6" s="107">
        <v>6</v>
      </c>
      <c r="O1286" s="107">
        <v>6.5</v>
      </c>
      <c r="P1286" s="107">
        <v>66500000</v>
      </c>
      <c r="Q1286" s="107"/>
    </row>
    <row r="1287" spans="1:17" x14ac:dyDescent="0.3">
      <c r="A1287" t="s">
        <v>1510</v>
      </c>
      <c r="B1287" t="s">
        <v>219</v>
      </c>
      <c r="C1287" s="51"/>
      <c r="D1287" s="52"/>
      <c r="E1287" s="63"/>
      <c r="F1287" s="53"/>
      <c r="G1287" s="51" t="s">
        <v>51</v>
      </c>
      <c r="H1287" s="55"/>
      <c r="I1287" s="54"/>
      <c r="J1287" s="54"/>
      <c r="K1287" s="65"/>
      <c r="L1287" s="76">
        <v>1287</v>
      </c>
      <c r="M12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7" s="107">
        <v>5</v>
      </c>
      <c r="O1287" s="107">
        <v>6.5</v>
      </c>
      <c r="P1287" s="107">
        <v>66600000</v>
      </c>
      <c r="Q1287" s="107"/>
    </row>
    <row r="1288" spans="1:17" x14ac:dyDescent="0.3">
      <c r="A1288" t="s">
        <v>2201</v>
      </c>
      <c r="B1288" t="s">
        <v>363</v>
      </c>
      <c r="C1288" s="51"/>
      <c r="D1288" s="52"/>
      <c r="E1288" s="63"/>
      <c r="F1288" s="53"/>
      <c r="G1288" s="51" t="s">
        <v>51</v>
      </c>
      <c r="H1288" s="55"/>
      <c r="I1288" s="54"/>
      <c r="J1288" s="54"/>
      <c r="K1288" s="65"/>
      <c r="L1288" s="76">
        <v>1288</v>
      </c>
      <c r="M12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8" s="107">
        <v>4</v>
      </c>
      <c r="O1288" s="107">
        <v>6.5</v>
      </c>
      <c r="P1288" s="107">
        <v>66700000</v>
      </c>
      <c r="Q1288" s="107"/>
    </row>
    <row r="1289" spans="1:17" x14ac:dyDescent="0.3">
      <c r="A1289" t="s">
        <v>2202</v>
      </c>
      <c r="B1289" t="s">
        <v>477</v>
      </c>
      <c r="C1289" s="51"/>
      <c r="D1289" s="52"/>
      <c r="E1289" s="63"/>
      <c r="F1289" s="53"/>
      <c r="G1289" s="51" t="s">
        <v>51</v>
      </c>
      <c r="H1289" s="55"/>
      <c r="I1289" s="54"/>
      <c r="J1289" s="54"/>
      <c r="K1289" s="65"/>
      <c r="L1289" s="76">
        <v>1289</v>
      </c>
      <c r="M12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89" s="107">
        <v>3</v>
      </c>
      <c r="O1289" s="107">
        <v>6.5</v>
      </c>
      <c r="P1289" s="107">
        <v>66800000</v>
      </c>
      <c r="Q1289" s="107"/>
    </row>
    <row r="1290" spans="1:17" x14ac:dyDescent="0.3">
      <c r="A1290" t="s">
        <v>2203</v>
      </c>
      <c r="B1290" t="s">
        <v>579</v>
      </c>
      <c r="C1290" s="51"/>
      <c r="D1290" s="52"/>
      <c r="E1290" s="63"/>
      <c r="F1290" s="53"/>
      <c r="G1290" s="51" t="s">
        <v>51</v>
      </c>
      <c r="H1290" s="55"/>
      <c r="I1290" s="54"/>
      <c r="J1290" s="54"/>
      <c r="K1290" s="65"/>
      <c r="L1290" s="76">
        <v>1290</v>
      </c>
      <c r="M12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0" s="107">
        <v>2</v>
      </c>
      <c r="O1290" s="107">
        <v>6.5</v>
      </c>
      <c r="P1290" s="107">
        <v>66900000</v>
      </c>
      <c r="Q1290" s="107"/>
    </row>
    <row r="1291" spans="1:17" x14ac:dyDescent="0.3">
      <c r="A1291" t="s">
        <v>2204</v>
      </c>
      <c r="B1291" t="s">
        <v>233</v>
      </c>
      <c r="C1291" s="51"/>
      <c r="D1291" s="52"/>
      <c r="E1291" s="63"/>
      <c r="F1291" s="53"/>
      <c r="G1291" s="51" t="s">
        <v>51</v>
      </c>
      <c r="H1291" s="55"/>
      <c r="I1291" s="54"/>
      <c r="J1291" s="54"/>
      <c r="K1291" s="65"/>
      <c r="L1291" s="76">
        <v>1291</v>
      </c>
      <c r="M12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1" s="107">
        <v>1</v>
      </c>
      <c r="O1291" s="107">
        <v>6.5</v>
      </c>
      <c r="P1291" s="107">
        <v>67000000</v>
      </c>
      <c r="Q1291" s="107"/>
    </row>
    <row r="1292" spans="1:17" x14ac:dyDescent="0.3">
      <c r="A1292" t="s">
        <v>2205</v>
      </c>
      <c r="B1292" t="s">
        <v>447</v>
      </c>
      <c r="C1292" s="51"/>
      <c r="D1292" s="52"/>
      <c r="E1292" s="63"/>
      <c r="F1292" s="53"/>
      <c r="G1292" s="51" t="s">
        <v>51</v>
      </c>
      <c r="H1292" s="55"/>
      <c r="I1292" s="54"/>
      <c r="J1292" s="54"/>
      <c r="K1292" s="65"/>
      <c r="L1292" s="76">
        <v>1292</v>
      </c>
      <c r="M12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2" s="107">
        <v>2</v>
      </c>
      <c r="O1292" s="107">
        <v>6.5</v>
      </c>
      <c r="P1292" s="107">
        <v>67100000</v>
      </c>
      <c r="Q1292" s="107"/>
    </row>
    <row r="1293" spans="1:17" x14ac:dyDescent="0.3">
      <c r="A1293" t="s">
        <v>2206</v>
      </c>
      <c r="B1293" t="s">
        <v>580</v>
      </c>
      <c r="C1293" s="51"/>
      <c r="D1293" s="52"/>
      <c r="E1293" s="63"/>
      <c r="F1293" s="53"/>
      <c r="G1293" s="51" t="s">
        <v>51</v>
      </c>
      <c r="H1293" s="55"/>
      <c r="I1293" s="54"/>
      <c r="J1293" s="54"/>
      <c r="K1293" s="65"/>
      <c r="L1293" s="76">
        <v>1293</v>
      </c>
      <c r="M12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3" s="107">
        <v>3</v>
      </c>
      <c r="O1293" s="107">
        <v>6.5</v>
      </c>
      <c r="P1293" s="107">
        <v>67200000</v>
      </c>
      <c r="Q1293" s="107"/>
    </row>
    <row r="1294" spans="1:17" x14ac:dyDescent="0.3">
      <c r="A1294" t="s">
        <v>2207</v>
      </c>
      <c r="B1294" t="s">
        <v>190</v>
      </c>
      <c r="C1294" s="51"/>
      <c r="D1294" s="52"/>
      <c r="E1294" s="63"/>
      <c r="F1294" s="53"/>
      <c r="G1294" s="51" t="s">
        <v>51</v>
      </c>
      <c r="H1294" s="55"/>
      <c r="I1294" s="54"/>
      <c r="J1294" s="54"/>
      <c r="K1294" s="65"/>
      <c r="L1294" s="76">
        <v>1294</v>
      </c>
      <c r="M12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4" s="107">
        <v>4</v>
      </c>
      <c r="O1294" s="107">
        <v>6.5</v>
      </c>
      <c r="P1294" s="107">
        <v>67300000</v>
      </c>
      <c r="Q1294" s="107"/>
    </row>
    <row r="1295" spans="1:17" x14ac:dyDescent="0.3">
      <c r="A1295" t="s">
        <v>2208</v>
      </c>
      <c r="B1295" t="s">
        <v>196</v>
      </c>
      <c r="C1295" s="51"/>
      <c r="D1295" s="52"/>
      <c r="E1295" s="63"/>
      <c r="F1295" s="53"/>
      <c r="G1295" s="51" t="s">
        <v>51</v>
      </c>
      <c r="H1295" s="55"/>
      <c r="I1295" s="54"/>
      <c r="J1295" s="54"/>
      <c r="K1295" s="65"/>
      <c r="L1295" s="76">
        <v>1295</v>
      </c>
      <c r="M12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5" s="107">
        <v>5</v>
      </c>
      <c r="O1295" s="107">
        <v>6.5</v>
      </c>
      <c r="P1295" s="107">
        <v>67400000</v>
      </c>
      <c r="Q1295" s="107"/>
    </row>
    <row r="1296" spans="1:17" x14ac:dyDescent="0.3">
      <c r="A1296" t="s">
        <v>2209</v>
      </c>
      <c r="B1296" t="s">
        <v>581</v>
      </c>
      <c r="C1296" s="51"/>
      <c r="D1296" s="52"/>
      <c r="E1296" s="63"/>
      <c r="F1296" s="53"/>
      <c r="G1296" s="51" t="s">
        <v>51</v>
      </c>
      <c r="H1296" s="55"/>
      <c r="I1296" s="54"/>
      <c r="J1296" s="54"/>
      <c r="K1296" s="65"/>
      <c r="L1296" s="76">
        <v>1296</v>
      </c>
      <c r="M12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6" s="107">
        <v>6</v>
      </c>
      <c r="O1296" s="107">
        <v>6.5</v>
      </c>
      <c r="P1296" s="107">
        <v>67500000</v>
      </c>
      <c r="Q1296" s="107"/>
    </row>
    <row r="1297" spans="1:17" x14ac:dyDescent="0.3">
      <c r="A1297" t="s">
        <v>2210</v>
      </c>
      <c r="B1297" t="s">
        <v>190</v>
      </c>
      <c r="C1297" s="51"/>
      <c r="D1297" s="52"/>
      <c r="E1297" s="63"/>
      <c r="F1297" s="53"/>
      <c r="G1297" s="51" t="s">
        <v>51</v>
      </c>
      <c r="H1297" s="55"/>
      <c r="I1297" s="54"/>
      <c r="J1297" s="54"/>
      <c r="K1297" s="65"/>
      <c r="L1297" s="76">
        <v>1297</v>
      </c>
      <c r="M12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7" s="107">
        <v>7</v>
      </c>
      <c r="O1297" s="107">
        <v>6.5</v>
      </c>
      <c r="P1297" s="107">
        <v>67600000</v>
      </c>
      <c r="Q1297" s="107"/>
    </row>
    <row r="1298" spans="1:17" x14ac:dyDescent="0.3">
      <c r="A1298" t="s">
        <v>2211</v>
      </c>
      <c r="B1298" t="s">
        <v>582</v>
      </c>
      <c r="C1298" s="51"/>
      <c r="D1298" s="52"/>
      <c r="E1298" s="63"/>
      <c r="F1298" s="53"/>
      <c r="G1298" s="51" t="s">
        <v>51</v>
      </c>
      <c r="H1298" s="55"/>
      <c r="I1298" s="54"/>
      <c r="J1298" s="54"/>
      <c r="K1298" s="65"/>
      <c r="L1298" s="76">
        <v>1298</v>
      </c>
      <c r="M12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8" s="107">
        <v>8</v>
      </c>
      <c r="O1298" s="107">
        <v>6.5</v>
      </c>
      <c r="P1298" s="107">
        <v>67700000</v>
      </c>
      <c r="Q1298" s="107"/>
    </row>
    <row r="1299" spans="1:17" x14ac:dyDescent="0.3">
      <c r="A1299" t="s">
        <v>2212</v>
      </c>
      <c r="B1299" t="s">
        <v>176</v>
      </c>
      <c r="C1299" s="51"/>
      <c r="D1299" s="52"/>
      <c r="E1299" s="63"/>
      <c r="F1299" s="53"/>
      <c r="G1299" s="51" t="s">
        <v>51</v>
      </c>
      <c r="H1299" s="55"/>
      <c r="I1299" s="54"/>
      <c r="J1299" s="54"/>
      <c r="K1299" s="65"/>
      <c r="L1299" s="76">
        <v>1299</v>
      </c>
      <c r="M12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299" s="107">
        <v>2</v>
      </c>
      <c r="O1299" s="107">
        <v>6.5</v>
      </c>
      <c r="P1299" s="107">
        <v>67800000</v>
      </c>
      <c r="Q1299" s="107"/>
    </row>
    <row r="1300" spans="1:17" x14ac:dyDescent="0.3">
      <c r="A1300" t="s">
        <v>2213</v>
      </c>
      <c r="B1300" t="s">
        <v>273</v>
      </c>
      <c r="C1300" s="51"/>
      <c r="D1300" s="52"/>
      <c r="E1300" s="63"/>
      <c r="F1300" s="53"/>
      <c r="G1300" s="51" t="s">
        <v>51</v>
      </c>
      <c r="H1300" s="55"/>
      <c r="I1300" s="54"/>
      <c r="J1300" s="54"/>
      <c r="K1300" s="65"/>
      <c r="L1300" s="76">
        <v>1300</v>
      </c>
      <c r="M13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0" s="107">
        <v>3</v>
      </c>
      <c r="O1300" s="107">
        <v>6.5</v>
      </c>
      <c r="P1300" s="107">
        <v>67900000</v>
      </c>
      <c r="Q1300" s="107"/>
    </row>
    <row r="1301" spans="1:17" x14ac:dyDescent="0.3">
      <c r="A1301" t="s">
        <v>2214</v>
      </c>
      <c r="B1301" t="s">
        <v>583</v>
      </c>
      <c r="C1301" s="51"/>
      <c r="D1301" s="52"/>
      <c r="E1301" s="63"/>
      <c r="F1301" s="53"/>
      <c r="G1301" s="51" t="s">
        <v>51</v>
      </c>
      <c r="H1301" s="55"/>
      <c r="I1301" s="54"/>
      <c r="J1301" s="54"/>
      <c r="K1301" s="65"/>
      <c r="L1301" s="76">
        <v>1301</v>
      </c>
      <c r="M13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1" s="107">
        <v>4</v>
      </c>
      <c r="O1301" s="107">
        <v>6.5</v>
      </c>
      <c r="P1301" s="107">
        <v>68000000</v>
      </c>
      <c r="Q1301" s="107"/>
    </row>
    <row r="1302" spans="1:17" x14ac:dyDescent="0.3">
      <c r="A1302" t="s">
        <v>2215</v>
      </c>
      <c r="B1302" t="s">
        <v>584</v>
      </c>
      <c r="C1302" s="51"/>
      <c r="D1302" s="52"/>
      <c r="E1302" s="63"/>
      <c r="F1302" s="53"/>
      <c r="G1302" s="51" t="s">
        <v>51</v>
      </c>
      <c r="H1302" s="55"/>
      <c r="I1302" s="54"/>
      <c r="J1302" s="54"/>
      <c r="K1302" s="65"/>
      <c r="L1302" s="76">
        <v>1302</v>
      </c>
      <c r="M13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2" s="107">
        <v>5</v>
      </c>
      <c r="O1302" s="107">
        <v>6.5</v>
      </c>
      <c r="P1302" s="107">
        <v>68100000</v>
      </c>
      <c r="Q1302" s="107"/>
    </row>
    <row r="1303" spans="1:17" x14ac:dyDescent="0.3">
      <c r="A1303" t="s">
        <v>2216</v>
      </c>
      <c r="B1303" t="s">
        <v>585</v>
      </c>
      <c r="C1303" s="51"/>
      <c r="D1303" s="52"/>
      <c r="E1303" s="63"/>
      <c r="F1303" s="53"/>
      <c r="G1303" s="51" t="s">
        <v>51</v>
      </c>
      <c r="H1303" s="55"/>
      <c r="I1303" s="54"/>
      <c r="J1303" s="54"/>
      <c r="K1303" s="65"/>
      <c r="L1303" s="76">
        <v>1303</v>
      </c>
      <c r="M13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3" s="107">
        <v>6</v>
      </c>
      <c r="O1303" s="107">
        <v>6.5</v>
      </c>
      <c r="P1303" s="107">
        <v>68200000</v>
      </c>
      <c r="Q1303" s="107"/>
    </row>
    <row r="1304" spans="1:17" x14ac:dyDescent="0.3">
      <c r="A1304" t="s">
        <v>2217</v>
      </c>
      <c r="B1304" t="s">
        <v>279</v>
      </c>
      <c r="C1304" s="51"/>
      <c r="D1304" s="52"/>
      <c r="E1304" s="63"/>
      <c r="F1304" s="53"/>
      <c r="G1304" s="51" t="s">
        <v>51</v>
      </c>
      <c r="H1304" s="55"/>
      <c r="I1304" s="54"/>
      <c r="J1304" s="54"/>
      <c r="K1304" s="65"/>
      <c r="L1304" s="76">
        <v>1304</v>
      </c>
      <c r="M13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4" s="107">
        <v>1</v>
      </c>
      <c r="O1304" s="107">
        <v>6.5</v>
      </c>
      <c r="P1304" s="107">
        <v>68300000</v>
      </c>
      <c r="Q1304" s="107"/>
    </row>
    <row r="1305" spans="1:17" x14ac:dyDescent="0.3">
      <c r="A1305" t="s">
        <v>2218</v>
      </c>
      <c r="B1305" t="s">
        <v>341</v>
      </c>
      <c r="C1305" s="51"/>
      <c r="D1305" s="52"/>
      <c r="E1305" s="63"/>
      <c r="F1305" s="53"/>
      <c r="G1305" s="51" t="s">
        <v>51</v>
      </c>
      <c r="H1305" s="55"/>
      <c r="I1305" s="54"/>
      <c r="J1305" s="54"/>
      <c r="K1305" s="65"/>
      <c r="L1305" s="76">
        <v>1305</v>
      </c>
      <c r="M13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5" s="107">
        <v>9</v>
      </c>
      <c r="O1305" s="107">
        <v>6.5</v>
      </c>
      <c r="P1305" s="107">
        <v>68400000</v>
      </c>
      <c r="Q1305" s="107"/>
    </row>
    <row r="1306" spans="1:17" x14ac:dyDescent="0.3">
      <c r="A1306" t="s">
        <v>2219</v>
      </c>
      <c r="B1306" t="s">
        <v>506</v>
      </c>
      <c r="C1306" s="51"/>
      <c r="D1306" s="52"/>
      <c r="E1306" s="63"/>
      <c r="F1306" s="53"/>
      <c r="G1306" s="51" t="s">
        <v>51</v>
      </c>
      <c r="H1306" s="55"/>
      <c r="I1306" s="54"/>
      <c r="J1306" s="54"/>
      <c r="K1306" s="65"/>
      <c r="L1306" s="76">
        <v>1306</v>
      </c>
      <c r="M13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6" s="107">
        <v>23</v>
      </c>
      <c r="O1306" s="107">
        <v>6.5</v>
      </c>
      <c r="P1306" s="107">
        <v>68500000</v>
      </c>
      <c r="Q1306" s="107"/>
    </row>
    <row r="1307" spans="1:17" x14ac:dyDescent="0.3">
      <c r="A1307" t="s">
        <v>2220</v>
      </c>
      <c r="B1307" t="s">
        <v>479</v>
      </c>
      <c r="C1307" s="51"/>
      <c r="D1307" s="52"/>
      <c r="E1307" s="63"/>
      <c r="F1307" s="53"/>
      <c r="G1307" s="51" t="s">
        <v>51</v>
      </c>
      <c r="H1307" s="55"/>
      <c r="I1307" s="54"/>
      <c r="J1307" s="54"/>
      <c r="K1307" s="65"/>
      <c r="L1307" s="76">
        <v>1307</v>
      </c>
      <c r="M13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7" s="107">
        <v>4</v>
      </c>
      <c r="O1307" s="107">
        <v>6.5</v>
      </c>
      <c r="P1307" s="107">
        <v>68600000</v>
      </c>
      <c r="Q1307" s="107"/>
    </row>
    <row r="1308" spans="1:17" x14ac:dyDescent="0.3">
      <c r="A1308" t="s">
        <v>2221</v>
      </c>
      <c r="B1308" t="s">
        <v>586</v>
      </c>
      <c r="C1308" s="51"/>
      <c r="D1308" s="52"/>
      <c r="E1308" s="63"/>
      <c r="F1308" s="53"/>
      <c r="G1308" s="51" t="s">
        <v>51</v>
      </c>
      <c r="H1308" s="55"/>
      <c r="I1308" s="54"/>
      <c r="J1308" s="54"/>
      <c r="K1308" s="65"/>
      <c r="L1308" s="76">
        <v>1308</v>
      </c>
      <c r="M13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8" s="107">
        <v>21</v>
      </c>
      <c r="O1308" s="107">
        <v>6.5</v>
      </c>
      <c r="P1308" s="107">
        <v>68700000</v>
      </c>
      <c r="Q1308" s="107"/>
    </row>
    <row r="1309" spans="1:17" x14ac:dyDescent="0.3">
      <c r="A1309" t="s">
        <v>2222</v>
      </c>
      <c r="B1309" t="s">
        <v>587</v>
      </c>
      <c r="C1309" s="51"/>
      <c r="D1309" s="52"/>
      <c r="E1309" s="63"/>
      <c r="F1309" s="53"/>
      <c r="G1309" s="51" t="s">
        <v>51</v>
      </c>
      <c r="H1309" s="55"/>
      <c r="I1309" s="54"/>
      <c r="J1309" s="54"/>
      <c r="K1309" s="65"/>
      <c r="L1309" s="76">
        <v>1309</v>
      </c>
      <c r="M13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09" s="107">
        <v>7</v>
      </c>
      <c r="O1309" s="107">
        <v>6.5</v>
      </c>
      <c r="P1309" s="107">
        <v>68800000</v>
      </c>
      <c r="Q1309" s="107"/>
    </row>
    <row r="1310" spans="1:17" x14ac:dyDescent="0.3">
      <c r="A1310" t="s">
        <v>2223</v>
      </c>
      <c r="B1310" t="s">
        <v>193</v>
      </c>
      <c r="C1310" s="51"/>
      <c r="D1310" s="52"/>
      <c r="E1310" s="63"/>
      <c r="F1310" s="53"/>
      <c r="G1310" s="51" t="s">
        <v>51</v>
      </c>
      <c r="H1310" s="55"/>
      <c r="I1310" s="54"/>
      <c r="J1310" s="54"/>
      <c r="K1310" s="65"/>
      <c r="L1310" s="76">
        <v>1310</v>
      </c>
      <c r="M13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0" s="107">
        <v>8</v>
      </c>
      <c r="O1310" s="107">
        <v>6.5</v>
      </c>
      <c r="P1310" s="107">
        <v>68900000</v>
      </c>
      <c r="Q1310" s="107"/>
    </row>
    <row r="1311" spans="1:17" x14ac:dyDescent="0.3">
      <c r="A1311" t="s">
        <v>2224</v>
      </c>
      <c r="B1311" t="s">
        <v>424</v>
      </c>
      <c r="C1311" s="51"/>
      <c r="D1311" s="52"/>
      <c r="E1311" s="63"/>
      <c r="F1311" s="53"/>
      <c r="G1311" s="51" t="s">
        <v>51</v>
      </c>
      <c r="H1311" s="55"/>
      <c r="I1311" s="54"/>
      <c r="J1311" s="54"/>
      <c r="K1311" s="65"/>
      <c r="L1311" s="76">
        <v>1311</v>
      </c>
      <c r="M13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1" s="107">
        <v>8</v>
      </c>
      <c r="O1311" s="107">
        <v>6.5</v>
      </c>
      <c r="P1311" s="107">
        <v>69000000</v>
      </c>
      <c r="Q1311" s="107"/>
    </row>
    <row r="1312" spans="1:17" x14ac:dyDescent="0.3">
      <c r="A1312" t="s">
        <v>2225</v>
      </c>
      <c r="B1312" t="s">
        <v>443</v>
      </c>
      <c r="C1312" s="51"/>
      <c r="D1312" s="52"/>
      <c r="E1312" s="63"/>
      <c r="F1312" s="53"/>
      <c r="G1312" s="51" t="s">
        <v>51</v>
      </c>
      <c r="H1312" s="55"/>
      <c r="I1312" s="54"/>
      <c r="J1312" s="54"/>
      <c r="K1312" s="65"/>
      <c r="L1312" s="76">
        <v>1312</v>
      </c>
      <c r="M13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2" s="107">
        <v>3</v>
      </c>
      <c r="O1312" s="107">
        <v>6.5</v>
      </c>
      <c r="P1312" s="107">
        <v>69100000</v>
      </c>
      <c r="Q1312" s="107"/>
    </row>
    <row r="1313" spans="1:17" x14ac:dyDescent="0.3">
      <c r="A1313" t="s">
        <v>2226</v>
      </c>
      <c r="B1313" t="s">
        <v>373</v>
      </c>
      <c r="C1313" s="51"/>
      <c r="D1313" s="52"/>
      <c r="E1313" s="63"/>
      <c r="F1313" s="53"/>
      <c r="G1313" s="51" t="s">
        <v>51</v>
      </c>
      <c r="H1313" s="55"/>
      <c r="I1313" s="54"/>
      <c r="J1313" s="54"/>
      <c r="K1313" s="65"/>
      <c r="L1313" s="76">
        <v>1313</v>
      </c>
      <c r="M13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3" s="107">
        <v>4</v>
      </c>
      <c r="O1313" s="107">
        <v>6.5</v>
      </c>
      <c r="P1313" s="107">
        <v>69200000</v>
      </c>
      <c r="Q1313" s="107"/>
    </row>
    <row r="1314" spans="1:17" x14ac:dyDescent="0.3">
      <c r="A1314" t="s">
        <v>2227</v>
      </c>
      <c r="B1314" t="s">
        <v>201</v>
      </c>
      <c r="C1314" s="51"/>
      <c r="D1314" s="52"/>
      <c r="E1314" s="63"/>
      <c r="F1314" s="53"/>
      <c r="G1314" s="51" t="s">
        <v>51</v>
      </c>
      <c r="H1314" s="55"/>
      <c r="I1314" s="54"/>
      <c r="J1314" s="54"/>
      <c r="K1314" s="65"/>
      <c r="L1314" s="76">
        <v>1314</v>
      </c>
      <c r="M13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4" s="107">
        <v>5</v>
      </c>
      <c r="O1314" s="107">
        <v>6.5</v>
      </c>
      <c r="P1314" s="107">
        <v>69300000</v>
      </c>
      <c r="Q1314" s="107"/>
    </row>
    <row r="1315" spans="1:17" x14ac:dyDescent="0.3">
      <c r="A1315" t="s">
        <v>2228</v>
      </c>
      <c r="B1315" t="s">
        <v>300</v>
      </c>
      <c r="C1315" s="51"/>
      <c r="D1315" s="52"/>
      <c r="E1315" s="63"/>
      <c r="F1315" s="53"/>
      <c r="G1315" s="51" t="s">
        <v>51</v>
      </c>
      <c r="H1315" s="55"/>
      <c r="I1315" s="54"/>
      <c r="J1315" s="54"/>
      <c r="K1315" s="65"/>
      <c r="L1315" s="76">
        <v>1315</v>
      </c>
      <c r="M13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5" s="107">
        <v>6</v>
      </c>
      <c r="O1315" s="107">
        <v>6.5</v>
      </c>
      <c r="P1315" s="107">
        <v>69400000</v>
      </c>
      <c r="Q1315" s="107"/>
    </row>
    <row r="1316" spans="1:17" x14ac:dyDescent="0.3">
      <c r="A1316" t="s">
        <v>2229</v>
      </c>
      <c r="B1316" t="s">
        <v>323</v>
      </c>
      <c r="C1316" s="51"/>
      <c r="D1316" s="52"/>
      <c r="E1316" s="63"/>
      <c r="F1316" s="53"/>
      <c r="G1316" s="51" t="s">
        <v>51</v>
      </c>
      <c r="H1316" s="55"/>
      <c r="I1316" s="54"/>
      <c r="J1316" s="54"/>
      <c r="K1316" s="65"/>
      <c r="L1316" s="76">
        <v>1316</v>
      </c>
      <c r="M13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6" s="107">
        <v>7</v>
      </c>
      <c r="O1316" s="107">
        <v>6.5</v>
      </c>
      <c r="P1316" s="107">
        <v>69500000</v>
      </c>
      <c r="Q1316" s="107"/>
    </row>
    <row r="1317" spans="1:17" x14ac:dyDescent="0.3">
      <c r="A1317" t="s">
        <v>2230</v>
      </c>
      <c r="B1317" t="s">
        <v>222</v>
      </c>
      <c r="C1317" s="51"/>
      <c r="D1317" s="52"/>
      <c r="E1317" s="63"/>
      <c r="F1317" s="53"/>
      <c r="G1317" s="51" t="s">
        <v>51</v>
      </c>
      <c r="H1317" s="55"/>
      <c r="I1317" s="54"/>
      <c r="J1317" s="54"/>
      <c r="K1317" s="65"/>
      <c r="L1317" s="76">
        <v>1317</v>
      </c>
      <c r="M13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7" s="107">
        <v>7</v>
      </c>
      <c r="O1317" s="107">
        <v>6.5</v>
      </c>
      <c r="P1317" s="107">
        <v>69600000</v>
      </c>
      <c r="Q1317" s="107"/>
    </row>
    <row r="1318" spans="1:17" x14ac:dyDescent="0.3">
      <c r="A1318" t="s">
        <v>2231</v>
      </c>
      <c r="B1318" t="s">
        <v>196</v>
      </c>
      <c r="C1318" s="51"/>
      <c r="D1318" s="52"/>
      <c r="E1318" s="63"/>
      <c r="F1318" s="53"/>
      <c r="G1318" s="51" t="s">
        <v>51</v>
      </c>
      <c r="H1318" s="55"/>
      <c r="I1318" s="54"/>
      <c r="J1318" s="54"/>
      <c r="K1318" s="65"/>
      <c r="L1318" s="76">
        <v>1318</v>
      </c>
      <c r="M13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8" s="107">
        <v>8</v>
      </c>
      <c r="O1318" s="107">
        <v>6.5</v>
      </c>
      <c r="P1318" s="107">
        <v>69700000</v>
      </c>
      <c r="Q1318" s="107"/>
    </row>
    <row r="1319" spans="1:17" x14ac:dyDescent="0.3">
      <c r="A1319" t="s">
        <v>2232</v>
      </c>
      <c r="B1319" t="s">
        <v>305</v>
      </c>
      <c r="C1319" s="51"/>
      <c r="D1319" s="52"/>
      <c r="E1319" s="63"/>
      <c r="F1319" s="53"/>
      <c r="G1319" s="51" t="s">
        <v>51</v>
      </c>
      <c r="H1319" s="55"/>
      <c r="I1319" s="54"/>
      <c r="J1319" s="54"/>
      <c r="K1319" s="65"/>
      <c r="L1319" s="76">
        <v>1319</v>
      </c>
      <c r="M13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19" s="107">
        <v>8</v>
      </c>
      <c r="O1319" s="107">
        <v>6.5</v>
      </c>
      <c r="P1319" s="107">
        <v>69800000</v>
      </c>
      <c r="Q1319" s="107"/>
    </row>
    <row r="1320" spans="1:17" x14ac:dyDescent="0.3">
      <c r="A1320" t="s">
        <v>2233</v>
      </c>
      <c r="B1320" t="s">
        <v>278</v>
      </c>
      <c r="C1320" s="51"/>
      <c r="D1320" s="52"/>
      <c r="E1320" s="63"/>
      <c r="F1320" s="53"/>
      <c r="G1320" s="51" t="s">
        <v>51</v>
      </c>
      <c r="H1320" s="55"/>
      <c r="I1320" s="54"/>
      <c r="J1320" s="54"/>
      <c r="K1320" s="65"/>
      <c r="L1320" s="76">
        <v>1320</v>
      </c>
      <c r="M13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0" s="107">
        <v>23</v>
      </c>
      <c r="O1320" s="107">
        <v>6.5</v>
      </c>
      <c r="P1320" s="107">
        <v>69900000</v>
      </c>
      <c r="Q1320" s="107"/>
    </row>
    <row r="1321" spans="1:17" x14ac:dyDescent="0.3">
      <c r="A1321" t="s">
        <v>2234</v>
      </c>
      <c r="B1321" t="s">
        <v>234</v>
      </c>
      <c r="C1321" s="51"/>
      <c r="D1321" s="52"/>
      <c r="E1321" s="63"/>
      <c r="F1321" s="53"/>
      <c r="G1321" s="51" t="s">
        <v>51</v>
      </c>
      <c r="H1321" s="55"/>
      <c r="I1321" s="54"/>
      <c r="J1321" s="54"/>
      <c r="K1321" s="65"/>
      <c r="L1321" s="76">
        <v>1321</v>
      </c>
      <c r="M13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1" s="107">
        <v>5</v>
      </c>
      <c r="O1321" s="107">
        <v>6.5</v>
      </c>
      <c r="P1321" s="107">
        <v>70000000</v>
      </c>
      <c r="Q1321" s="107"/>
    </row>
    <row r="1322" spans="1:17" x14ac:dyDescent="0.3">
      <c r="A1322" t="s">
        <v>2235</v>
      </c>
      <c r="B1322" t="s">
        <v>300</v>
      </c>
      <c r="C1322" s="51"/>
      <c r="D1322" s="52"/>
      <c r="E1322" s="63"/>
      <c r="F1322" s="53"/>
      <c r="G1322" s="51" t="s">
        <v>51</v>
      </c>
      <c r="H1322" s="55"/>
      <c r="I1322" s="54"/>
      <c r="J1322" s="54"/>
      <c r="K1322" s="65"/>
      <c r="L1322" s="76">
        <v>1322</v>
      </c>
      <c r="M13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2" s="107">
        <v>4</v>
      </c>
      <c r="O1322" s="107">
        <v>6.5</v>
      </c>
      <c r="P1322" s="107">
        <v>70100000</v>
      </c>
      <c r="Q1322" s="107"/>
    </row>
    <row r="1323" spans="1:17" x14ac:dyDescent="0.3">
      <c r="A1323" t="s">
        <v>2236</v>
      </c>
      <c r="B1323" t="s">
        <v>278</v>
      </c>
      <c r="C1323" s="51"/>
      <c r="D1323" s="52"/>
      <c r="E1323" s="63"/>
      <c r="F1323" s="53"/>
      <c r="G1323" s="51" t="s">
        <v>51</v>
      </c>
      <c r="H1323" s="55"/>
      <c r="I1323" s="54"/>
      <c r="J1323" s="54"/>
      <c r="K1323" s="65"/>
      <c r="L1323" s="76">
        <v>1323</v>
      </c>
      <c r="M13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3" s="107">
        <v>3</v>
      </c>
      <c r="O1323" s="107">
        <v>6.5</v>
      </c>
      <c r="P1323" s="107">
        <v>70200000</v>
      </c>
      <c r="Q1323" s="107"/>
    </row>
    <row r="1324" spans="1:17" x14ac:dyDescent="0.3">
      <c r="A1324" t="s">
        <v>2237</v>
      </c>
      <c r="B1324" t="s">
        <v>305</v>
      </c>
      <c r="C1324" s="51"/>
      <c r="D1324" s="52"/>
      <c r="E1324" s="63"/>
      <c r="F1324" s="53"/>
      <c r="G1324" s="51" t="s">
        <v>51</v>
      </c>
      <c r="H1324" s="55"/>
      <c r="I1324" s="54"/>
      <c r="J1324" s="54"/>
      <c r="K1324" s="65"/>
      <c r="L1324" s="76">
        <v>1324</v>
      </c>
      <c r="M13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4" s="107">
        <v>3</v>
      </c>
      <c r="O1324" s="107">
        <v>6.5</v>
      </c>
      <c r="P1324" s="107">
        <v>70300000</v>
      </c>
      <c r="Q1324" s="107"/>
    </row>
    <row r="1325" spans="1:17" x14ac:dyDescent="0.3">
      <c r="A1325" t="s">
        <v>2238</v>
      </c>
      <c r="B1325" t="s">
        <v>588</v>
      </c>
      <c r="C1325" s="51"/>
      <c r="D1325" s="52"/>
      <c r="E1325" s="63"/>
      <c r="F1325" s="53"/>
      <c r="G1325" s="51" t="s">
        <v>51</v>
      </c>
      <c r="H1325" s="55"/>
      <c r="I1325" s="54"/>
      <c r="J1325" s="54"/>
      <c r="K1325" s="65"/>
      <c r="L1325" s="76">
        <v>1325</v>
      </c>
      <c r="M13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5" s="107">
        <v>2</v>
      </c>
      <c r="O1325" s="107">
        <v>6.5</v>
      </c>
      <c r="P1325" s="107">
        <v>70400000</v>
      </c>
      <c r="Q1325" s="107"/>
    </row>
    <row r="1326" spans="1:17" x14ac:dyDescent="0.3">
      <c r="A1326" t="s">
        <v>2239</v>
      </c>
      <c r="B1326" t="s">
        <v>428</v>
      </c>
      <c r="C1326" s="51"/>
      <c r="D1326" s="52"/>
      <c r="E1326" s="63"/>
      <c r="F1326" s="53"/>
      <c r="G1326" s="51" t="s">
        <v>51</v>
      </c>
      <c r="H1326" s="55"/>
      <c r="I1326" s="54"/>
      <c r="J1326" s="54"/>
      <c r="K1326" s="65"/>
      <c r="L1326" s="76">
        <v>1326</v>
      </c>
      <c r="M13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6" s="107">
        <v>2</v>
      </c>
      <c r="O1326" s="107">
        <v>6.5</v>
      </c>
      <c r="P1326" s="107">
        <v>70500000</v>
      </c>
      <c r="Q1326" s="107"/>
    </row>
    <row r="1327" spans="1:17" x14ac:dyDescent="0.3">
      <c r="A1327" t="s">
        <v>2240</v>
      </c>
      <c r="B1327" t="s">
        <v>344</v>
      </c>
      <c r="C1327" s="51"/>
      <c r="D1327" s="52"/>
      <c r="E1327" s="63"/>
      <c r="F1327" s="53"/>
      <c r="G1327" s="51" t="s">
        <v>51</v>
      </c>
      <c r="H1327" s="55"/>
      <c r="I1327" s="54"/>
      <c r="J1327" s="54"/>
      <c r="K1327" s="65"/>
      <c r="L1327" s="76">
        <v>1327</v>
      </c>
      <c r="M13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7" s="107">
        <v>2</v>
      </c>
      <c r="O1327" s="107">
        <v>6.5</v>
      </c>
      <c r="P1327" s="107">
        <v>70600000</v>
      </c>
      <c r="Q1327" s="107"/>
    </row>
    <row r="1328" spans="1:17" x14ac:dyDescent="0.3">
      <c r="A1328" t="s">
        <v>2241</v>
      </c>
      <c r="B1328" t="s">
        <v>278</v>
      </c>
      <c r="C1328" s="51"/>
      <c r="D1328" s="52"/>
      <c r="E1328" s="63"/>
      <c r="F1328" s="53"/>
      <c r="G1328" s="51" t="s">
        <v>51</v>
      </c>
      <c r="H1328" s="55"/>
      <c r="I1328" s="54"/>
      <c r="J1328" s="54"/>
      <c r="K1328" s="65"/>
      <c r="L1328" s="76">
        <v>1328</v>
      </c>
      <c r="M13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8" s="107">
        <v>3</v>
      </c>
      <c r="O1328" s="107">
        <v>6.5</v>
      </c>
      <c r="P1328" s="107">
        <v>70700000</v>
      </c>
      <c r="Q1328" s="107"/>
    </row>
    <row r="1329" spans="1:17" x14ac:dyDescent="0.3">
      <c r="A1329" t="s">
        <v>2242</v>
      </c>
      <c r="B1329" t="s">
        <v>589</v>
      </c>
      <c r="C1329" s="51"/>
      <c r="D1329" s="52"/>
      <c r="E1329" s="63"/>
      <c r="F1329" s="53"/>
      <c r="G1329" s="51" t="s">
        <v>51</v>
      </c>
      <c r="H1329" s="55"/>
      <c r="I1329" s="54"/>
      <c r="J1329" s="54"/>
      <c r="K1329" s="65"/>
      <c r="L1329" s="76">
        <v>1329</v>
      </c>
      <c r="M13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29" s="107">
        <v>12</v>
      </c>
      <c r="O1329" s="107">
        <v>6.5</v>
      </c>
      <c r="P1329" s="107">
        <v>70800000</v>
      </c>
      <c r="Q1329" s="107"/>
    </row>
    <row r="1330" spans="1:17" x14ac:dyDescent="0.3">
      <c r="A1330" t="s">
        <v>2243</v>
      </c>
      <c r="B1330" t="s">
        <v>298</v>
      </c>
      <c r="C1330" s="51"/>
      <c r="D1330" s="52"/>
      <c r="E1330" s="63"/>
      <c r="F1330" s="53"/>
      <c r="G1330" s="51" t="s">
        <v>51</v>
      </c>
      <c r="H1330" s="55"/>
      <c r="I1330" s="54"/>
      <c r="J1330" s="54"/>
      <c r="K1330" s="65"/>
      <c r="L1330" s="76">
        <v>1330</v>
      </c>
      <c r="M13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0" s="107">
        <v>21</v>
      </c>
      <c r="O1330" s="107">
        <v>6.5</v>
      </c>
      <c r="P1330" s="107">
        <v>70900000</v>
      </c>
      <c r="Q1330" s="107"/>
    </row>
    <row r="1331" spans="1:17" x14ac:dyDescent="0.3">
      <c r="A1331" t="s">
        <v>2244</v>
      </c>
      <c r="B1331" t="s">
        <v>175</v>
      </c>
      <c r="C1331" s="51"/>
      <c r="D1331" s="52"/>
      <c r="E1331" s="63"/>
      <c r="F1331" s="53"/>
      <c r="G1331" s="51" t="s">
        <v>51</v>
      </c>
      <c r="H1331" s="55"/>
      <c r="I1331" s="54"/>
      <c r="J1331" s="54"/>
      <c r="K1331" s="65"/>
      <c r="L1331" s="76">
        <v>1331</v>
      </c>
      <c r="M13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1" s="107">
        <v>12</v>
      </c>
      <c r="O1331" s="107">
        <v>6.5</v>
      </c>
      <c r="P1331" s="107">
        <v>71000000</v>
      </c>
      <c r="Q1331" s="107"/>
    </row>
    <row r="1332" spans="1:17" x14ac:dyDescent="0.3">
      <c r="A1332" t="s">
        <v>2245</v>
      </c>
      <c r="B1332" t="s">
        <v>381</v>
      </c>
      <c r="C1332" s="51"/>
      <c r="D1332" s="52"/>
      <c r="E1332" s="63"/>
      <c r="F1332" s="53"/>
      <c r="G1332" s="51" t="s">
        <v>51</v>
      </c>
      <c r="H1332" s="55"/>
      <c r="I1332" s="54"/>
      <c r="J1332" s="54"/>
      <c r="K1332" s="65"/>
      <c r="L1332" s="76">
        <v>1332</v>
      </c>
      <c r="M13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2" s="107">
        <v>21</v>
      </c>
      <c r="O1332" s="107">
        <v>6.5</v>
      </c>
      <c r="P1332" s="107">
        <v>71100000</v>
      </c>
      <c r="Q1332" s="107"/>
    </row>
    <row r="1333" spans="1:17" x14ac:dyDescent="0.3">
      <c r="A1333" t="s">
        <v>2246</v>
      </c>
      <c r="B1333" t="s">
        <v>201</v>
      </c>
      <c r="C1333" s="51"/>
      <c r="D1333" s="52"/>
      <c r="E1333" s="63"/>
      <c r="F1333" s="53"/>
      <c r="G1333" s="51" t="s">
        <v>51</v>
      </c>
      <c r="H1333" s="55"/>
      <c r="I1333" s="54"/>
      <c r="J1333" s="54"/>
      <c r="K1333" s="65"/>
      <c r="L1333" s="76">
        <v>1333</v>
      </c>
      <c r="M13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3" s="107">
        <v>12</v>
      </c>
      <c r="O1333" s="107">
        <v>6.5</v>
      </c>
      <c r="P1333" s="107">
        <v>71200000</v>
      </c>
      <c r="Q1333" s="107"/>
    </row>
    <row r="1334" spans="1:17" x14ac:dyDescent="0.3">
      <c r="A1334" t="s">
        <v>2247</v>
      </c>
      <c r="B1334" t="s">
        <v>577</v>
      </c>
      <c r="C1334" s="51"/>
      <c r="D1334" s="52"/>
      <c r="E1334" s="63"/>
      <c r="F1334" s="53"/>
      <c r="G1334" s="51" t="s">
        <v>51</v>
      </c>
      <c r="H1334" s="55"/>
      <c r="I1334" s="54"/>
      <c r="J1334" s="54"/>
      <c r="K1334" s="65"/>
      <c r="L1334" s="76">
        <v>1334</v>
      </c>
      <c r="M13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4" s="107">
        <v>23</v>
      </c>
      <c r="O1334" s="107">
        <v>6.5</v>
      </c>
      <c r="P1334" s="107">
        <v>71300000</v>
      </c>
      <c r="Q1334" s="107"/>
    </row>
    <row r="1335" spans="1:17" x14ac:dyDescent="0.3">
      <c r="A1335" t="s">
        <v>2248</v>
      </c>
      <c r="B1335" t="s">
        <v>341</v>
      </c>
      <c r="C1335" s="51"/>
      <c r="D1335" s="52"/>
      <c r="E1335" s="63"/>
      <c r="F1335" s="53"/>
      <c r="G1335" s="51" t="s">
        <v>51</v>
      </c>
      <c r="H1335" s="55"/>
      <c r="I1335" s="54"/>
      <c r="J1335" s="54"/>
      <c r="K1335" s="65"/>
      <c r="L1335" s="76">
        <v>1335</v>
      </c>
      <c r="M13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5" s="107">
        <v>24</v>
      </c>
      <c r="O1335" s="107">
        <v>6.5</v>
      </c>
      <c r="P1335" s="107">
        <v>71400000</v>
      </c>
      <c r="Q1335" s="107"/>
    </row>
    <row r="1336" spans="1:17" x14ac:dyDescent="0.3">
      <c r="A1336" t="s">
        <v>2249</v>
      </c>
      <c r="B1336" t="s">
        <v>269</v>
      </c>
      <c r="C1336" s="51"/>
      <c r="D1336" s="52"/>
      <c r="E1336" s="63"/>
      <c r="F1336" s="53"/>
      <c r="G1336" s="51" t="s">
        <v>51</v>
      </c>
      <c r="H1336" s="55"/>
      <c r="I1336" s="54"/>
      <c r="J1336" s="54"/>
      <c r="K1336" s="65"/>
      <c r="L1336" s="76">
        <v>1336</v>
      </c>
      <c r="M13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6" s="107">
        <v>21</v>
      </c>
      <c r="O1336" s="107">
        <v>6.5</v>
      </c>
      <c r="P1336" s="107">
        <v>71500000</v>
      </c>
      <c r="Q1336" s="107"/>
    </row>
    <row r="1337" spans="1:17" x14ac:dyDescent="0.3">
      <c r="A1337" t="s">
        <v>2250</v>
      </c>
      <c r="B1337" t="s">
        <v>285</v>
      </c>
      <c r="C1337" s="51"/>
      <c r="D1337" s="52"/>
      <c r="E1337" s="63"/>
      <c r="F1337" s="53"/>
      <c r="G1337" s="51" t="s">
        <v>51</v>
      </c>
      <c r="H1337" s="55"/>
      <c r="I1337" s="54"/>
      <c r="J1337" s="54"/>
      <c r="K1337" s="65"/>
      <c r="L1337" s="76">
        <v>1337</v>
      </c>
      <c r="M13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7" s="107">
        <v>23</v>
      </c>
      <c r="O1337" s="107">
        <v>6.5</v>
      </c>
      <c r="P1337" s="107">
        <v>71600000</v>
      </c>
      <c r="Q1337" s="107"/>
    </row>
    <row r="1338" spans="1:17" x14ac:dyDescent="0.3">
      <c r="A1338" t="s">
        <v>2251</v>
      </c>
      <c r="B1338" t="s">
        <v>298</v>
      </c>
      <c r="C1338" s="51"/>
      <c r="D1338" s="52"/>
      <c r="E1338" s="63"/>
      <c r="F1338" s="53"/>
      <c r="G1338" s="51" t="s">
        <v>51</v>
      </c>
      <c r="H1338" s="55"/>
      <c r="I1338" s="54"/>
      <c r="J1338" s="54"/>
      <c r="K1338" s="65"/>
      <c r="L1338" s="76">
        <v>1338</v>
      </c>
      <c r="M13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8" s="107">
        <v>24</v>
      </c>
      <c r="O1338" s="107">
        <v>6.5</v>
      </c>
      <c r="P1338" s="107">
        <v>71700000</v>
      </c>
      <c r="Q1338" s="107"/>
    </row>
    <row r="1339" spans="1:17" x14ac:dyDescent="0.3">
      <c r="A1339" t="s">
        <v>2252</v>
      </c>
      <c r="B1339" t="s">
        <v>590</v>
      </c>
      <c r="C1339" s="51"/>
      <c r="D1339" s="52"/>
      <c r="E1339" s="63"/>
      <c r="F1339" s="53"/>
      <c r="G1339" s="51" t="s">
        <v>51</v>
      </c>
      <c r="H1339" s="55"/>
      <c r="I1339" s="54"/>
      <c r="J1339" s="54"/>
      <c r="K1339" s="65"/>
      <c r="L1339" s="76">
        <v>1339</v>
      </c>
      <c r="M13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39" s="107">
        <v>21</v>
      </c>
      <c r="O1339" s="107">
        <v>6.5</v>
      </c>
      <c r="P1339" s="107">
        <v>71800000</v>
      </c>
      <c r="Q1339" s="107"/>
    </row>
    <row r="1340" spans="1:17" x14ac:dyDescent="0.3">
      <c r="A1340" t="s">
        <v>2253</v>
      </c>
      <c r="B1340" t="s">
        <v>591</v>
      </c>
      <c r="C1340" s="51"/>
      <c r="D1340" s="52"/>
      <c r="E1340" s="63"/>
      <c r="F1340" s="53"/>
      <c r="G1340" s="51" t="s">
        <v>51</v>
      </c>
      <c r="H1340" s="55"/>
      <c r="I1340" s="54"/>
      <c r="J1340" s="54"/>
      <c r="K1340" s="65"/>
      <c r="L1340" s="76">
        <v>1340</v>
      </c>
      <c r="M13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0" s="107">
        <v>23</v>
      </c>
      <c r="O1340" s="107">
        <v>6.5</v>
      </c>
      <c r="P1340" s="107">
        <v>71900000</v>
      </c>
      <c r="Q1340" s="107"/>
    </row>
    <row r="1341" spans="1:17" x14ac:dyDescent="0.3">
      <c r="A1341" t="s">
        <v>2254</v>
      </c>
      <c r="B1341" t="s">
        <v>305</v>
      </c>
      <c r="C1341" s="51"/>
      <c r="D1341" s="52"/>
      <c r="E1341" s="63"/>
      <c r="F1341" s="53"/>
      <c r="G1341" s="51" t="s">
        <v>51</v>
      </c>
      <c r="H1341" s="55"/>
      <c r="I1341" s="54"/>
      <c r="J1341" s="54"/>
      <c r="K1341" s="65"/>
      <c r="L1341" s="76">
        <v>1341</v>
      </c>
      <c r="M13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1" s="107">
        <v>24</v>
      </c>
      <c r="O1341" s="107">
        <v>6.5</v>
      </c>
      <c r="P1341" s="107">
        <v>72000000</v>
      </c>
      <c r="Q1341" s="107"/>
    </row>
    <row r="1342" spans="1:17" x14ac:dyDescent="0.3">
      <c r="A1342" t="s">
        <v>2255</v>
      </c>
      <c r="B1342" t="s">
        <v>592</v>
      </c>
      <c r="C1342" s="51"/>
      <c r="D1342" s="52"/>
      <c r="E1342" s="63"/>
      <c r="F1342" s="53"/>
      <c r="G1342" s="51" t="s">
        <v>51</v>
      </c>
      <c r="H1342" s="55"/>
      <c r="I1342" s="54"/>
      <c r="J1342" s="54"/>
      <c r="K1342" s="65"/>
      <c r="L1342" s="76">
        <v>1342</v>
      </c>
      <c r="M13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2" s="107">
        <v>14</v>
      </c>
      <c r="O1342" s="107">
        <v>6.5</v>
      </c>
      <c r="P1342" s="107">
        <v>72100000</v>
      </c>
      <c r="Q1342" s="107"/>
    </row>
    <row r="1343" spans="1:17" x14ac:dyDescent="0.3">
      <c r="A1343" t="s">
        <v>2256</v>
      </c>
      <c r="B1343" t="s">
        <v>202</v>
      </c>
      <c r="C1343" s="51"/>
      <c r="D1343" s="52"/>
      <c r="E1343" s="63"/>
      <c r="F1343" s="53"/>
      <c r="G1343" s="51" t="s">
        <v>51</v>
      </c>
      <c r="H1343" s="55"/>
      <c r="I1343" s="54"/>
      <c r="J1343" s="54"/>
      <c r="K1343" s="65"/>
      <c r="L1343" s="76">
        <v>1343</v>
      </c>
      <c r="M13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3" s="107">
        <v>16</v>
      </c>
      <c r="O1343" s="107">
        <v>6.5</v>
      </c>
      <c r="P1343" s="107">
        <v>72200000</v>
      </c>
      <c r="Q1343" s="107"/>
    </row>
    <row r="1344" spans="1:17" x14ac:dyDescent="0.3">
      <c r="A1344" t="s">
        <v>2257</v>
      </c>
      <c r="B1344" t="s">
        <v>179</v>
      </c>
      <c r="C1344" s="51"/>
      <c r="D1344" s="52"/>
      <c r="E1344" s="63"/>
      <c r="F1344" s="53"/>
      <c r="G1344" s="51" t="s">
        <v>51</v>
      </c>
      <c r="H1344" s="55"/>
      <c r="I1344" s="54"/>
      <c r="J1344" s="54"/>
      <c r="K1344" s="65"/>
      <c r="L1344" s="76">
        <v>1344</v>
      </c>
      <c r="M13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4" s="107">
        <v>18</v>
      </c>
      <c r="O1344" s="107">
        <v>6.5</v>
      </c>
      <c r="P1344" s="107">
        <v>72300000</v>
      </c>
      <c r="Q1344" s="107"/>
    </row>
    <row r="1345" spans="1:17" x14ac:dyDescent="0.3">
      <c r="A1345" t="s">
        <v>2258</v>
      </c>
      <c r="B1345" t="s">
        <v>265</v>
      </c>
      <c r="C1345" s="51"/>
      <c r="D1345" s="52"/>
      <c r="E1345" s="63"/>
      <c r="F1345" s="53"/>
      <c r="G1345" s="51" t="s">
        <v>51</v>
      </c>
      <c r="H1345" s="55"/>
      <c r="I1345" s="54"/>
      <c r="J1345" s="54"/>
      <c r="K1345" s="65"/>
      <c r="L1345" s="76">
        <v>1345</v>
      </c>
      <c r="M13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5" s="107">
        <v>19</v>
      </c>
      <c r="O1345" s="107">
        <v>6.5</v>
      </c>
      <c r="P1345" s="107">
        <v>72400000</v>
      </c>
      <c r="Q1345" s="107"/>
    </row>
    <row r="1346" spans="1:17" x14ac:dyDescent="0.3">
      <c r="A1346" t="s">
        <v>2259</v>
      </c>
      <c r="B1346" t="s">
        <v>323</v>
      </c>
      <c r="C1346" s="51"/>
      <c r="D1346" s="52"/>
      <c r="E1346" s="63"/>
      <c r="F1346" s="53"/>
      <c r="G1346" s="51" t="s">
        <v>51</v>
      </c>
      <c r="H1346" s="55"/>
      <c r="I1346" s="54"/>
      <c r="J1346" s="54"/>
      <c r="K1346" s="65"/>
      <c r="L1346" s="76">
        <v>1346</v>
      </c>
      <c r="M13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6" s="107">
        <v>17</v>
      </c>
      <c r="O1346" s="107">
        <v>6.5</v>
      </c>
      <c r="P1346" s="107">
        <v>72500000</v>
      </c>
      <c r="Q1346" s="107"/>
    </row>
    <row r="1347" spans="1:17" x14ac:dyDescent="0.3">
      <c r="A1347" t="s">
        <v>2260</v>
      </c>
      <c r="B1347" t="s">
        <v>196</v>
      </c>
      <c r="C1347" s="51"/>
      <c r="D1347" s="52"/>
      <c r="E1347" s="63"/>
      <c r="F1347" s="53"/>
      <c r="G1347" s="51" t="s">
        <v>51</v>
      </c>
      <c r="H1347" s="55"/>
      <c r="I1347" s="54"/>
      <c r="J1347" s="54"/>
      <c r="K1347" s="65"/>
      <c r="L1347" s="76">
        <v>1347</v>
      </c>
      <c r="M13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7" s="107">
        <v>16</v>
      </c>
      <c r="O1347" s="107">
        <v>6.5</v>
      </c>
      <c r="P1347" s="107">
        <v>72600000</v>
      </c>
      <c r="Q1347" s="107"/>
    </row>
    <row r="1348" spans="1:17" x14ac:dyDescent="0.3">
      <c r="A1348" t="s">
        <v>2261</v>
      </c>
      <c r="B1348" t="s">
        <v>298</v>
      </c>
      <c r="C1348" s="51"/>
      <c r="D1348" s="52"/>
      <c r="E1348" s="63"/>
      <c r="F1348" s="53"/>
      <c r="G1348" s="51" t="s">
        <v>51</v>
      </c>
      <c r="H1348" s="55"/>
      <c r="I1348" s="54"/>
      <c r="J1348" s="54"/>
      <c r="K1348" s="65"/>
      <c r="L1348" s="76">
        <v>1348</v>
      </c>
      <c r="M13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8" s="107">
        <v>15</v>
      </c>
      <c r="O1348" s="107">
        <v>6.5</v>
      </c>
      <c r="P1348" s="107">
        <v>72700000</v>
      </c>
      <c r="Q1348" s="107"/>
    </row>
    <row r="1349" spans="1:17" x14ac:dyDescent="0.3">
      <c r="A1349" t="s">
        <v>2262</v>
      </c>
      <c r="B1349" t="s">
        <v>593</v>
      </c>
      <c r="C1349" s="51"/>
      <c r="D1349" s="52"/>
      <c r="E1349" s="63"/>
      <c r="F1349" s="53"/>
      <c r="G1349" s="51" t="s">
        <v>51</v>
      </c>
      <c r="H1349" s="55"/>
      <c r="I1349" s="54"/>
      <c r="J1349" s="54"/>
      <c r="K1349" s="65"/>
      <c r="L1349" s="76">
        <v>1349</v>
      </c>
      <c r="M13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49" s="107">
        <v>14</v>
      </c>
      <c r="O1349" s="107">
        <v>6.5</v>
      </c>
      <c r="P1349" s="107">
        <v>72800000</v>
      </c>
      <c r="Q1349" s="107"/>
    </row>
    <row r="1350" spans="1:17" x14ac:dyDescent="0.3">
      <c r="A1350" t="s">
        <v>2263</v>
      </c>
      <c r="B1350" t="s">
        <v>325</v>
      </c>
      <c r="C1350" s="51"/>
      <c r="D1350" s="52"/>
      <c r="E1350" s="63"/>
      <c r="F1350" s="53"/>
      <c r="G1350" s="51" t="s">
        <v>51</v>
      </c>
      <c r="H1350" s="55"/>
      <c r="I1350" s="54"/>
      <c r="J1350" s="54"/>
      <c r="K1350" s="65"/>
      <c r="L1350" s="76">
        <v>1350</v>
      </c>
      <c r="M13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0" s="107">
        <v>13</v>
      </c>
      <c r="O1350" s="107">
        <v>6.5</v>
      </c>
      <c r="P1350" s="107">
        <v>72900000</v>
      </c>
      <c r="Q1350" s="107"/>
    </row>
    <row r="1351" spans="1:17" x14ac:dyDescent="0.3">
      <c r="A1351" t="s">
        <v>2264</v>
      </c>
      <c r="B1351" t="s">
        <v>278</v>
      </c>
      <c r="C1351" s="51"/>
      <c r="D1351" s="52"/>
      <c r="E1351" s="63"/>
      <c r="F1351" s="53"/>
      <c r="G1351" s="51" t="s">
        <v>51</v>
      </c>
      <c r="H1351" s="55"/>
      <c r="I1351" s="54"/>
      <c r="J1351" s="54"/>
      <c r="K1351" s="65"/>
      <c r="L1351" s="76">
        <v>1351</v>
      </c>
      <c r="M13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1" s="107">
        <v>12</v>
      </c>
      <c r="O1351" s="107">
        <v>6.5</v>
      </c>
      <c r="P1351" s="107">
        <v>73000000</v>
      </c>
      <c r="Q1351" s="107"/>
    </row>
    <row r="1352" spans="1:17" x14ac:dyDescent="0.3">
      <c r="A1352" t="s">
        <v>2265</v>
      </c>
      <c r="B1352" t="s">
        <v>353</v>
      </c>
      <c r="C1352" s="51"/>
      <c r="D1352" s="52"/>
      <c r="E1352" s="63"/>
      <c r="F1352" s="53"/>
      <c r="G1352" s="51" t="s">
        <v>51</v>
      </c>
      <c r="H1352" s="55"/>
      <c r="I1352" s="54"/>
      <c r="J1352" s="54"/>
      <c r="K1352" s="65"/>
      <c r="L1352" s="76">
        <v>1352</v>
      </c>
      <c r="M13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2" s="107">
        <v>11</v>
      </c>
      <c r="O1352" s="107">
        <v>6.5</v>
      </c>
      <c r="P1352" s="107">
        <v>73100000</v>
      </c>
      <c r="Q1352" s="107"/>
    </row>
    <row r="1353" spans="1:17" x14ac:dyDescent="0.3">
      <c r="A1353" t="s">
        <v>2266</v>
      </c>
      <c r="B1353" t="s">
        <v>318</v>
      </c>
      <c r="C1353" s="51"/>
      <c r="D1353" s="52"/>
      <c r="E1353" s="63"/>
      <c r="F1353" s="53"/>
      <c r="G1353" s="51" t="s">
        <v>51</v>
      </c>
      <c r="H1353" s="55"/>
      <c r="I1353" s="54"/>
      <c r="J1353" s="54"/>
      <c r="K1353" s="65"/>
      <c r="L1353" s="76">
        <v>1353</v>
      </c>
      <c r="M13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3" s="107">
        <v>10</v>
      </c>
      <c r="O1353" s="107">
        <v>6.5</v>
      </c>
      <c r="P1353" s="107">
        <v>73200000</v>
      </c>
      <c r="Q1353" s="107"/>
    </row>
    <row r="1354" spans="1:17" x14ac:dyDescent="0.3">
      <c r="A1354" t="s">
        <v>2267</v>
      </c>
      <c r="B1354" t="s">
        <v>395</v>
      </c>
      <c r="C1354" s="51"/>
      <c r="D1354" s="52"/>
      <c r="E1354" s="63"/>
      <c r="F1354" s="53"/>
      <c r="G1354" s="51" t="s">
        <v>51</v>
      </c>
      <c r="H1354" s="55"/>
      <c r="I1354" s="54"/>
      <c r="J1354" s="54"/>
      <c r="K1354" s="65"/>
      <c r="L1354" s="76">
        <v>1354</v>
      </c>
      <c r="M13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4" s="107">
        <v>1</v>
      </c>
      <c r="O1354" s="107">
        <v>6.5</v>
      </c>
      <c r="P1354" s="107">
        <v>73300000</v>
      </c>
      <c r="Q1354" s="107"/>
    </row>
    <row r="1355" spans="1:17" x14ac:dyDescent="0.3">
      <c r="A1355" t="s">
        <v>2268</v>
      </c>
      <c r="B1355" t="s">
        <v>190</v>
      </c>
      <c r="C1355" s="51"/>
      <c r="D1355" s="52"/>
      <c r="E1355" s="63"/>
      <c r="F1355" s="53"/>
      <c r="G1355" s="51" t="s">
        <v>51</v>
      </c>
      <c r="H1355" s="55"/>
      <c r="I1355" s="54"/>
      <c r="J1355" s="54"/>
      <c r="K1355" s="65"/>
      <c r="L1355" s="76">
        <v>1355</v>
      </c>
      <c r="M13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5" s="107">
        <v>1</v>
      </c>
      <c r="O1355" s="107">
        <v>6.5</v>
      </c>
      <c r="P1355" s="107">
        <v>73400000</v>
      </c>
      <c r="Q1355" s="107"/>
    </row>
    <row r="1356" spans="1:17" x14ac:dyDescent="0.3">
      <c r="A1356" t="s">
        <v>2269</v>
      </c>
      <c r="B1356" t="s">
        <v>410</v>
      </c>
      <c r="C1356" s="51"/>
      <c r="D1356" s="52"/>
      <c r="E1356" s="63"/>
      <c r="F1356" s="53"/>
      <c r="G1356" s="51" t="s">
        <v>51</v>
      </c>
      <c r="H1356" s="55"/>
      <c r="I1356" s="54"/>
      <c r="J1356" s="54"/>
      <c r="K1356" s="65"/>
      <c r="L1356" s="76">
        <v>1356</v>
      </c>
      <c r="M13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6" s="107">
        <v>2</v>
      </c>
      <c r="O1356" s="107">
        <v>6.5</v>
      </c>
      <c r="P1356" s="107">
        <v>73500000</v>
      </c>
      <c r="Q1356" s="107"/>
    </row>
    <row r="1357" spans="1:17" x14ac:dyDescent="0.3">
      <c r="A1357" t="s">
        <v>2270</v>
      </c>
      <c r="B1357" t="s">
        <v>341</v>
      </c>
      <c r="C1357" s="51"/>
      <c r="D1357" s="52"/>
      <c r="E1357" s="63"/>
      <c r="F1357" s="53"/>
      <c r="G1357" s="51" t="s">
        <v>51</v>
      </c>
      <c r="H1357" s="55"/>
      <c r="I1357" s="54"/>
      <c r="J1357" s="54"/>
      <c r="K1357" s="65"/>
      <c r="L1357" s="76">
        <v>1357</v>
      </c>
      <c r="M13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7" s="107">
        <v>2</v>
      </c>
      <c r="O1357" s="107">
        <v>6.5</v>
      </c>
      <c r="P1357" s="107">
        <v>73600000</v>
      </c>
      <c r="Q1357" s="107"/>
    </row>
    <row r="1358" spans="1:17" x14ac:dyDescent="0.3">
      <c r="A1358" t="s">
        <v>2271</v>
      </c>
      <c r="B1358" t="s">
        <v>411</v>
      </c>
      <c r="C1358" s="51"/>
      <c r="D1358" s="52"/>
      <c r="E1358" s="63"/>
      <c r="F1358" s="53"/>
      <c r="G1358" s="51" t="s">
        <v>51</v>
      </c>
      <c r="H1358" s="55"/>
      <c r="I1358" s="54"/>
      <c r="J1358" s="54"/>
      <c r="K1358" s="65"/>
      <c r="L1358" s="76">
        <v>1358</v>
      </c>
      <c r="M13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8" s="107">
        <v>2</v>
      </c>
      <c r="O1358" s="107">
        <v>6.5</v>
      </c>
      <c r="P1358" s="107">
        <v>73700000</v>
      </c>
      <c r="Q1358" s="107"/>
    </row>
    <row r="1359" spans="1:17" x14ac:dyDescent="0.3">
      <c r="A1359" t="s">
        <v>2272</v>
      </c>
      <c r="B1359" t="s">
        <v>594</v>
      </c>
      <c r="C1359" s="51"/>
      <c r="D1359" s="52"/>
      <c r="E1359" s="63"/>
      <c r="F1359" s="53"/>
      <c r="G1359" s="51" t="s">
        <v>51</v>
      </c>
      <c r="H1359" s="55"/>
      <c r="I1359" s="54"/>
      <c r="J1359" s="54"/>
      <c r="K1359" s="65"/>
      <c r="L1359" s="76">
        <v>1359</v>
      </c>
      <c r="M13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59" s="107">
        <v>5</v>
      </c>
      <c r="O1359" s="107">
        <v>6.5</v>
      </c>
      <c r="P1359" s="107">
        <v>73800000</v>
      </c>
      <c r="Q1359" s="107"/>
    </row>
    <row r="1360" spans="1:17" x14ac:dyDescent="0.3">
      <c r="A1360" t="s">
        <v>2273</v>
      </c>
      <c r="B1360" t="s">
        <v>595</v>
      </c>
      <c r="C1360" s="51"/>
      <c r="D1360" s="52"/>
      <c r="E1360" s="63"/>
      <c r="F1360" s="53"/>
      <c r="G1360" s="51" t="s">
        <v>51</v>
      </c>
      <c r="H1360" s="55"/>
      <c r="I1360" s="54"/>
      <c r="J1360" s="54"/>
      <c r="K1360" s="65"/>
      <c r="L1360" s="76">
        <v>1360</v>
      </c>
      <c r="M13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0" s="107">
        <v>8</v>
      </c>
      <c r="O1360" s="107">
        <v>6.5</v>
      </c>
      <c r="P1360" s="107">
        <v>73900000</v>
      </c>
      <c r="Q1360" s="107"/>
    </row>
    <row r="1361" spans="1:17" x14ac:dyDescent="0.3">
      <c r="A1361" t="s">
        <v>2274</v>
      </c>
      <c r="B1361" t="s">
        <v>409</v>
      </c>
      <c r="C1361" s="51"/>
      <c r="D1361" s="52"/>
      <c r="E1361" s="63"/>
      <c r="F1361" s="53"/>
      <c r="G1361" s="51" t="s">
        <v>51</v>
      </c>
      <c r="H1361" s="55"/>
      <c r="I1361" s="54"/>
      <c r="J1361" s="54"/>
      <c r="K1361" s="65"/>
      <c r="L1361" s="76">
        <v>1361</v>
      </c>
      <c r="M13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1" s="107">
        <v>9</v>
      </c>
      <c r="O1361" s="107">
        <v>6.5</v>
      </c>
      <c r="P1361" s="107">
        <v>74000000</v>
      </c>
      <c r="Q1361" s="107"/>
    </row>
    <row r="1362" spans="1:17" x14ac:dyDescent="0.3">
      <c r="A1362" t="s">
        <v>2275</v>
      </c>
      <c r="B1362" t="s">
        <v>286</v>
      </c>
      <c r="C1362" s="51"/>
      <c r="D1362" s="52"/>
      <c r="E1362" s="63"/>
      <c r="F1362" s="53"/>
      <c r="G1362" s="51" t="s">
        <v>51</v>
      </c>
      <c r="H1362" s="55"/>
      <c r="I1362" s="54"/>
      <c r="J1362" s="54"/>
      <c r="K1362" s="65"/>
      <c r="L1362" s="76">
        <v>1362</v>
      </c>
      <c r="M13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2" s="107">
        <v>8</v>
      </c>
      <c r="O1362" s="107">
        <v>6.5</v>
      </c>
      <c r="P1362" s="107">
        <v>60000</v>
      </c>
      <c r="Q1362" s="107"/>
    </row>
    <row r="1363" spans="1:17" x14ac:dyDescent="0.3">
      <c r="A1363" t="s">
        <v>2276</v>
      </c>
      <c r="B1363" t="s">
        <v>278</v>
      </c>
      <c r="C1363" s="51"/>
      <c r="D1363" s="52"/>
      <c r="E1363" s="63"/>
      <c r="F1363" s="53"/>
      <c r="G1363" s="51" t="s">
        <v>51</v>
      </c>
      <c r="H1363" s="55"/>
      <c r="I1363" s="54"/>
      <c r="J1363" s="54"/>
      <c r="K1363" s="65"/>
      <c r="L1363" s="76">
        <v>1363</v>
      </c>
      <c r="M13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3" s="107">
        <v>6</v>
      </c>
      <c r="O1363" s="107">
        <v>6.5</v>
      </c>
      <c r="P1363" s="107">
        <v>70000</v>
      </c>
      <c r="Q1363" s="107"/>
    </row>
    <row r="1364" spans="1:17" x14ac:dyDescent="0.3">
      <c r="A1364" t="s">
        <v>2277</v>
      </c>
      <c r="B1364" t="s">
        <v>298</v>
      </c>
      <c r="C1364" s="51"/>
      <c r="D1364" s="52"/>
      <c r="E1364" s="63"/>
      <c r="F1364" s="53"/>
      <c r="G1364" s="51" t="s">
        <v>51</v>
      </c>
      <c r="H1364" s="55"/>
      <c r="I1364" s="54"/>
      <c r="J1364" s="54"/>
      <c r="K1364" s="65"/>
      <c r="L1364" s="76">
        <v>1364</v>
      </c>
      <c r="M13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4" s="107">
        <v>5</v>
      </c>
      <c r="O1364" s="107">
        <v>6.5</v>
      </c>
      <c r="P1364" s="107">
        <v>0</v>
      </c>
      <c r="Q1364" s="107"/>
    </row>
    <row r="1365" spans="1:17" x14ac:dyDescent="0.3">
      <c r="A1365" t="s">
        <v>2278</v>
      </c>
      <c r="B1365" t="s">
        <v>537</v>
      </c>
      <c r="C1365" s="51"/>
      <c r="D1365" s="52"/>
      <c r="E1365" s="63"/>
      <c r="F1365" s="53"/>
      <c r="G1365" s="51" t="s">
        <v>51</v>
      </c>
      <c r="H1365" s="55"/>
      <c r="I1365" s="54"/>
      <c r="J1365" s="54"/>
      <c r="K1365" s="65"/>
      <c r="L1365" s="76">
        <v>1365</v>
      </c>
      <c r="M13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5" s="107">
        <v>4</v>
      </c>
      <c r="O1365" s="107">
        <v>6.5</v>
      </c>
      <c r="P1365" s="107">
        <v>0</v>
      </c>
      <c r="Q1365" s="107"/>
    </row>
    <row r="1366" spans="1:17" x14ac:dyDescent="0.3">
      <c r="A1366" t="s">
        <v>2279</v>
      </c>
      <c r="B1366" t="s">
        <v>596</v>
      </c>
      <c r="C1366" s="51"/>
      <c r="D1366" s="52"/>
      <c r="E1366" s="63"/>
      <c r="F1366" s="53"/>
      <c r="G1366" s="51" t="s">
        <v>51</v>
      </c>
      <c r="H1366" s="55"/>
      <c r="I1366" s="54"/>
      <c r="J1366" s="54"/>
      <c r="K1366" s="65"/>
      <c r="L1366" s="76">
        <v>1366</v>
      </c>
      <c r="M13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6" s="107">
        <v>3</v>
      </c>
      <c r="O1366" s="107">
        <v>6.5</v>
      </c>
      <c r="P1366" s="107">
        <v>120000</v>
      </c>
      <c r="Q1366" s="107"/>
    </row>
    <row r="1367" spans="1:17" x14ac:dyDescent="0.3">
      <c r="A1367" t="s">
        <v>2280</v>
      </c>
      <c r="B1367" t="s">
        <v>243</v>
      </c>
      <c r="C1367" s="51"/>
      <c r="D1367" s="52"/>
      <c r="E1367" s="63"/>
      <c r="F1367" s="53"/>
      <c r="G1367" s="51" t="s">
        <v>51</v>
      </c>
      <c r="H1367" s="55"/>
      <c r="I1367" s="54"/>
      <c r="J1367" s="54"/>
      <c r="K1367" s="65"/>
      <c r="L1367" s="76">
        <v>1367</v>
      </c>
      <c r="M13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7" s="107">
        <v>2</v>
      </c>
      <c r="O1367" s="107">
        <v>6.5</v>
      </c>
      <c r="P1367" s="107">
        <v>120000</v>
      </c>
      <c r="Q1367" s="107"/>
    </row>
    <row r="1368" spans="1:17" x14ac:dyDescent="0.3">
      <c r="A1368" t="s">
        <v>2281</v>
      </c>
      <c r="B1368" t="s">
        <v>597</v>
      </c>
      <c r="C1368" s="51"/>
      <c r="D1368" s="52"/>
      <c r="E1368" s="63"/>
      <c r="F1368" s="53"/>
      <c r="G1368" s="51" t="s">
        <v>51</v>
      </c>
      <c r="H1368" s="55"/>
      <c r="I1368" s="54"/>
      <c r="J1368" s="54"/>
      <c r="K1368" s="65"/>
      <c r="L1368" s="76">
        <v>1368</v>
      </c>
      <c r="M13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8" s="107">
        <v>1</v>
      </c>
      <c r="O1368" s="107">
        <v>6.5</v>
      </c>
      <c r="P1368" s="107">
        <v>130000</v>
      </c>
      <c r="Q1368" s="107"/>
    </row>
    <row r="1369" spans="1:17" x14ac:dyDescent="0.3">
      <c r="A1369" t="s">
        <v>2282</v>
      </c>
      <c r="B1369" t="s">
        <v>598</v>
      </c>
      <c r="C1369" s="51"/>
      <c r="D1369" s="52"/>
      <c r="E1369" s="63"/>
      <c r="F1369" s="53"/>
      <c r="G1369" s="51" t="s">
        <v>51</v>
      </c>
      <c r="H1369" s="55"/>
      <c r="I1369" s="54"/>
      <c r="J1369" s="54"/>
      <c r="K1369" s="65"/>
      <c r="L1369" s="76">
        <v>1369</v>
      </c>
      <c r="M13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69" s="107">
        <v>2</v>
      </c>
      <c r="O1369" s="107">
        <v>6.5</v>
      </c>
      <c r="P1369" s="107">
        <v>140000</v>
      </c>
      <c r="Q1369" s="107"/>
    </row>
    <row r="1370" spans="1:17" x14ac:dyDescent="0.3">
      <c r="A1370" t="s">
        <v>2283</v>
      </c>
      <c r="B1370" t="s">
        <v>295</v>
      </c>
      <c r="C1370" s="51"/>
      <c r="D1370" s="52"/>
      <c r="E1370" s="63"/>
      <c r="F1370" s="53"/>
      <c r="G1370" s="51" t="s">
        <v>51</v>
      </c>
      <c r="H1370" s="55"/>
      <c r="I1370" s="54"/>
      <c r="J1370" s="54"/>
      <c r="K1370" s="65"/>
      <c r="L1370" s="76">
        <v>1370</v>
      </c>
      <c r="M13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0" s="107">
        <v>3</v>
      </c>
      <c r="O1370" s="107">
        <v>6.5</v>
      </c>
      <c r="P1370" s="107">
        <v>150000</v>
      </c>
      <c r="Q1370" s="107"/>
    </row>
    <row r="1371" spans="1:17" x14ac:dyDescent="0.3">
      <c r="A1371" t="s">
        <v>2284</v>
      </c>
      <c r="B1371" t="s">
        <v>341</v>
      </c>
      <c r="C1371" s="51"/>
      <c r="D1371" s="52"/>
      <c r="E1371" s="63"/>
      <c r="F1371" s="53"/>
      <c r="G1371" s="51" t="s">
        <v>51</v>
      </c>
      <c r="H1371" s="55"/>
      <c r="I1371" s="54"/>
      <c r="J1371" s="54"/>
      <c r="K1371" s="65"/>
      <c r="L1371" s="76">
        <v>1371</v>
      </c>
      <c r="M13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1" s="107">
        <v>4</v>
      </c>
      <c r="O1371" s="107">
        <v>6.5</v>
      </c>
      <c r="P1371" s="107">
        <v>160000</v>
      </c>
      <c r="Q1371" s="107"/>
    </row>
    <row r="1372" spans="1:17" x14ac:dyDescent="0.3">
      <c r="A1372" t="s">
        <v>2285</v>
      </c>
      <c r="B1372" t="s">
        <v>298</v>
      </c>
      <c r="C1372" s="51"/>
      <c r="D1372" s="52"/>
      <c r="E1372" s="63"/>
      <c r="F1372" s="53"/>
      <c r="G1372" s="51" t="s">
        <v>51</v>
      </c>
      <c r="H1372" s="55"/>
      <c r="I1372" s="54"/>
      <c r="J1372" s="54"/>
      <c r="K1372" s="65"/>
      <c r="L1372" s="76">
        <v>1372</v>
      </c>
      <c r="M13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2" s="107">
        <v>5</v>
      </c>
      <c r="O1372" s="107">
        <v>6.5</v>
      </c>
      <c r="P1372" s="107">
        <v>170000</v>
      </c>
      <c r="Q1372" s="107"/>
    </row>
    <row r="1373" spans="1:17" x14ac:dyDescent="0.3">
      <c r="A1373" t="s">
        <v>2286</v>
      </c>
      <c r="B1373" t="s">
        <v>432</v>
      </c>
      <c r="C1373" s="51"/>
      <c r="D1373" s="52"/>
      <c r="E1373" s="63"/>
      <c r="F1373" s="53"/>
      <c r="G1373" s="51" t="s">
        <v>51</v>
      </c>
      <c r="H1373" s="55"/>
      <c r="I1373" s="54"/>
      <c r="J1373" s="54"/>
      <c r="K1373" s="65"/>
      <c r="L1373" s="76">
        <v>1373</v>
      </c>
      <c r="M13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3" s="107">
        <v>6</v>
      </c>
      <c r="O1373" s="107">
        <v>6.5</v>
      </c>
      <c r="P1373" s="107">
        <v>180000</v>
      </c>
      <c r="Q1373" s="107"/>
    </row>
    <row r="1374" spans="1:17" x14ac:dyDescent="0.3">
      <c r="A1374" t="s">
        <v>2287</v>
      </c>
      <c r="B1374" t="s">
        <v>373</v>
      </c>
      <c r="C1374" s="51"/>
      <c r="D1374" s="52"/>
      <c r="E1374" s="63"/>
      <c r="F1374" s="53"/>
      <c r="G1374" s="51" t="s">
        <v>51</v>
      </c>
      <c r="H1374" s="55"/>
      <c r="I1374" s="54"/>
      <c r="J1374" s="54"/>
      <c r="K1374" s="65"/>
      <c r="L1374" s="76">
        <v>1374</v>
      </c>
      <c r="M13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4" s="107">
        <v>7</v>
      </c>
      <c r="O1374" s="107">
        <v>6.5</v>
      </c>
      <c r="P1374" s="107">
        <v>190000</v>
      </c>
      <c r="Q1374" s="107"/>
    </row>
    <row r="1375" spans="1:17" x14ac:dyDescent="0.3">
      <c r="A1375" t="s">
        <v>2288</v>
      </c>
      <c r="B1375" t="s">
        <v>343</v>
      </c>
      <c r="C1375" s="51"/>
      <c r="D1375" s="52"/>
      <c r="E1375" s="63"/>
      <c r="F1375" s="53"/>
      <c r="G1375" s="51" t="s">
        <v>51</v>
      </c>
      <c r="H1375" s="55"/>
      <c r="I1375" s="54"/>
      <c r="J1375" s="54"/>
      <c r="K1375" s="65"/>
      <c r="L1375" s="76">
        <v>1375</v>
      </c>
      <c r="M13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5" s="107">
        <v>8</v>
      </c>
      <c r="O1375" s="107">
        <v>6.5</v>
      </c>
      <c r="P1375" s="107">
        <v>200000</v>
      </c>
      <c r="Q1375" s="107"/>
    </row>
    <row r="1376" spans="1:17" x14ac:dyDescent="0.3">
      <c r="A1376" t="s">
        <v>2289</v>
      </c>
      <c r="B1376" t="s">
        <v>599</v>
      </c>
      <c r="C1376" s="51"/>
      <c r="D1376" s="52"/>
      <c r="E1376" s="63"/>
      <c r="F1376" s="53"/>
      <c r="G1376" s="51" t="s">
        <v>51</v>
      </c>
      <c r="H1376" s="55"/>
      <c r="I1376" s="54"/>
      <c r="J1376" s="54"/>
      <c r="K1376" s="65"/>
      <c r="L1376" s="76">
        <v>1376</v>
      </c>
      <c r="M13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6" s="107">
        <v>9</v>
      </c>
      <c r="O1376" s="107">
        <v>6.5</v>
      </c>
      <c r="P1376" s="107">
        <v>210000</v>
      </c>
      <c r="Q1376" s="107"/>
    </row>
    <row r="1377" spans="1:17" x14ac:dyDescent="0.3">
      <c r="A1377" t="s">
        <v>2290</v>
      </c>
      <c r="B1377" t="s">
        <v>489</v>
      </c>
      <c r="C1377" s="51"/>
      <c r="D1377" s="52"/>
      <c r="E1377" s="63"/>
      <c r="F1377" s="53"/>
      <c r="G1377" s="51" t="s">
        <v>51</v>
      </c>
      <c r="H1377" s="55"/>
      <c r="I1377" s="54"/>
      <c r="J1377" s="54"/>
      <c r="K1377" s="65"/>
      <c r="L1377" s="76">
        <v>1377</v>
      </c>
      <c r="M13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7" s="107">
        <v>8</v>
      </c>
      <c r="O1377" s="107">
        <v>6.5</v>
      </c>
      <c r="P1377" s="107">
        <v>220000</v>
      </c>
      <c r="Q1377" s="107"/>
    </row>
    <row r="1378" spans="1:17" x14ac:dyDescent="0.3">
      <c r="A1378" t="s">
        <v>2291</v>
      </c>
      <c r="B1378" t="s">
        <v>284</v>
      </c>
      <c r="C1378" s="51"/>
      <c r="D1378" s="52"/>
      <c r="E1378" s="63"/>
      <c r="F1378" s="53"/>
      <c r="G1378" s="51" t="s">
        <v>51</v>
      </c>
      <c r="H1378" s="55"/>
      <c r="I1378" s="54"/>
      <c r="J1378" s="54"/>
      <c r="K1378" s="65"/>
      <c r="L1378" s="76">
        <v>1378</v>
      </c>
      <c r="M13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8" s="107">
        <v>7</v>
      </c>
      <c r="O1378" s="107">
        <v>6.5</v>
      </c>
      <c r="P1378" s="107">
        <v>230000</v>
      </c>
      <c r="Q1378" s="107"/>
    </row>
    <row r="1379" spans="1:17" x14ac:dyDescent="0.3">
      <c r="A1379" t="s">
        <v>2292</v>
      </c>
      <c r="B1379" t="s">
        <v>344</v>
      </c>
      <c r="C1379" s="51"/>
      <c r="D1379" s="52"/>
      <c r="E1379" s="63"/>
      <c r="F1379" s="53"/>
      <c r="G1379" s="51" t="s">
        <v>51</v>
      </c>
      <c r="H1379" s="55"/>
      <c r="I1379" s="54"/>
      <c r="J1379" s="54"/>
      <c r="K1379" s="65"/>
      <c r="L1379" s="76">
        <v>1379</v>
      </c>
      <c r="M13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79" s="107">
        <v>6</v>
      </c>
      <c r="O1379" s="107">
        <v>6.5</v>
      </c>
      <c r="P1379" s="107">
        <v>240000</v>
      </c>
      <c r="Q1379" s="107"/>
    </row>
    <row r="1380" spans="1:17" x14ac:dyDescent="0.3">
      <c r="A1380" t="s">
        <v>2293</v>
      </c>
      <c r="B1380" t="s">
        <v>300</v>
      </c>
      <c r="C1380" s="51"/>
      <c r="D1380" s="52"/>
      <c r="E1380" s="63"/>
      <c r="F1380" s="53"/>
      <c r="G1380" s="51" t="s">
        <v>51</v>
      </c>
      <c r="H1380" s="55"/>
      <c r="I1380" s="54"/>
      <c r="J1380" s="54"/>
      <c r="K1380" s="65"/>
      <c r="L1380" s="76">
        <v>1380</v>
      </c>
      <c r="M13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0" s="107">
        <v>5</v>
      </c>
      <c r="O1380" s="107">
        <v>6.5</v>
      </c>
      <c r="P1380" s="107">
        <v>250000</v>
      </c>
      <c r="Q1380" s="107"/>
    </row>
    <row r="1381" spans="1:17" x14ac:dyDescent="0.3">
      <c r="A1381" t="s">
        <v>2294</v>
      </c>
      <c r="B1381" t="s">
        <v>369</v>
      </c>
      <c r="C1381" s="51"/>
      <c r="D1381" s="52"/>
      <c r="E1381" s="63"/>
      <c r="F1381" s="53"/>
      <c r="G1381" s="51" t="s">
        <v>51</v>
      </c>
      <c r="H1381" s="55"/>
      <c r="I1381" s="54"/>
      <c r="J1381" s="54"/>
      <c r="K1381" s="65"/>
      <c r="L1381" s="76">
        <v>1381</v>
      </c>
      <c r="M13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1" s="107">
        <v>4</v>
      </c>
      <c r="O1381" s="107">
        <v>6.5</v>
      </c>
      <c r="P1381" s="107">
        <v>260000</v>
      </c>
      <c r="Q1381" s="107"/>
    </row>
    <row r="1382" spans="1:17" x14ac:dyDescent="0.3">
      <c r="A1382" t="s">
        <v>2295</v>
      </c>
      <c r="B1382" t="s">
        <v>396</v>
      </c>
      <c r="C1382" s="51"/>
      <c r="D1382" s="52"/>
      <c r="E1382" s="63"/>
      <c r="F1382" s="53"/>
      <c r="G1382" s="51" t="s">
        <v>51</v>
      </c>
      <c r="H1382" s="55"/>
      <c r="I1382" s="54"/>
      <c r="J1382" s="54"/>
      <c r="K1382" s="65"/>
      <c r="L1382" s="76">
        <v>1382</v>
      </c>
      <c r="M13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2" s="107">
        <v>3</v>
      </c>
      <c r="O1382" s="107">
        <v>6.5</v>
      </c>
      <c r="P1382" s="107">
        <v>270000</v>
      </c>
      <c r="Q1382" s="107"/>
    </row>
    <row r="1383" spans="1:17" x14ac:dyDescent="0.3">
      <c r="A1383" t="s">
        <v>2296</v>
      </c>
      <c r="B1383" t="s">
        <v>243</v>
      </c>
      <c r="C1383" s="51"/>
      <c r="D1383" s="52"/>
      <c r="E1383" s="63"/>
      <c r="F1383" s="53"/>
      <c r="G1383" s="51" t="s">
        <v>51</v>
      </c>
      <c r="H1383" s="55"/>
      <c r="I1383" s="54"/>
      <c r="J1383" s="54"/>
      <c r="K1383" s="65"/>
      <c r="L1383" s="76">
        <v>1383</v>
      </c>
      <c r="M13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3" s="107">
        <v>2</v>
      </c>
      <c r="O1383" s="107">
        <v>6.5</v>
      </c>
      <c r="P1383" s="107">
        <v>280000</v>
      </c>
      <c r="Q1383" s="107"/>
    </row>
    <row r="1384" spans="1:17" x14ac:dyDescent="0.3">
      <c r="A1384" t="s">
        <v>2297</v>
      </c>
      <c r="B1384" t="s">
        <v>600</v>
      </c>
      <c r="C1384" s="51"/>
      <c r="D1384" s="52"/>
      <c r="E1384" s="63"/>
      <c r="F1384" s="53"/>
      <c r="G1384" s="51" t="s">
        <v>51</v>
      </c>
      <c r="H1384" s="55"/>
      <c r="I1384" s="54"/>
      <c r="J1384" s="54"/>
      <c r="K1384" s="65"/>
      <c r="L1384" s="76">
        <v>1384</v>
      </c>
      <c r="M13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4" s="107">
        <v>12</v>
      </c>
      <c r="O1384" s="107">
        <v>6.5</v>
      </c>
      <c r="P1384" s="107">
        <v>290000</v>
      </c>
      <c r="Q1384" s="107"/>
    </row>
    <row r="1385" spans="1:17" x14ac:dyDescent="0.3">
      <c r="A1385" t="s">
        <v>1743</v>
      </c>
      <c r="B1385" t="s">
        <v>461</v>
      </c>
      <c r="C1385" s="51"/>
      <c r="D1385" s="52"/>
      <c r="E1385" s="63"/>
      <c r="F1385" s="53"/>
      <c r="G1385" s="51" t="s">
        <v>51</v>
      </c>
      <c r="H1385" s="55"/>
      <c r="I1385" s="54"/>
      <c r="J1385" s="54"/>
      <c r="K1385" s="65"/>
      <c r="L1385" s="76">
        <v>1385</v>
      </c>
      <c r="M13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5" s="107">
        <v>12</v>
      </c>
      <c r="O1385" s="107">
        <v>6.5</v>
      </c>
      <c r="P1385" s="107">
        <v>300000</v>
      </c>
      <c r="Q1385" s="107"/>
    </row>
    <row r="1386" spans="1:17" x14ac:dyDescent="0.3">
      <c r="A1386" t="s">
        <v>2298</v>
      </c>
      <c r="B1386" t="s">
        <v>601</v>
      </c>
      <c r="C1386" s="51"/>
      <c r="D1386" s="52"/>
      <c r="E1386" s="63"/>
      <c r="F1386" s="53"/>
      <c r="G1386" s="51" t="s">
        <v>51</v>
      </c>
      <c r="H1386" s="55"/>
      <c r="I1386" s="54"/>
      <c r="J1386" s="54"/>
      <c r="K1386" s="65"/>
      <c r="L1386" s="76">
        <v>1386</v>
      </c>
      <c r="M13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6" s="107">
        <v>13</v>
      </c>
      <c r="O1386" s="107">
        <v>6.5</v>
      </c>
      <c r="P1386" s="107">
        <v>310000</v>
      </c>
      <c r="Q1386" s="107"/>
    </row>
    <row r="1387" spans="1:17" x14ac:dyDescent="0.3">
      <c r="A1387" t="s">
        <v>2299</v>
      </c>
      <c r="B1387" t="s">
        <v>300</v>
      </c>
      <c r="C1387" s="51"/>
      <c r="D1387" s="52"/>
      <c r="E1387" s="63"/>
      <c r="F1387" s="53"/>
      <c r="G1387" s="51" t="s">
        <v>51</v>
      </c>
      <c r="H1387" s="55"/>
      <c r="I1387" s="54"/>
      <c r="J1387" s="54"/>
      <c r="K1387" s="65"/>
      <c r="L1387" s="76">
        <v>1387</v>
      </c>
      <c r="M13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7" s="107">
        <v>14</v>
      </c>
      <c r="O1387" s="107">
        <v>6.5</v>
      </c>
      <c r="P1387" s="107">
        <v>320000</v>
      </c>
      <c r="Q1387" s="107"/>
    </row>
    <row r="1388" spans="1:17" x14ac:dyDescent="0.3">
      <c r="A1388" t="s">
        <v>2300</v>
      </c>
      <c r="B1388" t="s">
        <v>602</v>
      </c>
      <c r="C1388" s="51"/>
      <c r="D1388" s="52"/>
      <c r="E1388" s="63"/>
      <c r="F1388" s="53"/>
      <c r="G1388" s="51" t="s">
        <v>51</v>
      </c>
      <c r="H1388" s="55"/>
      <c r="I1388" s="54"/>
      <c r="J1388" s="54"/>
      <c r="K1388" s="65"/>
      <c r="L1388" s="76">
        <v>1388</v>
      </c>
      <c r="M13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8" s="107">
        <v>14</v>
      </c>
      <c r="O1388" s="107">
        <v>6.5</v>
      </c>
      <c r="P1388" s="107">
        <v>330000</v>
      </c>
      <c r="Q1388" s="107"/>
    </row>
    <row r="1389" spans="1:17" x14ac:dyDescent="0.3">
      <c r="A1389" t="s">
        <v>2301</v>
      </c>
      <c r="B1389" t="s">
        <v>396</v>
      </c>
      <c r="C1389" s="51"/>
      <c r="D1389" s="52"/>
      <c r="E1389" s="63"/>
      <c r="F1389" s="53"/>
      <c r="G1389" s="51" t="s">
        <v>51</v>
      </c>
      <c r="H1389" s="55"/>
      <c r="I1389" s="54"/>
      <c r="J1389" s="54"/>
      <c r="K1389" s="65"/>
      <c r="L1389" s="76">
        <v>1389</v>
      </c>
      <c r="M13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89" s="107">
        <v>16</v>
      </c>
      <c r="O1389" s="107">
        <v>6.5</v>
      </c>
      <c r="P1389" s="107">
        <v>340000</v>
      </c>
      <c r="Q1389" s="107"/>
    </row>
    <row r="1390" spans="1:17" x14ac:dyDescent="0.3">
      <c r="A1390" t="s">
        <v>2302</v>
      </c>
      <c r="B1390" t="s">
        <v>322</v>
      </c>
      <c r="C1390" s="51"/>
      <c r="D1390" s="52"/>
      <c r="E1390" s="63"/>
      <c r="F1390" s="53"/>
      <c r="G1390" s="51" t="s">
        <v>51</v>
      </c>
      <c r="H1390" s="55"/>
      <c r="I1390" s="54"/>
      <c r="J1390" s="54"/>
      <c r="K1390" s="65"/>
      <c r="L1390" s="76">
        <v>1390</v>
      </c>
      <c r="M13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0" s="107">
        <v>12</v>
      </c>
      <c r="O1390" s="107">
        <v>6.5</v>
      </c>
      <c r="P1390" s="107">
        <v>350000</v>
      </c>
      <c r="Q1390" s="107"/>
    </row>
    <row r="1391" spans="1:17" x14ac:dyDescent="0.3">
      <c r="A1391" t="s">
        <v>2303</v>
      </c>
      <c r="B1391" t="s">
        <v>603</v>
      </c>
      <c r="C1391" s="51"/>
      <c r="D1391" s="52"/>
      <c r="E1391" s="63"/>
      <c r="F1391" s="53"/>
      <c r="G1391" s="51" t="s">
        <v>51</v>
      </c>
      <c r="H1391" s="55"/>
      <c r="I1391" s="54"/>
      <c r="J1391" s="54"/>
      <c r="K1391" s="65"/>
      <c r="L1391" s="76">
        <v>1391</v>
      </c>
      <c r="M13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1" s="107">
        <v>13</v>
      </c>
      <c r="O1391" s="107">
        <v>6.5</v>
      </c>
      <c r="P1391" s="107">
        <v>360000</v>
      </c>
      <c r="Q1391" s="107"/>
    </row>
    <row r="1392" spans="1:17" x14ac:dyDescent="0.3">
      <c r="A1392" t="s">
        <v>2304</v>
      </c>
      <c r="B1392" t="s">
        <v>278</v>
      </c>
      <c r="C1392" s="51"/>
      <c r="D1392" s="52"/>
      <c r="E1392" s="63"/>
      <c r="F1392" s="53"/>
      <c r="G1392" s="51" t="s">
        <v>51</v>
      </c>
      <c r="H1392" s="55"/>
      <c r="I1392" s="54"/>
      <c r="J1392" s="54"/>
      <c r="K1392" s="65"/>
      <c r="L1392" s="76">
        <v>1392</v>
      </c>
      <c r="M13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2" s="107">
        <v>14</v>
      </c>
      <c r="O1392" s="107">
        <v>6.5</v>
      </c>
      <c r="P1392" s="107">
        <v>370000</v>
      </c>
      <c r="Q1392" s="107"/>
    </row>
    <row r="1393" spans="1:17" x14ac:dyDescent="0.3">
      <c r="A1393" t="s">
        <v>2305</v>
      </c>
      <c r="B1393" t="s">
        <v>410</v>
      </c>
      <c r="C1393" s="51"/>
      <c r="D1393" s="52"/>
      <c r="E1393" s="63"/>
      <c r="F1393" s="53"/>
      <c r="G1393" s="51" t="s">
        <v>51</v>
      </c>
      <c r="H1393" s="55"/>
      <c r="I1393" s="54"/>
      <c r="J1393" s="54"/>
      <c r="K1393" s="65"/>
      <c r="L1393" s="76">
        <v>1393</v>
      </c>
      <c r="M13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3" s="107">
        <v>15</v>
      </c>
      <c r="O1393" s="107">
        <v>6.5</v>
      </c>
      <c r="P1393" s="107">
        <v>380000</v>
      </c>
      <c r="Q1393" s="107"/>
    </row>
    <row r="1394" spans="1:17" x14ac:dyDescent="0.3">
      <c r="A1394" t="s">
        <v>2306</v>
      </c>
      <c r="B1394" t="s">
        <v>570</v>
      </c>
      <c r="C1394" s="51"/>
      <c r="D1394" s="52"/>
      <c r="E1394" s="63"/>
      <c r="F1394" s="53"/>
      <c r="G1394" s="51" t="s">
        <v>51</v>
      </c>
      <c r="H1394" s="55"/>
      <c r="I1394" s="54"/>
      <c r="J1394" s="54"/>
      <c r="K1394" s="65"/>
      <c r="L1394" s="76">
        <v>1394</v>
      </c>
      <c r="M13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4" s="107">
        <v>16</v>
      </c>
      <c r="O1394" s="107">
        <v>6.5</v>
      </c>
      <c r="P1394" s="107">
        <v>390000</v>
      </c>
      <c r="Q1394" s="107"/>
    </row>
    <row r="1395" spans="1:17" x14ac:dyDescent="0.3">
      <c r="A1395" t="s">
        <v>2307</v>
      </c>
      <c r="B1395" t="s">
        <v>604</v>
      </c>
      <c r="C1395" s="51"/>
      <c r="D1395" s="52"/>
      <c r="E1395" s="63"/>
      <c r="F1395" s="53"/>
      <c r="G1395" s="51" t="s">
        <v>51</v>
      </c>
      <c r="H1395" s="55"/>
      <c r="I1395" s="54"/>
      <c r="J1395" s="54"/>
      <c r="K1395" s="65"/>
      <c r="L1395" s="76">
        <v>1395</v>
      </c>
      <c r="M13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5" s="107">
        <v>17</v>
      </c>
      <c r="O1395" s="107">
        <v>6.5</v>
      </c>
      <c r="P1395" s="107">
        <v>400000</v>
      </c>
      <c r="Q1395" s="107"/>
    </row>
    <row r="1396" spans="1:17" x14ac:dyDescent="0.3">
      <c r="A1396" t="s">
        <v>2308</v>
      </c>
      <c r="B1396" t="s">
        <v>341</v>
      </c>
      <c r="C1396" s="51"/>
      <c r="D1396" s="52"/>
      <c r="E1396" s="63"/>
      <c r="F1396" s="53"/>
      <c r="G1396" s="51" t="s">
        <v>51</v>
      </c>
      <c r="H1396" s="55"/>
      <c r="I1396" s="54"/>
      <c r="J1396" s="54"/>
      <c r="K1396" s="65"/>
      <c r="L1396" s="76">
        <v>1396</v>
      </c>
      <c r="M13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6" s="107">
        <v>18</v>
      </c>
      <c r="O1396" s="107">
        <v>6.5</v>
      </c>
      <c r="P1396" s="107">
        <v>410000</v>
      </c>
      <c r="Q1396" s="107"/>
    </row>
    <row r="1397" spans="1:17" x14ac:dyDescent="0.3">
      <c r="A1397" t="s">
        <v>2309</v>
      </c>
      <c r="B1397" t="s">
        <v>256</v>
      </c>
      <c r="C1397" s="51"/>
      <c r="D1397" s="52"/>
      <c r="E1397" s="63"/>
      <c r="F1397" s="53"/>
      <c r="G1397" s="51" t="s">
        <v>51</v>
      </c>
      <c r="H1397" s="55"/>
      <c r="I1397" s="54"/>
      <c r="J1397" s="54"/>
      <c r="K1397" s="65"/>
      <c r="L1397" s="76">
        <v>1397</v>
      </c>
      <c r="M13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7" s="107">
        <v>19</v>
      </c>
      <c r="O1397" s="107">
        <v>6.5</v>
      </c>
      <c r="P1397" s="107">
        <v>420000</v>
      </c>
      <c r="Q1397" s="107"/>
    </row>
    <row r="1398" spans="1:17" x14ac:dyDescent="0.3">
      <c r="A1398" t="s">
        <v>2310</v>
      </c>
      <c r="B1398" t="s">
        <v>351</v>
      </c>
      <c r="C1398" s="51"/>
      <c r="D1398" s="52"/>
      <c r="E1398" s="63"/>
      <c r="F1398" s="53"/>
      <c r="G1398" s="51" t="s">
        <v>51</v>
      </c>
      <c r="H1398" s="55"/>
      <c r="I1398" s="54"/>
      <c r="J1398" s="54"/>
      <c r="K1398" s="65"/>
      <c r="L1398" s="76">
        <v>1398</v>
      </c>
      <c r="M13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8" s="107">
        <v>20</v>
      </c>
      <c r="O1398" s="107">
        <v>6.5</v>
      </c>
      <c r="P1398" s="107">
        <v>430000</v>
      </c>
      <c r="Q1398" s="107"/>
    </row>
    <row r="1399" spans="1:17" x14ac:dyDescent="0.3">
      <c r="A1399" t="s">
        <v>2311</v>
      </c>
      <c r="B1399" t="s">
        <v>243</v>
      </c>
      <c r="C1399" s="51"/>
      <c r="D1399" s="52"/>
      <c r="E1399" s="63"/>
      <c r="F1399" s="53"/>
      <c r="G1399" s="51" t="s">
        <v>51</v>
      </c>
      <c r="H1399" s="55"/>
      <c r="I1399" s="54"/>
      <c r="J1399" s="54"/>
      <c r="K1399" s="65"/>
      <c r="L1399" s="76">
        <v>1399</v>
      </c>
      <c r="M13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399" s="107">
        <v>21</v>
      </c>
      <c r="O1399" s="107">
        <v>6.5</v>
      </c>
      <c r="P1399" s="107">
        <v>440000</v>
      </c>
      <c r="Q1399" s="107"/>
    </row>
    <row r="1400" spans="1:17" x14ac:dyDescent="0.3">
      <c r="A1400" t="s">
        <v>2312</v>
      </c>
      <c r="B1400" t="s">
        <v>217</v>
      </c>
      <c r="C1400" s="51"/>
      <c r="D1400" s="52"/>
      <c r="E1400" s="63"/>
      <c r="F1400" s="53"/>
      <c r="G1400" s="51" t="s">
        <v>51</v>
      </c>
      <c r="H1400" s="55"/>
      <c r="I1400" s="54"/>
      <c r="J1400" s="54"/>
      <c r="K1400" s="65"/>
      <c r="L1400" s="76">
        <v>1400</v>
      </c>
      <c r="M14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0" s="107">
        <v>21</v>
      </c>
      <c r="O1400" s="107">
        <v>6.5</v>
      </c>
      <c r="P1400" s="107">
        <v>450000</v>
      </c>
      <c r="Q1400" s="107"/>
    </row>
    <row r="1401" spans="1:17" x14ac:dyDescent="0.3">
      <c r="A1401" t="s">
        <v>2313</v>
      </c>
      <c r="B1401" t="s">
        <v>224</v>
      </c>
      <c r="C1401" s="51"/>
      <c r="D1401" s="52"/>
      <c r="E1401" s="63"/>
      <c r="F1401" s="53"/>
      <c r="G1401" s="51" t="s">
        <v>51</v>
      </c>
      <c r="H1401" s="55"/>
      <c r="I1401" s="54"/>
      <c r="J1401" s="54"/>
      <c r="K1401" s="65"/>
      <c r="L1401" s="76">
        <v>1401</v>
      </c>
      <c r="M14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1" s="107">
        <v>23</v>
      </c>
      <c r="O1401" s="107">
        <v>6.5</v>
      </c>
      <c r="P1401" s="107">
        <v>460000</v>
      </c>
      <c r="Q1401" s="107"/>
    </row>
    <row r="1402" spans="1:17" x14ac:dyDescent="0.3">
      <c r="A1402" t="s">
        <v>2314</v>
      </c>
      <c r="B1402" t="s">
        <v>175</v>
      </c>
      <c r="C1402" s="51"/>
      <c r="D1402" s="52"/>
      <c r="E1402" s="63"/>
      <c r="F1402" s="53"/>
      <c r="G1402" s="51" t="s">
        <v>51</v>
      </c>
      <c r="H1402" s="55"/>
      <c r="I1402" s="54"/>
      <c r="J1402" s="54"/>
      <c r="K1402" s="65"/>
      <c r="L1402" s="76">
        <v>1402</v>
      </c>
      <c r="M14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2" s="107">
        <v>24</v>
      </c>
      <c r="O1402" s="107">
        <v>6.5</v>
      </c>
      <c r="P1402" s="107">
        <v>470000</v>
      </c>
      <c r="Q1402" s="107"/>
    </row>
    <row r="1403" spans="1:17" x14ac:dyDescent="0.3">
      <c r="A1403" t="s">
        <v>2315</v>
      </c>
      <c r="B1403" t="s">
        <v>191</v>
      </c>
      <c r="C1403" s="51"/>
      <c r="D1403" s="52"/>
      <c r="E1403" s="63"/>
      <c r="F1403" s="53"/>
      <c r="G1403" s="51" t="s">
        <v>51</v>
      </c>
      <c r="H1403" s="55"/>
      <c r="I1403" s="54"/>
      <c r="J1403" s="54"/>
      <c r="K1403" s="65"/>
      <c r="L1403" s="76">
        <v>1403</v>
      </c>
      <c r="M14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3" s="107">
        <v>23</v>
      </c>
      <c r="O1403" s="107">
        <v>6.5</v>
      </c>
      <c r="P1403" s="107">
        <v>480000</v>
      </c>
      <c r="Q1403" s="107"/>
    </row>
    <row r="1404" spans="1:17" x14ac:dyDescent="0.3">
      <c r="A1404" t="s">
        <v>2316</v>
      </c>
      <c r="B1404" t="s">
        <v>487</v>
      </c>
      <c r="C1404" s="51"/>
      <c r="D1404" s="52"/>
      <c r="E1404" s="63"/>
      <c r="F1404" s="53"/>
      <c r="G1404" s="51" t="s">
        <v>51</v>
      </c>
      <c r="H1404" s="55"/>
      <c r="I1404" s="54"/>
      <c r="J1404" s="54"/>
      <c r="K1404" s="65"/>
      <c r="L1404" s="76">
        <v>1404</v>
      </c>
      <c r="M14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4" s="107">
        <v>24</v>
      </c>
      <c r="O1404" s="107">
        <v>6.5</v>
      </c>
      <c r="P1404" s="107">
        <v>490000</v>
      </c>
      <c r="Q1404" s="107"/>
    </row>
    <row r="1405" spans="1:17" x14ac:dyDescent="0.3">
      <c r="A1405" t="s">
        <v>2317</v>
      </c>
      <c r="B1405" t="s">
        <v>233</v>
      </c>
      <c r="C1405" s="51"/>
      <c r="D1405" s="52"/>
      <c r="E1405" s="63"/>
      <c r="F1405" s="53"/>
      <c r="G1405" s="51" t="s">
        <v>51</v>
      </c>
      <c r="H1405" s="55"/>
      <c r="I1405" s="54"/>
      <c r="J1405" s="54"/>
      <c r="K1405" s="65"/>
      <c r="L1405" s="76">
        <v>1405</v>
      </c>
      <c r="M14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5" s="107">
        <v>21</v>
      </c>
      <c r="O1405" s="107">
        <v>6.5</v>
      </c>
      <c r="P1405" s="107">
        <v>500000</v>
      </c>
      <c r="Q1405" s="107"/>
    </row>
    <row r="1406" spans="1:17" x14ac:dyDescent="0.3">
      <c r="A1406" t="s">
        <v>2318</v>
      </c>
      <c r="B1406" t="s">
        <v>222</v>
      </c>
      <c r="C1406" s="51"/>
      <c r="D1406" s="52"/>
      <c r="E1406" s="63"/>
      <c r="F1406" s="53"/>
      <c r="G1406" s="51" t="s">
        <v>51</v>
      </c>
      <c r="H1406" s="55"/>
      <c r="I1406" s="54"/>
      <c r="J1406" s="54"/>
      <c r="K1406" s="65"/>
      <c r="L1406" s="76">
        <v>1406</v>
      </c>
      <c r="M14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6" s="107">
        <v>20</v>
      </c>
      <c r="O1406" s="107">
        <v>6.5</v>
      </c>
      <c r="P1406" s="107">
        <v>510000</v>
      </c>
      <c r="Q1406" s="107"/>
    </row>
    <row r="1407" spans="1:17" x14ac:dyDescent="0.3">
      <c r="A1407" t="s">
        <v>2319</v>
      </c>
      <c r="B1407" t="s">
        <v>409</v>
      </c>
      <c r="C1407" s="51"/>
      <c r="D1407" s="52"/>
      <c r="E1407" s="63"/>
      <c r="F1407" s="53"/>
      <c r="G1407" s="51" t="s">
        <v>51</v>
      </c>
      <c r="H1407" s="55"/>
      <c r="I1407" s="54"/>
      <c r="J1407" s="54"/>
      <c r="K1407" s="65"/>
      <c r="L1407" s="76">
        <v>1407</v>
      </c>
      <c r="M14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7" s="107">
        <v>23</v>
      </c>
      <c r="O1407" s="107">
        <v>6.5</v>
      </c>
      <c r="P1407" s="107">
        <v>520000</v>
      </c>
      <c r="Q1407" s="107"/>
    </row>
    <row r="1408" spans="1:17" x14ac:dyDescent="0.3">
      <c r="A1408" t="s">
        <v>2320</v>
      </c>
      <c r="B1408" t="s">
        <v>521</v>
      </c>
      <c r="C1408" s="51"/>
      <c r="D1408" s="52"/>
      <c r="E1408" s="63"/>
      <c r="F1408" s="53"/>
      <c r="G1408" s="51" t="s">
        <v>51</v>
      </c>
      <c r="H1408" s="55"/>
      <c r="I1408" s="54"/>
      <c r="J1408" s="54"/>
      <c r="K1408" s="65"/>
      <c r="L1408" s="76">
        <v>1408</v>
      </c>
      <c r="M14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8" s="107">
        <v>24</v>
      </c>
      <c r="O1408" s="107">
        <v>6.5</v>
      </c>
      <c r="P1408" s="107">
        <v>530000</v>
      </c>
      <c r="Q1408" s="107"/>
    </row>
    <row r="1409" spans="1:17" x14ac:dyDescent="0.3">
      <c r="A1409" t="s">
        <v>2321</v>
      </c>
      <c r="B1409" t="s">
        <v>300</v>
      </c>
      <c r="C1409" s="51"/>
      <c r="D1409" s="52"/>
      <c r="E1409" s="63"/>
      <c r="F1409" s="53"/>
      <c r="G1409" s="51" t="s">
        <v>51</v>
      </c>
      <c r="H1409" s="55"/>
      <c r="I1409" s="54"/>
      <c r="J1409" s="54"/>
      <c r="K1409" s="65"/>
      <c r="L1409" s="76">
        <v>1409</v>
      </c>
      <c r="M14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09" s="107">
        <v>21</v>
      </c>
      <c r="O1409" s="107">
        <v>6.5</v>
      </c>
      <c r="P1409" s="107">
        <v>540000</v>
      </c>
      <c r="Q1409" s="107"/>
    </row>
    <row r="1410" spans="1:17" x14ac:dyDescent="0.3">
      <c r="A1410" t="s">
        <v>2322</v>
      </c>
      <c r="B1410" t="s">
        <v>605</v>
      </c>
      <c r="C1410" s="51"/>
      <c r="D1410" s="52"/>
      <c r="E1410" s="63"/>
      <c r="F1410" s="53"/>
      <c r="G1410" s="51" t="s">
        <v>51</v>
      </c>
      <c r="H1410" s="55"/>
      <c r="I1410" s="54"/>
      <c r="J1410" s="54"/>
      <c r="K1410" s="65"/>
      <c r="L1410" s="76">
        <v>1410</v>
      </c>
      <c r="M14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0" s="107">
        <v>20</v>
      </c>
      <c r="O1410" s="107">
        <v>6.5</v>
      </c>
      <c r="P1410" s="107">
        <v>550000</v>
      </c>
      <c r="Q1410" s="107"/>
    </row>
    <row r="1411" spans="1:17" x14ac:dyDescent="0.3">
      <c r="A1411" t="s">
        <v>2323</v>
      </c>
      <c r="B1411" t="s">
        <v>341</v>
      </c>
      <c r="C1411" s="51"/>
      <c r="D1411" s="52"/>
      <c r="E1411" s="63"/>
      <c r="F1411" s="53"/>
      <c r="G1411" s="51" t="s">
        <v>51</v>
      </c>
      <c r="H1411" s="55"/>
      <c r="I1411" s="54"/>
      <c r="J1411" s="54"/>
      <c r="K1411" s="65"/>
      <c r="L1411" s="76">
        <v>1411</v>
      </c>
      <c r="M14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1" s="107">
        <v>1</v>
      </c>
      <c r="O1411" s="107">
        <v>6.5</v>
      </c>
      <c r="P1411" s="107">
        <v>560000</v>
      </c>
      <c r="Q1411" s="107"/>
    </row>
    <row r="1412" spans="1:17" x14ac:dyDescent="0.3">
      <c r="A1412" t="s">
        <v>2324</v>
      </c>
      <c r="B1412" t="s">
        <v>409</v>
      </c>
      <c r="C1412" s="51"/>
      <c r="D1412" s="52"/>
      <c r="E1412" s="63"/>
      <c r="F1412" s="53"/>
      <c r="G1412" s="51" t="s">
        <v>51</v>
      </c>
      <c r="H1412" s="55"/>
      <c r="I1412" s="54"/>
      <c r="J1412" s="54"/>
      <c r="K1412" s="65"/>
      <c r="L1412" s="76">
        <v>1412</v>
      </c>
      <c r="M14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2" s="107">
        <v>2</v>
      </c>
      <c r="O1412" s="107">
        <v>6.5</v>
      </c>
      <c r="P1412" s="107">
        <v>570000</v>
      </c>
      <c r="Q1412" s="107"/>
    </row>
    <row r="1413" spans="1:17" x14ac:dyDescent="0.3">
      <c r="A1413" t="s">
        <v>2325</v>
      </c>
      <c r="B1413" t="s">
        <v>606</v>
      </c>
      <c r="C1413" s="51"/>
      <c r="D1413" s="52"/>
      <c r="E1413" s="63"/>
      <c r="F1413" s="53"/>
      <c r="G1413" s="51" t="s">
        <v>51</v>
      </c>
      <c r="H1413" s="55"/>
      <c r="I1413" s="54"/>
      <c r="J1413" s="54"/>
      <c r="K1413" s="65"/>
      <c r="L1413" s="76">
        <v>1413</v>
      </c>
      <c r="M14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3" s="107">
        <v>3</v>
      </c>
      <c r="O1413" s="107">
        <v>6.5</v>
      </c>
      <c r="P1413" s="107">
        <v>580000</v>
      </c>
      <c r="Q1413" s="107"/>
    </row>
    <row r="1414" spans="1:17" x14ac:dyDescent="0.3">
      <c r="A1414" t="s">
        <v>2326</v>
      </c>
      <c r="B1414" t="s">
        <v>358</v>
      </c>
      <c r="C1414" s="51"/>
      <c r="D1414" s="52"/>
      <c r="E1414" s="63"/>
      <c r="F1414" s="53"/>
      <c r="G1414" s="51" t="s">
        <v>51</v>
      </c>
      <c r="H1414" s="55"/>
      <c r="I1414" s="54"/>
      <c r="J1414" s="54"/>
      <c r="K1414" s="65"/>
      <c r="L1414" s="76">
        <v>1414</v>
      </c>
      <c r="M14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4" s="107">
        <v>4</v>
      </c>
      <c r="O1414" s="107">
        <v>6.5</v>
      </c>
      <c r="P1414" s="107">
        <v>590000</v>
      </c>
      <c r="Q1414" s="107"/>
    </row>
    <row r="1415" spans="1:17" x14ac:dyDescent="0.3">
      <c r="A1415" t="s">
        <v>2327</v>
      </c>
      <c r="B1415" t="s">
        <v>352</v>
      </c>
      <c r="C1415" s="51"/>
      <c r="D1415" s="52"/>
      <c r="E1415" s="63"/>
      <c r="F1415" s="53"/>
      <c r="G1415" s="51" t="s">
        <v>51</v>
      </c>
      <c r="H1415" s="55"/>
      <c r="I1415" s="54"/>
      <c r="J1415" s="54"/>
      <c r="K1415" s="65"/>
      <c r="L1415" s="76">
        <v>1415</v>
      </c>
      <c r="M14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5" s="107">
        <v>5</v>
      </c>
      <c r="O1415" s="107">
        <v>6.5</v>
      </c>
      <c r="P1415" s="107">
        <v>600000</v>
      </c>
      <c r="Q1415" s="107"/>
    </row>
    <row r="1416" spans="1:17" x14ac:dyDescent="0.3">
      <c r="A1416" t="s">
        <v>2328</v>
      </c>
      <c r="B1416" t="s">
        <v>411</v>
      </c>
      <c r="C1416" s="51"/>
      <c r="D1416" s="52"/>
      <c r="E1416" s="63"/>
      <c r="F1416" s="53"/>
      <c r="G1416" s="51" t="s">
        <v>51</v>
      </c>
      <c r="H1416" s="55"/>
      <c r="I1416" s="54"/>
      <c r="J1416" s="54"/>
      <c r="K1416" s="65"/>
      <c r="L1416" s="76">
        <v>1416</v>
      </c>
      <c r="M14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6" s="107">
        <v>6</v>
      </c>
      <c r="O1416" s="107">
        <v>6.5</v>
      </c>
      <c r="P1416" s="107">
        <v>610000</v>
      </c>
      <c r="Q1416" s="107"/>
    </row>
    <row r="1417" spans="1:17" x14ac:dyDescent="0.3">
      <c r="A1417" t="s">
        <v>2329</v>
      </c>
      <c r="B1417" t="s">
        <v>190</v>
      </c>
      <c r="C1417" s="51"/>
      <c r="D1417" s="52"/>
      <c r="E1417" s="63"/>
      <c r="F1417" s="53"/>
      <c r="G1417" s="51" t="s">
        <v>51</v>
      </c>
      <c r="H1417" s="55"/>
      <c r="I1417" s="54"/>
      <c r="J1417" s="54"/>
      <c r="K1417" s="65"/>
      <c r="L1417" s="76">
        <v>1417</v>
      </c>
      <c r="M14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7" s="107">
        <v>7</v>
      </c>
      <c r="O1417" s="107">
        <v>6.5</v>
      </c>
      <c r="P1417" s="107">
        <v>620000</v>
      </c>
      <c r="Q1417" s="107"/>
    </row>
    <row r="1418" spans="1:17" x14ac:dyDescent="0.3">
      <c r="A1418" t="s">
        <v>2330</v>
      </c>
      <c r="B1418" t="s">
        <v>607</v>
      </c>
      <c r="C1418" s="51"/>
      <c r="D1418" s="52"/>
      <c r="E1418" s="63"/>
      <c r="F1418" s="53"/>
      <c r="G1418" s="51" t="s">
        <v>51</v>
      </c>
      <c r="H1418" s="55"/>
      <c r="I1418" s="54"/>
      <c r="J1418" s="54"/>
      <c r="K1418" s="65"/>
      <c r="L1418" s="76">
        <v>1418</v>
      </c>
      <c r="M14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8" s="107">
        <v>8</v>
      </c>
      <c r="O1418" s="107">
        <v>6.5</v>
      </c>
      <c r="P1418" s="107">
        <v>630000</v>
      </c>
      <c r="Q1418" s="107"/>
    </row>
    <row r="1419" spans="1:17" x14ac:dyDescent="0.3">
      <c r="A1419" t="s">
        <v>2331</v>
      </c>
      <c r="B1419" t="s">
        <v>318</v>
      </c>
      <c r="C1419" s="51"/>
      <c r="D1419" s="52"/>
      <c r="E1419" s="63"/>
      <c r="F1419" s="53"/>
      <c r="G1419" s="51" t="s">
        <v>51</v>
      </c>
      <c r="H1419" s="55"/>
      <c r="I1419" s="54"/>
      <c r="J1419" s="54"/>
      <c r="K1419" s="65"/>
      <c r="L1419" s="76">
        <v>1419</v>
      </c>
      <c r="M14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19" s="107">
        <v>9</v>
      </c>
      <c r="O1419" s="107">
        <v>6.5</v>
      </c>
      <c r="P1419" s="107">
        <v>640000</v>
      </c>
      <c r="Q1419" s="107"/>
    </row>
    <row r="1420" spans="1:17" x14ac:dyDescent="0.3">
      <c r="A1420" t="s">
        <v>2332</v>
      </c>
      <c r="B1420" t="s">
        <v>373</v>
      </c>
      <c r="C1420" s="51"/>
      <c r="D1420" s="52"/>
      <c r="E1420" s="63"/>
      <c r="F1420" s="53"/>
      <c r="G1420" s="51" t="s">
        <v>51</v>
      </c>
      <c r="H1420" s="55"/>
      <c r="I1420" s="54"/>
      <c r="J1420" s="54"/>
      <c r="K1420" s="65"/>
      <c r="L1420" s="76">
        <v>1420</v>
      </c>
      <c r="M14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0" s="107">
        <v>10</v>
      </c>
      <c r="O1420" s="107">
        <v>6.5</v>
      </c>
      <c r="P1420" s="107">
        <v>650000</v>
      </c>
      <c r="Q1420" s="107"/>
    </row>
    <row r="1421" spans="1:17" x14ac:dyDescent="0.3">
      <c r="A1421" t="s">
        <v>2333</v>
      </c>
      <c r="B1421" t="s">
        <v>537</v>
      </c>
      <c r="C1421" s="51"/>
      <c r="D1421" s="52"/>
      <c r="E1421" s="63"/>
      <c r="F1421" s="53"/>
      <c r="G1421" s="51" t="s">
        <v>51</v>
      </c>
      <c r="H1421" s="55"/>
      <c r="I1421" s="54"/>
      <c r="J1421" s="54"/>
      <c r="K1421" s="65"/>
      <c r="L1421" s="76">
        <v>1421</v>
      </c>
      <c r="M14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1" s="107">
        <v>12</v>
      </c>
      <c r="O1421" s="107">
        <v>6.5</v>
      </c>
      <c r="P1421" s="107">
        <v>660000</v>
      </c>
      <c r="Q1421" s="107"/>
    </row>
    <row r="1422" spans="1:17" x14ac:dyDescent="0.3">
      <c r="A1422" t="s">
        <v>2334</v>
      </c>
      <c r="B1422" t="s">
        <v>233</v>
      </c>
      <c r="C1422" s="51"/>
      <c r="D1422" s="52"/>
      <c r="E1422" s="63"/>
      <c r="F1422" s="53"/>
      <c r="G1422" s="51" t="s">
        <v>51</v>
      </c>
      <c r="H1422" s="55"/>
      <c r="I1422" s="54"/>
      <c r="J1422" s="54"/>
      <c r="K1422" s="65"/>
      <c r="L1422" s="76">
        <v>1422</v>
      </c>
      <c r="M14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2" s="61">
        <v>2</v>
      </c>
      <c r="O1422" s="107">
        <v>6.5</v>
      </c>
      <c r="P1422" s="107">
        <v>670000</v>
      </c>
      <c r="Q1422" s="107"/>
    </row>
    <row r="1423" spans="1:17" x14ac:dyDescent="0.3">
      <c r="A1423" t="s">
        <v>2335</v>
      </c>
      <c r="B1423" t="s">
        <v>605</v>
      </c>
      <c r="C1423" s="51"/>
      <c r="D1423" s="52"/>
      <c r="E1423" s="63"/>
      <c r="F1423" s="53"/>
      <c r="G1423" s="51" t="s">
        <v>51</v>
      </c>
      <c r="H1423" s="55"/>
      <c r="I1423" s="54"/>
      <c r="J1423" s="54"/>
      <c r="K1423" s="65"/>
      <c r="L1423" s="76">
        <v>1423</v>
      </c>
      <c r="M14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3" s="61">
        <v>4</v>
      </c>
      <c r="O1423" s="107">
        <v>6.5</v>
      </c>
      <c r="P1423" s="107">
        <v>680000</v>
      </c>
      <c r="Q1423" s="107"/>
    </row>
    <row r="1424" spans="1:17" x14ac:dyDescent="0.3">
      <c r="A1424" t="s">
        <v>2336</v>
      </c>
      <c r="B1424" t="s">
        <v>298</v>
      </c>
      <c r="C1424" s="51"/>
      <c r="D1424" s="52"/>
      <c r="E1424" s="63"/>
      <c r="F1424" s="53"/>
      <c r="G1424" s="51" t="s">
        <v>51</v>
      </c>
      <c r="H1424" s="55"/>
      <c r="I1424" s="54"/>
      <c r="J1424" s="54"/>
      <c r="K1424" s="65"/>
      <c r="L1424" s="76">
        <v>1424</v>
      </c>
      <c r="M14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4" s="61">
        <v>5</v>
      </c>
      <c r="O1424" s="107">
        <v>6.5</v>
      </c>
      <c r="P1424" s="107">
        <v>690000</v>
      </c>
      <c r="Q1424" s="107"/>
    </row>
    <row r="1425" spans="1:17" x14ac:dyDescent="0.3">
      <c r="A1425" t="s">
        <v>2337</v>
      </c>
      <c r="B1425" t="s">
        <v>373</v>
      </c>
      <c r="C1425" s="51"/>
      <c r="D1425" s="52"/>
      <c r="E1425" s="63"/>
      <c r="F1425" s="53"/>
      <c r="G1425" s="51" t="s">
        <v>51</v>
      </c>
      <c r="H1425" s="55"/>
      <c r="I1425" s="54"/>
      <c r="J1425" s="54"/>
      <c r="K1425" s="65"/>
      <c r="L1425" s="76">
        <v>1425</v>
      </c>
      <c r="M14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5" s="107">
        <v>14</v>
      </c>
      <c r="O1425" s="107">
        <v>6.5</v>
      </c>
      <c r="P1425" s="107">
        <v>700000</v>
      </c>
      <c r="Q1425" s="107"/>
    </row>
    <row r="1426" spans="1:17" x14ac:dyDescent="0.3">
      <c r="A1426" t="s">
        <v>2338</v>
      </c>
      <c r="B1426" t="s">
        <v>602</v>
      </c>
      <c r="C1426" s="51"/>
      <c r="D1426" s="52"/>
      <c r="E1426" s="63"/>
      <c r="F1426" s="53"/>
      <c r="G1426" s="51" t="s">
        <v>51</v>
      </c>
      <c r="H1426" s="55"/>
      <c r="I1426" s="54"/>
      <c r="J1426" s="54"/>
      <c r="K1426" s="65"/>
      <c r="L1426" s="76">
        <v>1426</v>
      </c>
      <c r="M14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6" s="107">
        <v>12</v>
      </c>
      <c r="O1426" s="107">
        <v>6.5</v>
      </c>
      <c r="P1426" s="107">
        <v>710000</v>
      </c>
      <c r="Q1426" s="107"/>
    </row>
    <row r="1427" spans="1:17" x14ac:dyDescent="0.3">
      <c r="A1427" t="s">
        <v>2339</v>
      </c>
      <c r="B1427" t="s">
        <v>487</v>
      </c>
      <c r="C1427" s="51"/>
      <c r="D1427" s="52"/>
      <c r="E1427" s="63"/>
      <c r="F1427" s="53"/>
      <c r="G1427" s="51" t="s">
        <v>51</v>
      </c>
      <c r="H1427" s="55"/>
      <c r="I1427" s="54"/>
      <c r="J1427" s="54"/>
      <c r="K1427" s="65"/>
      <c r="L1427" s="76">
        <v>1427</v>
      </c>
      <c r="M14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7" s="107">
        <v>13</v>
      </c>
      <c r="O1427" s="107">
        <v>6.5</v>
      </c>
      <c r="P1427" s="107">
        <v>720000</v>
      </c>
      <c r="Q1427" s="107"/>
    </row>
    <row r="1428" spans="1:17" x14ac:dyDescent="0.3">
      <c r="A1428" t="s">
        <v>2340</v>
      </c>
      <c r="B1428" t="s">
        <v>443</v>
      </c>
      <c r="C1428" s="51"/>
      <c r="D1428" s="52"/>
      <c r="E1428" s="63"/>
      <c r="F1428" s="53"/>
      <c r="G1428" s="51" t="s">
        <v>51</v>
      </c>
      <c r="H1428" s="55"/>
      <c r="I1428" s="54"/>
      <c r="J1428" s="54"/>
      <c r="K1428" s="65"/>
      <c r="L1428" s="76">
        <v>1428</v>
      </c>
      <c r="M14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8" s="107">
        <v>14</v>
      </c>
      <c r="O1428" s="107">
        <v>6.5</v>
      </c>
      <c r="P1428" s="107">
        <v>730000</v>
      </c>
      <c r="Q1428" s="107"/>
    </row>
    <row r="1429" spans="1:17" x14ac:dyDescent="0.3">
      <c r="A1429" t="s">
        <v>2341</v>
      </c>
      <c r="B1429" t="s">
        <v>507</v>
      </c>
      <c r="C1429" s="51"/>
      <c r="D1429" s="52"/>
      <c r="E1429" s="63"/>
      <c r="F1429" s="53"/>
      <c r="G1429" s="51" t="s">
        <v>51</v>
      </c>
      <c r="H1429" s="55"/>
      <c r="I1429" s="54"/>
      <c r="J1429" s="54"/>
      <c r="K1429" s="65"/>
      <c r="L1429" s="76">
        <v>1429</v>
      </c>
      <c r="M14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29" s="107">
        <v>15</v>
      </c>
      <c r="O1429" s="107">
        <v>6.5</v>
      </c>
      <c r="P1429" s="107">
        <v>740000</v>
      </c>
      <c r="Q1429" s="107"/>
    </row>
    <row r="1430" spans="1:17" x14ac:dyDescent="0.3">
      <c r="A1430" t="s">
        <v>2342</v>
      </c>
      <c r="B1430" t="s">
        <v>406</v>
      </c>
      <c r="C1430" s="51"/>
      <c r="D1430" s="52"/>
      <c r="E1430" s="63"/>
      <c r="F1430" s="53"/>
      <c r="G1430" s="51" t="s">
        <v>51</v>
      </c>
      <c r="H1430" s="55"/>
      <c r="I1430" s="54"/>
      <c r="J1430" s="54"/>
      <c r="K1430" s="65"/>
      <c r="L1430" s="76">
        <v>1430</v>
      </c>
      <c r="M14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0" s="107">
        <v>16</v>
      </c>
      <c r="O1430" s="107">
        <v>6.5</v>
      </c>
      <c r="P1430" s="107">
        <v>750000</v>
      </c>
      <c r="Q1430" s="107"/>
    </row>
    <row r="1431" spans="1:17" x14ac:dyDescent="0.3">
      <c r="A1431" t="s">
        <v>2343</v>
      </c>
      <c r="B1431" t="s">
        <v>373</v>
      </c>
      <c r="C1431" s="51"/>
      <c r="D1431" s="52"/>
      <c r="E1431" s="63"/>
      <c r="F1431" s="53"/>
      <c r="G1431" s="51" t="s">
        <v>51</v>
      </c>
      <c r="H1431" s="55"/>
      <c r="I1431" s="54"/>
      <c r="J1431" s="54"/>
      <c r="K1431" s="65"/>
      <c r="L1431" s="76">
        <v>1431</v>
      </c>
      <c r="M14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1" s="107">
        <v>17</v>
      </c>
      <c r="O1431" s="107">
        <v>6.5</v>
      </c>
      <c r="P1431" s="107">
        <v>760000</v>
      </c>
      <c r="Q1431" s="107"/>
    </row>
    <row r="1432" spans="1:17" x14ac:dyDescent="0.3">
      <c r="A1432" t="s">
        <v>2344</v>
      </c>
      <c r="B1432" t="s">
        <v>508</v>
      </c>
      <c r="C1432" s="51"/>
      <c r="D1432" s="52"/>
      <c r="E1432" s="63"/>
      <c r="F1432" s="53"/>
      <c r="G1432" s="51" t="s">
        <v>51</v>
      </c>
      <c r="H1432" s="55"/>
      <c r="I1432" s="54"/>
      <c r="J1432" s="54"/>
      <c r="K1432" s="65"/>
      <c r="L1432" s="76">
        <v>1432</v>
      </c>
      <c r="M14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2" s="107">
        <v>18</v>
      </c>
      <c r="O1432" s="107">
        <v>6.5</v>
      </c>
      <c r="P1432" s="107">
        <v>770000</v>
      </c>
      <c r="Q1432" s="107"/>
    </row>
    <row r="1433" spans="1:17" x14ac:dyDescent="0.3">
      <c r="A1433" t="s">
        <v>2345</v>
      </c>
      <c r="B1433" t="s">
        <v>608</v>
      </c>
      <c r="C1433" s="51"/>
      <c r="D1433" s="52"/>
      <c r="E1433" s="63"/>
      <c r="F1433" s="53"/>
      <c r="G1433" s="51" t="s">
        <v>51</v>
      </c>
      <c r="H1433" s="55"/>
      <c r="I1433" s="54"/>
      <c r="J1433" s="54"/>
      <c r="K1433" s="65"/>
      <c r="L1433" s="76">
        <v>1433</v>
      </c>
      <c r="M14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3" s="107">
        <v>19</v>
      </c>
      <c r="O1433" s="107">
        <v>6.5</v>
      </c>
      <c r="P1433" s="107">
        <v>780000</v>
      </c>
      <c r="Q1433" s="107"/>
    </row>
    <row r="1434" spans="1:17" x14ac:dyDescent="0.3">
      <c r="A1434" t="s">
        <v>2346</v>
      </c>
      <c r="B1434" t="s">
        <v>609</v>
      </c>
      <c r="C1434" s="51"/>
      <c r="D1434" s="52"/>
      <c r="E1434" s="63"/>
      <c r="F1434" s="53"/>
      <c r="G1434" s="51" t="s">
        <v>51</v>
      </c>
      <c r="H1434" s="55"/>
      <c r="I1434" s="54"/>
      <c r="J1434" s="54"/>
      <c r="K1434" s="65"/>
      <c r="L1434" s="76">
        <v>1434</v>
      </c>
      <c r="M14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4" s="107">
        <v>12</v>
      </c>
      <c r="O1434" s="107">
        <v>6.5</v>
      </c>
      <c r="P1434" s="107">
        <v>790000</v>
      </c>
      <c r="Q1434" s="107"/>
    </row>
    <row r="1435" spans="1:17" x14ac:dyDescent="0.3">
      <c r="A1435" t="s">
        <v>2347</v>
      </c>
      <c r="B1435" t="s">
        <v>278</v>
      </c>
      <c r="C1435" s="51"/>
      <c r="D1435" s="52"/>
      <c r="E1435" s="63"/>
      <c r="F1435" s="53"/>
      <c r="G1435" s="51" t="s">
        <v>51</v>
      </c>
      <c r="H1435" s="55"/>
      <c r="I1435" s="54"/>
      <c r="J1435" s="54"/>
      <c r="K1435" s="65"/>
      <c r="L1435" s="76">
        <v>1435</v>
      </c>
      <c r="M14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5" s="107">
        <v>4</v>
      </c>
      <c r="O1435" s="107">
        <v>6.5</v>
      </c>
      <c r="P1435" s="107">
        <v>800000</v>
      </c>
      <c r="Q1435" s="107"/>
    </row>
    <row r="1436" spans="1:17" x14ac:dyDescent="0.3">
      <c r="A1436" t="s">
        <v>2348</v>
      </c>
      <c r="B1436" t="s">
        <v>610</v>
      </c>
      <c r="C1436" s="51"/>
      <c r="D1436" s="52"/>
      <c r="E1436" s="63"/>
      <c r="F1436" s="53"/>
      <c r="G1436" s="51" t="s">
        <v>51</v>
      </c>
      <c r="H1436" s="55"/>
      <c r="I1436" s="54"/>
      <c r="J1436" s="54"/>
      <c r="K1436" s="65"/>
      <c r="L1436" s="76">
        <v>1436</v>
      </c>
      <c r="M14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6" s="107">
        <v>3</v>
      </c>
      <c r="O1436" s="107">
        <v>6.5</v>
      </c>
      <c r="P1436" s="107">
        <v>810000</v>
      </c>
      <c r="Q1436" s="107"/>
    </row>
    <row r="1437" spans="1:17" x14ac:dyDescent="0.3">
      <c r="A1437" t="s">
        <v>2349</v>
      </c>
      <c r="B1437" t="s">
        <v>436</v>
      </c>
      <c r="C1437" s="51"/>
      <c r="D1437" s="52"/>
      <c r="E1437" s="63"/>
      <c r="F1437" s="53"/>
      <c r="G1437" s="51" t="s">
        <v>51</v>
      </c>
      <c r="H1437" s="55"/>
      <c r="I1437" s="54"/>
      <c r="J1437" s="54"/>
      <c r="K1437" s="65"/>
      <c r="L1437" s="76">
        <v>1437</v>
      </c>
      <c r="M14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7" s="107">
        <v>8</v>
      </c>
      <c r="O1437" s="107">
        <v>6.5</v>
      </c>
      <c r="P1437" s="107">
        <v>820000</v>
      </c>
      <c r="Q1437" s="107"/>
    </row>
    <row r="1438" spans="1:17" x14ac:dyDescent="0.3">
      <c r="A1438" t="s">
        <v>2350</v>
      </c>
      <c r="B1438" t="s">
        <v>398</v>
      </c>
      <c r="C1438" s="51"/>
      <c r="D1438" s="52"/>
      <c r="E1438" s="63"/>
      <c r="F1438" s="53"/>
      <c r="G1438" s="51" t="s">
        <v>51</v>
      </c>
      <c r="H1438" s="55"/>
      <c r="I1438" s="54"/>
      <c r="J1438" s="54"/>
      <c r="K1438" s="65"/>
      <c r="L1438" s="76">
        <v>1438</v>
      </c>
      <c r="M14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8" s="107">
        <v>9</v>
      </c>
      <c r="O1438" s="107">
        <v>6.5</v>
      </c>
      <c r="P1438" s="107">
        <v>830000</v>
      </c>
      <c r="Q1438" s="107"/>
    </row>
    <row r="1439" spans="1:17" x14ac:dyDescent="0.3">
      <c r="A1439" t="s">
        <v>2351</v>
      </c>
      <c r="B1439" t="s">
        <v>611</v>
      </c>
      <c r="C1439" s="51"/>
      <c r="D1439" s="52"/>
      <c r="E1439" s="63"/>
      <c r="F1439" s="53"/>
      <c r="G1439" s="51" t="s">
        <v>51</v>
      </c>
      <c r="H1439" s="55"/>
      <c r="I1439" s="54"/>
      <c r="J1439" s="54"/>
      <c r="K1439" s="65"/>
      <c r="L1439" s="76">
        <v>1439</v>
      </c>
      <c r="M14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39" s="107">
        <v>1</v>
      </c>
      <c r="O1439" s="107">
        <v>6.5</v>
      </c>
      <c r="P1439" s="107">
        <v>840000</v>
      </c>
      <c r="Q1439" s="107"/>
    </row>
    <row r="1440" spans="1:17" x14ac:dyDescent="0.3">
      <c r="A1440" t="s">
        <v>2352</v>
      </c>
      <c r="B1440" t="s">
        <v>298</v>
      </c>
      <c r="C1440" s="51"/>
      <c r="D1440" s="52"/>
      <c r="E1440" s="63"/>
      <c r="F1440" s="53"/>
      <c r="G1440" s="51" t="s">
        <v>51</v>
      </c>
      <c r="H1440" s="55"/>
      <c r="I1440" s="54"/>
      <c r="J1440" s="54"/>
      <c r="K1440" s="65"/>
      <c r="L1440" s="76">
        <v>1440</v>
      </c>
      <c r="M14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0" s="107">
        <v>12</v>
      </c>
      <c r="O1440" s="107">
        <v>6.5</v>
      </c>
      <c r="P1440" s="107">
        <v>850000</v>
      </c>
      <c r="Q1440" s="107"/>
    </row>
    <row r="1441" spans="1:17" x14ac:dyDescent="0.3">
      <c r="A1441" t="s">
        <v>2353</v>
      </c>
      <c r="B1441" t="s">
        <v>494</v>
      </c>
      <c r="C1441" s="51"/>
      <c r="D1441" s="52"/>
      <c r="E1441" s="63"/>
      <c r="F1441" s="53"/>
      <c r="G1441" s="51" t="s">
        <v>51</v>
      </c>
      <c r="H1441" s="55"/>
      <c r="I1441" s="54"/>
      <c r="J1441" s="54"/>
      <c r="K1441" s="65"/>
      <c r="L1441" s="76">
        <v>1441</v>
      </c>
      <c r="M14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1" s="107">
        <v>7</v>
      </c>
      <c r="O1441" s="107">
        <v>6.5</v>
      </c>
      <c r="P1441" s="107">
        <v>860000</v>
      </c>
      <c r="Q1441" s="107"/>
    </row>
    <row r="1442" spans="1:17" x14ac:dyDescent="0.3">
      <c r="A1442" t="s">
        <v>2354</v>
      </c>
      <c r="B1442" t="s">
        <v>179</v>
      </c>
      <c r="C1442" s="51"/>
      <c r="D1442" s="52"/>
      <c r="E1442" s="63"/>
      <c r="F1442" s="53"/>
      <c r="G1442" s="51" t="s">
        <v>51</v>
      </c>
      <c r="H1442" s="55"/>
      <c r="I1442" s="54"/>
      <c r="J1442" s="54"/>
      <c r="K1442" s="65"/>
      <c r="L1442" s="76">
        <v>1442</v>
      </c>
      <c r="M14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2" s="107">
        <v>4</v>
      </c>
      <c r="O1442" s="107">
        <v>6.5</v>
      </c>
      <c r="P1442" s="107">
        <v>870000</v>
      </c>
      <c r="Q1442" s="107"/>
    </row>
    <row r="1443" spans="1:17" x14ac:dyDescent="0.3">
      <c r="A1443" t="s">
        <v>2355</v>
      </c>
      <c r="B1443" t="s">
        <v>588</v>
      </c>
      <c r="C1443" s="51"/>
      <c r="D1443" s="52"/>
      <c r="E1443" s="63"/>
      <c r="F1443" s="53"/>
      <c r="G1443" s="51" t="s">
        <v>51</v>
      </c>
      <c r="H1443" s="55"/>
      <c r="I1443" s="54"/>
      <c r="J1443" s="54"/>
      <c r="K1443" s="65"/>
      <c r="L1443" s="76">
        <v>1443</v>
      </c>
      <c r="M14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3" s="107">
        <v>8</v>
      </c>
      <c r="O1443" s="107">
        <v>6.5</v>
      </c>
      <c r="P1443" s="107">
        <v>880000</v>
      </c>
      <c r="Q1443" s="107"/>
    </row>
    <row r="1444" spans="1:17" x14ac:dyDescent="0.3">
      <c r="A1444" t="s">
        <v>2356</v>
      </c>
      <c r="B1444" t="s">
        <v>190</v>
      </c>
      <c r="C1444" s="51"/>
      <c r="D1444" s="52"/>
      <c r="E1444" s="63"/>
      <c r="F1444" s="53"/>
      <c r="G1444" s="51" t="s">
        <v>51</v>
      </c>
      <c r="H1444" s="55"/>
      <c r="I1444" s="54"/>
      <c r="J1444" s="54"/>
      <c r="K1444" s="65"/>
      <c r="L1444" s="76">
        <v>1444</v>
      </c>
      <c r="M14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4" s="107">
        <v>9</v>
      </c>
      <c r="O1444" s="107">
        <v>6.5</v>
      </c>
      <c r="P1444" s="107">
        <v>890000</v>
      </c>
      <c r="Q1444" s="107"/>
    </row>
    <row r="1445" spans="1:17" x14ac:dyDescent="0.3">
      <c r="A1445" t="s">
        <v>2357</v>
      </c>
      <c r="B1445" t="s">
        <v>554</v>
      </c>
      <c r="C1445" s="51"/>
      <c r="D1445" s="52"/>
      <c r="E1445" s="63"/>
      <c r="F1445" s="53"/>
      <c r="G1445" s="51" t="s">
        <v>51</v>
      </c>
      <c r="H1445" s="55"/>
      <c r="I1445" s="54"/>
      <c r="J1445" s="54"/>
      <c r="K1445" s="65"/>
      <c r="L1445" s="76">
        <v>1445</v>
      </c>
      <c r="M14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5" s="107">
        <v>9</v>
      </c>
      <c r="O1445" s="107">
        <v>6.5</v>
      </c>
      <c r="P1445" s="107">
        <v>900000</v>
      </c>
      <c r="Q1445" s="107"/>
    </row>
    <row r="1446" spans="1:17" x14ac:dyDescent="0.3">
      <c r="A1446" t="s">
        <v>2358</v>
      </c>
      <c r="B1446" t="s">
        <v>541</v>
      </c>
      <c r="C1446" s="51"/>
      <c r="D1446" s="52"/>
      <c r="E1446" s="63"/>
      <c r="F1446" s="53"/>
      <c r="G1446" s="51" t="s">
        <v>51</v>
      </c>
      <c r="H1446" s="55"/>
      <c r="I1446" s="54"/>
      <c r="J1446" s="54"/>
      <c r="K1446" s="65"/>
      <c r="L1446" s="76">
        <v>1446</v>
      </c>
      <c r="M14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6" s="107">
        <v>9</v>
      </c>
      <c r="O1446" s="107">
        <v>6.5</v>
      </c>
      <c r="P1446" s="107">
        <v>910000</v>
      </c>
      <c r="Q1446" s="107"/>
    </row>
    <row r="1447" spans="1:17" x14ac:dyDescent="0.3">
      <c r="A1447" t="s">
        <v>2359</v>
      </c>
      <c r="B1447" t="s">
        <v>373</v>
      </c>
      <c r="C1447" s="51"/>
      <c r="D1447" s="52"/>
      <c r="E1447" s="63"/>
      <c r="F1447" s="53"/>
      <c r="G1447" s="51" t="s">
        <v>51</v>
      </c>
      <c r="H1447" s="55"/>
      <c r="I1447" s="54"/>
      <c r="J1447" s="54"/>
      <c r="K1447" s="65"/>
      <c r="L1447" s="76">
        <v>1447</v>
      </c>
      <c r="M14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7" s="107">
        <v>1</v>
      </c>
      <c r="O1447" s="107">
        <v>6.5</v>
      </c>
      <c r="P1447" s="107">
        <v>920000</v>
      </c>
      <c r="Q1447" s="107"/>
    </row>
    <row r="1448" spans="1:17" x14ac:dyDescent="0.3">
      <c r="A1448" t="s">
        <v>2360</v>
      </c>
      <c r="B1448" t="s">
        <v>201</v>
      </c>
      <c r="C1448" s="51"/>
      <c r="D1448" s="52"/>
      <c r="E1448" s="63"/>
      <c r="F1448" s="53"/>
      <c r="G1448" s="51" t="s">
        <v>51</v>
      </c>
      <c r="H1448" s="55"/>
      <c r="I1448" s="54"/>
      <c r="J1448" s="54"/>
      <c r="K1448" s="65"/>
      <c r="L1448" s="76">
        <v>1448</v>
      </c>
      <c r="M14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8" s="107">
        <v>3</v>
      </c>
      <c r="O1448" s="107">
        <v>6.5</v>
      </c>
      <c r="P1448" s="107">
        <v>930000</v>
      </c>
      <c r="Q1448" s="107"/>
    </row>
    <row r="1449" spans="1:17" x14ac:dyDescent="0.3">
      <c r="A1449" t="s">
        <v>2361</v>
      </c>
      <c r="B1449" t="s">
        <v>612</v>
      </c>
      <c r="C1449" s="51"/>
      <c r="D1449" s="52"/>
      <c r="E1449" s="63"/>
      <c r="F1449" s="53"/>
      <c r="G1449" s="51" t="s">
        <v>51</v>
      </c>
      <c r="H1449" s="55"/>
      <c r="I1449" s="54"/>
      <c r="J1449" s="54"/>
      <c r="K1449" s="65"/>
      <c r="L1449" s="76">
        <v>1449</v>
      </c>
      <c r="M14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49" s="107">
        <v>12</v>
      </c>
      <c r="O1449" s="107">
        <v>6.5</v>
      </c>
      <c r="P1449" s="107">
        <v>940000</v>
      </c>
      <c r="Q1449" s="107"/>
    </row>
    <row r="1450" spans="1:17" x14ac:dyDescent="0.3">
      <c r="A1450" t="s">
        <v>2362</v>
      </c>
      <c r="B1450" t="s">
        <v>344</v>
      </c>
      <c r="C1450" s="51"/>
      <c r="D1450" s="52"/>
      <c r="E1450" s="63"/>
      <c r="F1450" s="53"/>
      <c r="G1450" s="51" t="s">
        <v>51</v>
      </c>
      <c r="H1450" s="55"/>
      <c r="I1450" s="54"/>
      <c r="J1450" s="54"/>
      <c r="K1450" s="65"/>
      <c r="L1450" s="76">
        <v>1450</v>
      </c>
      <c r="M14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0" s="107">
        <v>1</v>
      </c>
      <c r="O1450" s="107">
        <v>6.5</v>
      </c>
      <c r="P1450" s="107">
        <v>950000</v>
      </c>
      <c r="Q1450" s="107"/>
    </row>
    <row r="1451" spans="1:17" x14ac:dyDescent="0.3">
      <c r="A1451" t="s">
        <v>2363</v>
      </c>
      <c r="B1451" t="s">
        <v>190</v>
      </c>
      <c r="C1451" s="51"/>
      <c r="D1451" s="52"/>
      <c r="E1451" s="63"/>
      <c r="F1451" s="53"/>
      <c r="G1451" s="51" t="s">
        <v>51</v>
      </c>
      <c r="H1451" s="55"/>
      <c r="I1451" s="54"/>
      <c r="J1451" s="54"/>
      <c r="K1451" s="65"/>
      <c r="L1451" s="76">
        <v>1451</v>
      </c>
      <c r="M14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1" s="107">
        <v>16</v>
      </c>
      <c r="O1451" s="107">
        <v>6.5</v>
      </c>
      <c r="P1451" s="107">
        <v>960000</v>
      </c>
      <c r="Q1451" s="107"/>
    </row>
    <row r="1452" spans="1:17" x14ac:dyDescent="0.3">
      <c r="A1452" t="s">
        <v>2364</v>
      </c>
      <c r="B1452" t="s">
        <v>305</v>
      </c>
      <c r="C1452" s="51"/>
      <c r="D1452" s="52"/>
      <c r="E1452" s="63"/>
      <c r="F1452" s="53"/>
      <c r="G1452" s="51" t="s">
        <v>51</v>
      </c>
      <c r="H1452" s="55"/>
      <c r="I1452" s="54"/>
      <c r="J1452" s="54"/>
      <c r="K1452" s="65"/>
      <c r="L1452" s="76">
        <v>1452</v>
      </c>
      <c r="M14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2" s="107">
        <v>23</v>
      </c>
      <c r="O1452" s="107">
        <v>6.5</v>
      </c>
      <c r="P1452" s="107">
        <v>970000</v>
      </c>
      <c r="Q1452" s="107"/>
    </row>
    <row r="1453" spans="1:17" x14ac:dyDescent="0.3">
      <c r="A1453" t="s">
        <v>2365</v>
      </c>
      <c r="B1453" t="s">
        <v>479</v>
      </c>
      <c r="C1453" s="51"/>
      <c r="D1453" s="52"/>
      <c r="E1453" s="63"/>
      <c r="F1453" s="53"/>
      <c r="G1453" s="51" t="s">
        <v>51</v>
      </c>
      <c r="H1453" s="55"/>
      <c r="I1453" s="54"/>
      <c r="J1453" s="54"/>
      <c r="K1453" s="65"/>
      <c r="L1453" s="76">
        <v>1453</v>
      </c>
      <c r="M14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3" s="107">
        <v>23</v>
      </c>
      <c r="O1453" s="107">
        <v>6.5</v>
      </c>
      <c r="P1453" s="107">
        <v>980000</v>
      </c>
      <c r="Q1453" s="107"/>
    </row>
    <row r="1454" spans="1:17" x14ac:dyDescent="0.3">
      <c r="A1454" t="s">
        <v>2366</v>
      </c>
      <c r="B1454" t="s">
        <v>443</v>
      </c>
      <c r="C1454" s="51"/>
      <c r="D1454" s="52"/>
      <c r="E1454" s="63"/>
      <c r="F1454" s="53"/>
      <c r="G1454" s="51" t="s">
        <v>51</v>
      </c>
      <c r="H1454" s="55"/>
      <c r="I1454" s="54"/>
      <c r="J1454" s="54"/>
      <c r="K1454" s="65"/>
      <c r="L1454" s="76">
        <v>1454</v>
      </c>
      <c r="M14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4" s="107">
        <v>2</v>
      </c>
      <c r="O1454" s="107">
        <v>6.5</v>
      </c>
      <c r="P1454" s="107">
        <v>990000</v>
      </c>
      <c r="Q1454" s="107"/>
    </row>
    <row r="1455" spans="1:17" x14ac:dyDescent="0.3">
      <c r="A1455" t="s">
        <v>2367</v>
      </c>
      <c r="B1455" t="s">
        <v>588</v>
      </c>
      <c r="C1455" s="51"/>
      <c r="D1455" s="52"/>
      <c r="E1455" s="63"/>
      <c r="F1455" s="53"/>
      <c r="G1455" s="51" t="s">
        <v>51</v>
      </c>
      <c r="H1455" s="55"/>
      <c r="I1455" s="54"/>
      <c r="J1455" s="54"/>
      <c r="K1455" s="65"/>
      <c r="L1455" s="76">
        <v>1455</v>
      </c>
      <c r="M14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5" s="107">
        <v>4</v>
      </c>
      <c r="O1455" s="107">
        <v>6.5</v>
      </c>
      <c r="P1455" s="107">
        <v>1000000</v>
      </c>
      <c r="Q1455" s="107"/>
    </row>
    <row r="1456" spans="1:17" x14ac:dyDescent="0.3">
      <c r="A1456" t="s">
        <v>2368</v>
      </c>
      <c r="B1456" t="s">
        <v>196</v>
      </c>
      <c r="C1456" s="51"/>
      <c r="D1456" s="52"/>
      <c r="E1456" s="63"/>
      <c r="F1456" s="53"/>
      <c r="G1456" s="51" t="s">
        <v>51</v>
      </c>
      <c r="H1456" s="55"/>
      <c r="I1456" s="54"/>
      <c r="J1456" s="54"/>
      <c r="K1456" s="65"/>
      <c r="L1456" s="76">
        <v>1456</v>
      </c>
      <c r="M14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6" s="107">
        <v>21</v>
      </c>
      <c r="O1456" s="107">
        <v>6.5</v>
      </c>
      <c r="P1456" s="107">
        <v>1010000</v>
      </c>
      <c r="Q1456" s="107"/>
    </row>
    <row r="1457" spans="1:17" x14ac:dyDescent="0.3">
      <c r="A1457" t="s">
        <v>2369</v>
      </c>
      <c r="B1457" t="s">
        <v>201</v>
      </c>
      <c r="C1457" s="51"/>
      <c r="D1457" s="52"/>
      <c r="E1457" s="63"/>
      <c r="F1457" s="53"/>
      <c r="G1457" s="51" t="s">
        <v>51</v>
      </c>
      <c r="H1457" s="55"/>
      <c r="I1457" s="54"/>
      <c r="J1457" s="54"/>
      <c r="K1457" s="65"/>
      <c r="L1457" s="76">
        <v>1457</v>
      </c>
      <c r="M14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7" s="107">
        <v>2</v>
      </c>
      <c r="O1457" s="107">
        <v>6.5</v>
      </c>
      <c r="P1457" s="107">
        <v>1020000</v>
      </c>
      <c r="Q1457" s="107"/>
    </row>
    <row r="1458" spans="1:17" x14ac:dyDescent="0.3">
      <c r="A1458" t="s">
        <v>2370</v>
      </c>
      <c r="B1458" t="s">
        <v>479</v>
      </c>
      <c r="C1458" s="51"/>
      <c r="D1458" s="52"/>
      <c r="E1458" s="63"/>
      <c r="F1458" s="53"/>
      <c r="G1458" s="51" t="s">
        <v>51</v>
      </c>
      <c r="H1458" s="55"/>
      <c r="I1458" s="54"/>
      <c r="J1458" s="54"/>
      <c r="K1458" s="65"/>
      <c r="L1458" s="76">
        <v>1458</v>
      </c>
      <c r="M14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8" s="107">
        <v>4</v>
      </c>
      <c r="O1458" s="107">
        <v>6.5</v>
      </c>
      <c r="P1458" s="107">
        <v>1030000</v>
      </c>
      <c r="Q1458" s="107"/>
    </row>
    <row r="1459" spans="1:17" x14ac:dyDescent="0.3">
      <c r="A1459" t="s">
        <v>2371</v>
      </c>
      <c r="B1459" t="s">
        <v>613</v>
      </c>
      <c r="C1459" s="51"/>
      <c r="D1459" s="52"/>
      <c r="E1459" s="63"/>
      <c r="F1459" s="53"/>
      <c r="G1459" s="51" t="s">
        <v>51</v>
      </c>
      <c r="H1459" s="55"/>
      <c r="I1459" s="54"/>
      <c r="J1459" s="54"/>
      <c r="K1459" s="65"/>
      <c r="L1459" s="76">
        <v>1459</v>
      </c>
      <c r="M14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59" s="107">
        <v>2</v>
      </c>
      <c r="O1459" s="107">
        <v>6.5</v>
      </c>
      <c r="P1459" s="107">
        <v>1040000</v>
      </c>
      <c r="Q1459" s="107"/>
    </row>
    <row r="1460" spans="1:17" x14ac:dyDescent="0.3">
      <c r="A1460" t="s">
        <v>2372</v>
      </c>
      <c r="B1460" t="s">
        <v>614</v>
      </c>
      <c r="C1460" s="51"/>
      <c r="D1460" s="52"/>
      <c r="E1460" s="63"/>
      <c r="F1460" s="53"/>
      <c r="G1460" s="51" t="s">
        <v>51</v>
      </c>
      <c r="H1460" s="55"/>
      <c r="I1460" s="54"/>
      <c r="J1460" s="54"/>
      <c r="K1460" s="65"/>
      <c r="L1460" s="76">
        <v>1460</v>
      </c>
      <c r="M14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0" s="107">
        <v>4</v>
      </c>
      <c r="O1460" s="107">
        <v>6.5</v>
      </c>
      <c r="P1460" s="107">
        <v>1050000</v>
      </c>
      <c r="Q1460" s="107"/>
    </row>
    <row r="1461" spans="1:17" x14ac:dyDescent="0.3">
      <c r="A1461" t="s">
        <v>2373</v>
      </c>
      <c r="B1461" t="s">
        <v>300</v>
      </c>
      <c r="C1461" s="51"/>
      <c r="D1461" s="52"/>
      <c r="E1461" s="63"/>
      <c r="F1461" s="53"/>
      <c r="G1461" s="51" t="s">
        <v>51</v>
      </c>
      <c r="H1461" s="55"/>
      <c r="I1461" s="54"/>
      <c r="J1461" s="54"/>
      <c r="K1461" s="65"/>
      <c r="L1461" s="76">
        <v>1461</v>
      </c>
      <c r="M14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1" s="107">
        <v>5</v>
      </c>
      <c r="O1461" s="107">
        <v>6.5</v>
      </c>
      <c r="P1461" s="107">
        <v>1060000</v>
      </c>
      <c r="Q1461" s="107"/>
    </row>
    <row r="1462" spans="1:17" x14ac:dyDescent="0.3">
      <c r="A1462" t="s">
        <v>2374</v>
      </c>
      <c r="B1462" t="s">
        <v>615</v>
      </c>
      <c r="C1462" s="51"/>
      <c r="D1462" s="52"/>
      <c r="E1462" s="63"/>
      <c r="F1462" s="53"/>
      <c r="G1462" s="51" t="s">
        <v>51</v>
      </c>
      <c r="H1462" s="55"/>
      <c r="I1462" s="54"/>
      <c r="J1462" s="54"/>
      <c r="K1462" s="65"/>
      <c r="L1462" s="76">
        <v>1462</v>
      </c>
      <c r="M14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2" s="107">
        <v>6</v>
      </c>
      <c r="O1462" s="107">
        <v>6.5</v>
      </c>
      <c r="P1462" s="107">
        <v>1070000</v>
      </c>
      <c r="Q1462" s="107"/>
    </row>
    <row r="1463" spans="1:17" x14ac:dyDescent="0.3">
      <c r="A1463" t="s">
        <v>2375</v>
      </c>
      <c r="B1463" t="s">
        <v>300</v>
      </c>
      <c r="C1463" s="51"/>
      <c r="D1463" s="52"/>
      <c r="E1463" s="63"/>
      <c r="F1463" s="53"/>
      <c r="G1463" s="51" t="s">
        <v>51</v>
      </c>
      <c r="H1463" s="55"/>
      <c r="I1463" s="54"/>
      <c r="J1463" s="54"/>
      <c r="K1463" s="65"/>
      <c r="L1463" s="76">
        <v>1463</v>
      </c>
      <c r="M14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3" s="107">
        <v>7</v>
      </c>
      <c r="O1463" s="107">
        <v>6.5</v>
      </c>
      <c r="P1463" s="107">
        <v>1080000</v>
      </c>
      <c r="Q1463" s="107"/>
    </row>
    <row r="1464" spans="1:17" x14ac:dyDescent="0.3">
      <c r="A1464" t="s">
        <v>2376</v>
      </c>
      <c r="B1464" t="s">
        <v>616</v>
      </c>
      <c r="C1464" s="51"/>
      <c r="D1464" s="52"/>
      <c r="E1464" s="63"/>
      <c r="F1464" s="53"/>
      <c r="G1464" s="51" t="s">
        <v>51</v>
      </c>
      <c r="H1464" s="55"/>
      <c r="I1464" s="54"/>
      <c r="J1464" s="54"/>
      <c r="K1464" s="65"/>
      <c r="L1464" s="76">
        <v>1464</v>
      </c>
      <c r="M14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4" s="107">
        <v>8</v>
      </c>
      <c r="O1464" s="107">
        <v>6.5</v>
      </c>
      <c r="P1464" s="107">
        <v>1090000</v>
      </c>
      <c r="Q1464" s="107"/>
    </row>
    <row r="1465" spans="1:17" x14ac:dyDescent="0.3">
      <c r="A1465" t="s">
        <v>2377</v>
      </c>
      <c r="B1465" t="s">
        <v>278</v>
      </c>
      <c r="C1465" s="51"/>
      <c r="D1465" s="52"/>
      <c r="E1465" s="63"/>
      <c r="F1465" s="53"/>
      <c r="G1465" s="51" t="s">
        <v>51</v>
      </c>
      <c r="H1465" s="55"/>
      <c r="I1465" s="54"/>
      <c r="J1465" s="54"/>
      <c r="K1465" s="65"/>
      <c r="L1465" s="76">
        <v>1465</v>
      </c>
      <c r="M14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5" s="107">
        <v>9</v>
      </c>
      <c r="O1465" s="107">
        <v>6.5</v>
      </c>
      <c r="P1465" s="107">
        <v>1100000</v>
      </c>
      <c r="Q1465" s="107"/>
    </row>
    <row r="1466" spans="1:17" x14ac:dyDescent="0.3">
      <c r="A1466" t="s">
        <v>2378</v>
      </c>
      <c r="B1466" t="s">
        <v>598</v>
      </c>
      <c r="C1466" s="51"/>
      <c r="D1466" s="52"/>
      <c r="E1466" s="63"/>
      <c r="F1466" s="53"/>
      <c r="G1466" s="51" t="s">
        <v>51</v>
      </c>
      <c r="H1466" s="55"/>
      <c r="I1466" s="54"/>
      <c r="J1466" s="54"/>
      <c r="K1466" s="65"/>
      <c r="L1466" s="76">
        <v>1466</v>
      </c>
      <c r="M14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6" s="107">
        <v>12</v>
      </c>
      <c r="O1466" s="107">
        <v>6.5</v>
      </c>
      <c r="P1466" s="107">
        <v>1110000</v>
      </c>
      <c r="Q1466" s="107"/>
    </row>
    <row r="1467" spans="1:17" x14ac:dyDescent="0.3">
      <c r="A1467" t="s">
        <v>2379</v>
      </c>
      <c r="B1467" t="s">
        <v>443</v>
      </c>
      <c r="C1467" s="51"/>
      <c r="D1467" s="52"/>
      <c r="E1467" s="63"/>
      <c r="F1467" s="53"/>
      <c r="G1467" s="51" t="s">
        <v>51</v>
      </c>
      <c r="H1467" s="55"/>
      <c r="I1467" s="54"/>
      <c r="J1467" s="54"/>
      <c r="K1467" s="65"/>
      <c r="L1467" s="76">
        <v>1467</v>
      </c>
      <c r="M14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7" s="107">
        <v>1</v>
      </c>
      <c r="O1467" s="107">
        <v>6.5</v>
      </c>
      <c r="P1467" s="107">
        <v>1120000</v>
      </c>
      <c r="Q1467" s="107"/>
    </row>
    <row r="1468" spans="1:17" x14ac:dyDescent="0.3">
      <c r="A1468" t="s">
        <v>2380</v>
      </c>
      <c r="B1468" t="s">
        <v>617</v>
      </c>
      <c r="C1468" s="51"/>
      <c r="D1468" s="52"/>
      <c r="E1468" s="63"/>
      <c r="F1468" s="53"/>
      <c r="G1468" s="51" t="s">
        <v>51</v>
      </c>
      <c r="H1468" s="55"/>
      <c r="I1468" s="54"/>
      <c r="J1468" s="54"/>
      <c r="K1468" s="65"/>
      <c r="L1468" s="76">
        <v>1468</v>
      </c>
      <c r="M14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8" s="107">
        <v>16</v>
      </c>
      <c r="O1468" s="107">
        <v>6.5</v>
      </c>
      <c r="P1468" s="107">
        <v>1130000</v>
      </c>
      <c r="Q1468" s="107"/>
    </row>
    <row r="1469" spans="1:17" x14ac:dyDescent="0.3">
      <c r="A1469" t="s">
        <v>2381</v>
      </c>
      <c r="B1469" t="s">
        <v>324</v>
      </c>
      <c r="C1469" s="51"/>
      <c r="D1469" s="52"/>
      <c r="E1469" s="63"/>
      <c r="F1469" s="53"/>
      <c r="G1469" s="51" t="s">
        <v>51</v>
      </c>
      <c r="H1469" s="55"/>
      <c r="I1469" s="54"/>
      <c r="J1469" s="54"/>
      <c r="K1469" s="65"/>
      <c r="L1469" s="76">
        <v>1469</v>
      </c>
      <c r="M14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69" s="107">
        <v>23</v>
      </c>
      <c r="O1469" s="107">
        <v>6.5</v>
      </c>
      <c r="P1469" s="107">
        <v>1140000</v>
      </c>
      <c r="Q1469" s="107"/>
    </row>
    <row r="1470" spans="1:17" x14ac:dyDescent="0.3">
      <c r="A1470" t="s">
        <v>2224</v>
      </c>
      <c r="B1470" t="s">
        <v>424</v>
      </c>
      <c r="C1470" s="51"/>
      <c r="D1470" s="52"/>
      <c r="E1470" s="63"/>
      <c r="F1470" s="53"/>
      <c r="G1470" s="51" t="s">
        <v>51</v>
      </c>
      <c r="H1470" s="55"/>
      <c r="I1470" s="54"/>
      <c r="J1470" s="54"/>
      <c r="K1470" s="65"/>
      <c r="L1470" s="76">
        <v>1470</v>
      </c>
      <c r="M14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0" s="107">
        <v>23</v>
      </c>
      <c r="O1470" s="107">
        <v>6.5</v>
      </c>
      <c r="P1470" s="107">
        <v>1150000</v>
      </c>
      <c r="Q1470" s="107"/>
    </row>
    <row r="1471" spans="1:17" x14ac:dyDescent="0.3">
      <c r="A1471" t="s">
        <v>2382</v>
      </c>
      <c r="B1471" t="s">
        <v>298</v>
      </c>
      <c r="C1471" s="51"/>
      <c r="D1471" s="52"/>
      <c r="E1471" s="63"/>
      <c r="F1471" s="53"/>
      <c r="G1471" s="51" t="s">
        <v>51</v>
      </c>
      <c r="H1471" s="55"/>
      <c r="I1471" s="54"/>
      <c r="J1471" s="54"/>
      <c r="K1471" s="65"/>
      <c r="L1471" s="76">
        <v>1471</v>
      </c>
      <c r="M14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1" s="107">
        <v>2</v>
      </c>
      <c r="O1471" s="107">
        <v>6.5</v>
      </c>
      <c r="P1471" s="107">
        <v>1160000</v>
      </c>
      <c r="Q1471" s="107"/>
    </row>
    <row r="1472" spans="1:17" x14ac:dyDescent="0.3">
      <c r="A1472" t="s">
        <v>2383</v>
      </c>
      <c r="B1472" t="s">
        <v>552</v>
      </c>
      <c r="C1472" s="51"/>
      <c r="D1472" s="52"/>
      <c r="E1472" s="63"/>
      <c r="F1472" s="53"/>
      <c r="G1472" s="51" t="s">
        <v>51</v>
      </c>
      <c r="H1472" s="55"/>
      <c r="I1472" s="54"/>
      <c r="J1472" s="54"/>
      <c r="K1472" s="65"/>
      <c r="L1472" s="76">
        <v>1472</v>
      </c>
      <c r="M14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2" s="107">
        <v>4</v>
      </c>
      <c r="O1472" s="107">
        <v>6.5</v>
      </c>
      <c r="P1472" s="107">
        <v>1170000</v>
      </c>
      <c r="Q1472" s="107"/>
    </row>
    <row r="1473" spans="1:17" x14ac:dyDescent="0.3">
      <c r="A1473" t="s">
        <v>2384</v>
      </c>
      <c r="B1473" t="s">
        <v>224</v>
      </c>
      <c r="C1473" s="51"/>
      <c r="D1473" s="52"/>
      <c r="E1473" s="63"/>
      <c r="F1473" s="53"/>
      <c r="G1473" s="51" t="s">
        <v>51</v>
      </c>
      <c r="H1473" s="55"/>
      <c r="I1473" s="54"/>
      <c r="J1473" s="54"/>
      <c r="K1473" s="65"/>
      <c r="L1473" s="76">
        <v>1473</v>
      </c>
      <c r="M14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3" s="107">
        <v>21</v>
      </c>
      <c r="O1473" s="107">
        <v>6.5</v>
      </c>
      <c r="P1473" s="107">
        <v>1180000</v>
      </c>
      <c r="Q1473" s="107"/>
    </row>
    <row r="1474" spans="1:17" x14ac:dyDescent="0.3">
      <c r="A1474" t="s">
        <v>2385</v>
      </c>
      <c r="B1474" t="s">
        <v>219</v>
      </c>
      <c r="C1474" s="51"/>
      <c r="D1474" s="52"/>
      <c r="E1474" s="63"/>
      <c r="F1474" s="53"/>
      <c r="G1474" s="51" t="s">
        <v>51</v>
      </c>
      <c r="H1474" s="55"/>
      <c r="I1474" s="54"/>
      <c r="J1474" s="54"/>
      <c r="K1474" s="65"/>
      <c r="L1474" s="76">
        <v>1474</v>
      </c>
      <c r="M14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4" s="107">
        <v>2</v>
      </c>
      <c r="O1474" s="107">
        <v>6.5</v>
      </c>
      <c r="P1474" s="107">
        <v>1190000</v>
      </c>
      <c r="Q1474" s="107"/>
    </row>
    <row r="1475" spans="1:17" x14ac:dyDescent="0.3">
      <c r="A1475" t="s">
        <v>2386</v>
      </c>
      <c r="B1475" t="s">
        <v>618</v>
      </c>
      <c r="C1475" s="51"/>
      <c r="D1475" s="52"/>
      <c r="E1475" s="63"/>
      <c r="F1475" s="53"/>
      <c r="G1475" s="51" t="s">
        <v>51</v>
      </c>
      <c r="H1475" s="55"/>
      <c r="I1475" s="54"/>
      <c r="J1475" s="54"/>
      <c r="K1475" s="65"/>
      <c r="L1475" s="76">
        <v>1475</v>
      </c>
      <c r="M14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5" s="107">
        <v>4</v>
      </c>
      <c r="O1475" s="107">
        <v>6.5</v>
      </c>
      <c r="P1475" s="107">
        <v>1200000</v>
      </c>
      <c r="Q1475" s="107"/>
    </row>
    <row r="1476" spans="1:17" x14ac:dyDescent="0.3">
      <c r="A1476" t="s">
        <v>2387</v>
      </c>
      <c r="B1476" t="s">
        <v>351</v>
      </c>
      <c r="C1476" s="51"/>
      <c r="D1476" s="52"/>
      <c r="E1476" s="63"/>
      <c r="F1476" s="53"/>
      <c r="G1476" s="51" t="s">
        <v>51</v>
      </c>
      <c r="H1476" s="55"/>
      <c r="I1476" s="54"/>
      <c r="J1476" s="54"/>
      <c r="K1476" s="65"/>
      <c r="L1476" s="76">
        <v>1476</v>
      </c>
      <c r="M14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6" s="107">
        <v>2</v>
      </c>
      <c r="O1476" s="107">
        <v>6.5</v>
      </c>
      <c r="P1476" s="107">
        <v>1210000</v>
      </c>
      <c r="Q1476" s="107"/>
    </row>
    <row r="1477" spans="1:17" x14ac:dyDescent="0.3">
      <c r="A1477" t="s">
        <v>2388</v>
      </c>
      <c r="B1477" t="s">
        <v>175</v>
      </c>
      <c r="C1477" s="51"/>
      <c r="D1477" s="52"/>
      <c r="E1477" s="63"/>
      <c r="F1477" s="53"/>
      <c r="G1477" s="51" t="s">
        <v>51</v>
      </c>
      <c r="H1477" s="55"/>
      <c r="I1477" s="54"/>
      <c r="J1477" s="54"/>
      <c r="K1477" s="65"/>
      <c r="L1477" s="76">
        <v>1477</v>
      </c>
      <c r="M14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7" s="107">
        <v>4</v>
      </c>
      <c r="O1477" s="107">
        <v>6.5</v>
      </c>
      <c r="P1477" s="107">
        <v>1220000</v>
      </c>
      <c r="Q1477" s="107"/>
    </row>
    <row r="1478" spans="1:17" x14ac:dyDescent="0.3">
      <c r="A1478" t="s">
        <v>2389</v>
      </c>
      <c r="B1478" t="s">
        <v>619</v>
      </c>
      <c r="C1478" s="51"/>
      <c r="D1478" s="52"/>
      <c r="E1478" s="63"/>
      <c r="F1478" s="53"/>
      <c r="G1478" s="51" t="s">
        <v>51</v>
      </c>
      <c r="H1478" s="55"/>
      <c r="I1478" s="54"/>
      <c r="J1478" s="54"/>
      <c r="K1478" s="65"/>
      <c r="L1478" s="76">
        <v>1478</v>
      </c>
      <c r="M14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8" s="107">
        <v>5</v>
      </c>
      <c r="O1478" s="107">
        <v>6.5</v>
      </c>
      <c r="P1478" s="107">
        <v>1230000</v>
      </c>
      <c r="Q1478" s="107"/>
    </row>
    <row r="1479" spans="1:17" x14ac:dyDescent="0.3">
      <c r="A1479" t="s">
        <v>2390</v>
      </c>
      <c r="B1479" t="s">
        <v>257</v>
      </c>
      <c r="C1479" s="51"/>
      <c r="D1479" s="52"/>
      <c r="E1479" s="63"/>
      <c r="F1479" s="53"/>
      <c r="G1479" s="51" t="s">
        <v>51</v>
      </c>
      <c r="H1479" s="55"/>
      <c r="I1479" s="54"/>
      <c r="J1479" s="54"/>
      <c r="K1479" s="65"/>
      <c r="L1479" s="76">
        <v>1479</v>
      </c>
      <c r="M14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79" s="107">
        <v>6</v>
      </c>
      <c r="O1479" s="107">
        <v>6.5</v>
      </c>
      <c r="P1479" s="107">
        <v>1240000</v>
      </c>
      <c r="Q1479" s="107"/>
    </row>
    <row r="1480" spans="1:17" x14ac:dyDescent="0.3">
      <c r="A1480" t="s">
        <v>2391</v>
      </c>
      <c r="B1480" t="s">
        <v>373</v>
      </c>
      <c r="C1480" s="51"/>
      <c r="D1480" s="52"/>
      <c r="E1480" s="63"/>
      <c r="F1480" s="53"/>
      <c r="G1480" s="51" t="s">
        <v>51</v>
      </c>
      <c r="H1480" s="55"/>
      <c r="I1480" s="54"/>
      <c r="J1480" s="54"/>
      <c r="K1480" s="65"/>
      <c r="L1480" s="76">
        <v>1480</v>
      </c>
      <c r="M14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0" s="107">
        <v>7</v>
      </c>
      <c r="O1480" s="107">
        <v>6.5</v>
      </c>
      <c r="P1480" s="107">
        <v>1250000</v>
      </c>
      <c r="Q1480" s="107"/>
    </row>
    <row r="1481" spans="1:17" x14ac:dyDescent="0.3">
      <c r="A1481" t="s">
        <v>2392</v>
      </c>
      <c r="B1481" t="s">
        <v>620</v>
      </c>
      <c r="C1481" s="51"/>
      <c r="D1481" s="52"/>
      <c r="E1481" s="63"/>
      <c r="F1481" s="53"/>
      <c r="G1481" s="51" t="s">
        <v>51</v>
      </c>
      <c r="H1481" s="55"/>
      <c r="I1481" s="54"/>
      <c r="J1481" s="54"/>
      <c r="K1481" s="65"/>
      <c r="L1481" s="76">
        <v>1481</v>
      </c>
      <c r="M14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1" s="107">
        <v>8</v>
      </c>
      <c r="O1481" s="107">
        <v>6.5</v>
      </c>
      <c r="P1481" s="107">
        <v>1260000</v>
      </c>
      <c r="Q1481" s="107"/>
    </row>
    <row r="1482" spans="1:17" x14ac:dyDescent="0.3">
      <c r="A1482" t="s">
        <v>2393</v>
      </c>
      <c r="B1482" t="s">
        <v>253</v>
      </c>
      <c r="C1482" s="51"/>
      <c r="D1482" s="52"/>
      <c r="E1482" s="63"/>
      <c r="F1482" s="53"/>
      <c r="G1482" s="51" t="s">
        <v>51</v>
      </c>
      <c r="H1482" s="55"/>
      <c r="I1482" s="54"/>
      <c r="J1482" s="54"/>
      <c r="K1482" s="65"/>
      <c r="L1482" s="76">
        <v>1482</v>
      </c>
      <c r="M14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2" s="107">
        <v>9</v>
      </c>
      <c r="O1482" s="107">
        <v>6.5</v>
      </c>
      <c r="P1482" s="107">
        <v>1270000</v>
      </c>
      <c r="Q1482" s="107"/>
    </row>
    <row r="1483" spans="1:17" x14ac:dyDescent="0.3">
      <c r="A1483" t="s">
        <v>2394</v>
      </c>
      <c r="B1483" t="s">
        <v>621</v>
      </c>
      <c r="C1483" s="51"/>
      <c r="D1483" s="52"/>
      <c r="E1483" s="63"/>
      <c r="F1483" s="53"/>
      <c r="G1483" s="51" t="s">
        <v>51</v>
      </c>
      <c r="H1483" s="55"/>
      <c r="I1483" s="54"/>
      <c r="J1483" s="54"/>
      <c r="K1483" s="65"/>
      <c r="L1483" s="76">
        <v>1483</v>
      </c>
      <c r="M14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3" s="107">
        <v>1</v>
      </c>
      <c r="O1483" s="107">
        <v>6.5</v>
      </c>
      <c r="P1483" s="107">
        <v>1280000</v>
      </c>
      <c r="Q1483" s="107"/>
    </row>
    <row r="1484" spans="1:17" x14ac:dyDescent="0.3">
      <c r="A1484" t="s">
        <v>2395</v>
      </c>
      <c r="B1484" t="s">
        <v>323</v>
      </c>
      <c r="C1484" s="51"/>
      <c r="D1484" s="52"/>
      <c r="E1484" s="63"/>
      <c r="F1484" s="53"/>
      <c r="G1484" s="51" t="s">
        <v>51</v>
      </c>
      <c r="H1484" s="55"/>
      <c r="I1484" s="54"/>
      <c r="J1484" s="54"/>
      <c r="K1484" s="65"/>
      <c r="L1484" s="76">
        <v>1484</v>
      </c>
      <c r="M14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4" s="107">
        <v>6</v>
      </c>
      <c r="O1484" s="107">
        <v>6.5</v>
      </c>
      <c r="P1484" s="107">
        <v>1290000</v>
      </c>
      <c r="Q1484" s="107"/>
    </row>
    <row r="1485" spans="1:17" x14ac:dyDescent="0.3">
      <c r="A1485" t="s">
        <v>2396</v>
      </c>
      <c r="B1485" t="s">
        <v>542</v>
      </c>
      <c r="C1485" s="51"/>
      <c r="D1485" s="52"/>
      <c r="E1485" s="63"/>
      <c r="F1485" s="53"/>
      <c r="G1485" s="51" t="s">
        <v>51</v>
      </c>
      <c r="H1485" s="55"/>
      <c r="I1485" s="54"/>
      <c r="J1485" s="54"/>
      <c r="K1485" s="65"/>
      <c r="L1485" s="76">
        <v>1485</v>
      </c>
      <c r="M14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5" s="107">
        <v>7</v>
      </c>
      <c r="O1485" s="107">
        <v>6.5</v>
      </c>
      <c r="P1485" s="107">
        <v>1300000</v>
      </c>
      <c r="Q1485" s="107"/>
    </row>
    <row r="1486" spans="1:17" x14ac:dyDescent="0.3">
      <c r="A1486" t="s">
        <v>2397</v>
      </c>
      <c r="B1486" t="s">
        <v>622</v>
      </c>
      <c r="C1486" s="51"/>
      <c r="D1486" s="52"/>
      <c r="E1486" s="63"/>
      <c r="F1486" s="53"/>
      <c r="G1486" s="51" t="s">
        <v>51</v>
      </c>
      <c r="H1486" s="55"/>
      <c r="I1486" s="54"/>
      <c r="J1486" s="54"/>
      <c r="K1486" s="65"/>
      <c r="L1486" s="76">
        <v>1486</v>
      </c>
      <c r="M14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6" s="107">
        <v>8</v>
      </c>
      <c r="O1486" s="107">
        <v>6.5</v>
      </c>
      <c r="P1486" s="107">
        <v>1310000</v>
      </c>
      <c r="Q1486" s="107"/>
    </row>
    <row r="1487" spans="1:17" x14ac:dyDescent="0.3">
      <c r="A1487" t="s">
        <v>2398</v>
      </c>
      <c r="B1487" t="s">
        <v>392</v>
      </c>
      <c r="C1487" s="51"/>
      <c r="D1487" s="52"/>
      <c r="E1487" s="63"/>
      <c r="F1487" s="53"/>
      <c r="G1487" s="51" t="s">
        <v>51</v>
      </c>
      <c r="H1487" s="55"/>
      <c r="I1487" s="54"/>
      <c r="J1487" s="54"/>
      <c r="K1487" s="65"/>
      <c r="L1487" s="76">
        <v>1487</v>
      </c>
      <c r="M14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7" s="107">
        <v>9</v>
      </c>
      <c r="O1487" s="107">
        <v>6.5</v>
      </c>
      <c r="P1487" s="107">
        <v>1320000</v>
      </c>
      <c r="Q1487" s="107"/>
    </row>
    <row r="1488" spans="1:17" x14ac:dyDescent="0.3">
      <c r="A1488" t="s">
        <v>2399</v>
      </c>
      <c r="B1488" t="s">
        <v>225</v>
      </c>
      <c r="C1488" s="51"/>
      <c r="D1488" s="52"/>
      <c r="E1488" s="63"/>
      <c r="F1488" s="53"/>
      <c r="G1488" s="51" t="s">
        <v>51</v>
      </c>
      <c r="H1488" s="55"/>
      <c r="I1488" s="54"/>
      <c r="J1488" s="54"/>
      <c r="K1488" s="65"/>
      <c r="L1488" s="76">
        <v>1488</v>
      </c>
      <c r="M14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8" s="107">
        <v>6</v>
      </c>
      <c r="O1488" s="107">
        <v>6.5</v>
      </c>
      <c r="P1488" s="107">
        <v>1330000</v>
      </c>
      <c r="Q1488" s="107"/>
    </row>
    <row r="1489" spans="1:17" x14ac:dyDescent="0.3">
      <c r="A1489" t="s">
        <v>2400</v>
      </c>
      <c r="B1489" t="s">
        <v>329</v>
      </c>
      <c r="C1489" s="51"/>
      <c r="D1489" s="52"/>
      <c r="E1489" s="63"/>
      <c r="F1489" s="53"/>
      <c r="G1489" s="51" t="s">
        <v>51</v>
      </c>
      <c r="H1489" s="55"/>
      <c r="I1489" s="54"/>
      <c r="J1489" s="54"/>
      <c r="K1489" s="65"/>
      <c r="L1489" s="76">
        <v>1489</v>
      </c>
      <c r="M14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89" s="107">
        <v>5</v>
      </c>
      <c r="O1489" s="107">
        <v>6.5</v>
      </c>
      <c r="P1489" s="107">
        <v>1340000</v>
      </c>
      <c r="Q1489" s="107"/>
    </row>
    <row r="1490" spans="1:17" x14ac:dyDescent="0.3">
      <c r="A1490" t="s">
        <v>2401</v>
      </c>
      <c r="B1490" t="s">
        <v>275</v>
      </c>
      <c r="C1490" s="51"/>
      <c r="D1490" s="52"/>
      <c r="E1490" s="63"/>
      <c r="F1490" s="53"/>
      <c r="G1490" s="51" t="s">
        <v>51</v>
      </c>
      <c r="H1490" s="55"/>
      <c r="I1490" s="54"/>
      <c r="J1490" s="54"/>
      <c r="K1490" s="65"/>
      <c r="L1490" s="76">
        <v>1490</v>
      </c>
      <c r="M14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0" s="107">
        <v>4</v>
      </c>
      <c r="O1490" s="107">
        <v>6.5</v>
      </c>
      <c r="P1490" s="107">
        <v>1350000</v>
      </c>
      <c r="Q1490" s="107"/>
    </row>
    <row r="1491" spans="1:17" x14ac:dyDescent="0.3">
      <c r="A1491" t="s">
        <v>2402</v>
      </c>
      <c r="B1491" t="s">
        <v>623</v>
      </c>
      <c r="C1491" s="51"/>
      <c r="D1491" s="52"/>
      <c r="E1491" s="63"/>
      <c r="F1491" s="53"/>
      <c r="G1491" s="51" t="s">
        <v>51</v>
      </c>
      <c r="H1491" s="55"/>
      <c r="I1491" s="54"/>
      <c r="J1491" s="54"/>
      <c r="K1491" s="65"/>
      <c r="L1491" s="76">
        <v>1491</v>
      </c>
      <c r="M14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1" s="107">
        <v>3</v>
      </c>
      <c r="O1491" s="107">
        <v>6.5</v>
      </c>
      <c r="P1491" s="107">
        <v>1360000</v>
      </c>
      <c r="Q1491" s="107"/>
    </row>
    <row r="1492" spans="1:17" x14ac:dyDescent="0.3">
      <c r="A1492" t="s">
        <v>2403</v>
      </c>
      <c r="B1492" t="s">
        <v>298</v>
      </c>
      <c r="C1492" s="51"/>
      <c r="D1492" s="52"/>
      <c r="E1492" s="63"/>
      <c r="F1492" s="53"/>
      <c r="G1492" s="51" t="s">
        <v>51</v>
      </c>
      <c r="H1492" s="55"/>
      <c r="I1492" s="54"/>
      <c r="J1492" s="54"/>
      <c r="K1492" s="65"/>
      <c r="L1492" s="76">
        <v>1492</v>
      </c>
      <c r="M14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2" s="107">
        <v>2</v>
      </c>
      <c r="O1492" s="107">
        <v>6.5</v>
      </c>
      <c r="P1492" s="107">
        <v>1370000</v>
      </c>
      <c r="Q1492" s="107"/>
    </row>
    <row r="1493" spans="1:17" x14ac:dyDescent="0.3">
      <c r="A1493" t="s">
        <v>2404</v>
      </c>
      <c r="B1493" t="s">
        <v>624</v>
      </c>
      <c r="C1493" s="51"/>
      <c r="D1493" s="52"/>
      <c r="E1493" s="63"/>
      <c r="F1493" s="53"/>
      <c r="G1493" s="51" t="s">
        <v>51</v>
      </c>
      <c r="H1493" s="55"/>
      <c r="I1493" s="54"/>
      <c r="J1493" s="54"/>
      <c r="K1493" s="65"/>
      <c r="L1493" s="76">
        <v>1493</v>
      </c>
      <c r="M14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3" s="107">
        <v>3</v>
      </c>
      <c r="O1493" s="107">
        <v>6.5</v>
      </c>
      <c r="P1493" s="107">
        <v>1380000</v>
      </c>
      <c r="Q1493" s="107"/>
    </row>
    <row r="1494" spans="1:17" x14ac:dyDescent="0.3">
      <c r="A1494" t="s">
        <v>2405</v>
      </c>
      <c r="B1494" t="s">
        <v>625</v>
      </c>
      <c r="C1494" s="51"/>
      <c r="D1494" s="52"/>
      <c r="E1494" s="63"/>
      <c r="F1494" s="53"/>
      <c r="G1494" s="51" t="s">
        <v>51</v>
      </c>
      <c r="H1494" s="55"/>
      <c r="I1494" s="54"/>
      <c r="J1494" s="54"/>
      <c r="K1494" s="65"/>
      <c r="L1494" s="76">
        <v>1494</v>
      </c>
      <c r="M14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4" s="107">
        <v>5</v>
      </c>
      <c r="O1494" s="107">
        <v>6.5</v>
      </c>
      <c r="P1494" s="107">
        <v>1390000</v>
      </c>
      <c r="Q1494" s="107"/>
    </row>
    <row r="1495" spans="1:17" x14ac:dyDescent="0.3">
      <c r="A1495" t="s">
        <v>2406</v>
      </c>
      <c r="B1495" t="s">
        <v>626</v>
      </c>
      <c r="C1495" s="51"/>
      <c r="D1495" s="52"/>
      <c r="E1495" s="63"/>
      <c r="F1495" s="53"/>
      <c r="G1495" s="51" t="s">
        <v>51</v>
      </c>
      <c r="H1495" s="55"/>
      <c r="I1495" s="54"/>
      <c r="J1495" s="54"/>
      <c r="K1495" s="65"/>
      <c r="L1495" s="76">
        <v>1495</v>
      </c>
      <c r="M14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5" s="107">
        <v>6</v>
      </c>
      <c r="O1495" s="107">
        <v>6.5</v>
      </c>
      <c r="P1495" s="107">
        <v>1400000</v>
      </c>
      <c r="Q1495" s="107"/>
    </row>
    <row r="1496" spans="1:17" x14ac:dyDescent="0.3">
      <c r="A1496" t="s">
        <v>2407</v>
      </c>
      <c r="B1496" t="s">
        <v>300</v>
      </c>
      <c r="C1496" s="51"/>
      <c r="D1496" s="52"/>
      <c r="E1496" s="63"/>
      <c r="F1496" s="53"/>
      <c r="G1496" s="51" t="s">
        <v>51</v>
      </c>
      <c r="H1496" s="55"/>
      <c r="I1496" s="54"/>
      <c r="J1496" s="54"/>
      <c r="K1496" s="65"/>
      <c r="L1496" s="76">
        <v>1496</v>
      </c>
      <c r="M14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6" s="107">
        <v>7</v>
      </c>
      <c r="O1496" s="107">
        <v>6.5</v>
      </c>
      <c r="P1496" s="107">
        <v>1410000</v>
      </c>
      <c r="Q1496" s="107"/>
    </row>
    <row r="1497" spans="1:17" x14ac:dyDescent="0.3">
      <c r="A1497" t="s">
        <v>1188</v>
      </c>
      <c r="B1497" t="s">
        <v>196</v>
      </c>
      <c r="C1497" s="51"/>
      <c r="D1497" s="52"/>
      <c r="E1497" s="63"/>
      <c r="F1497" s="53"/>
      <c r="G1497" s="51" t="s">
        <v>51</v>
      </c>
      <c r="H1497" s="55"/>
      <c r="I1497" s="54"/>
      <c r="J1497" s="54"/>
      <c r="K1497" s="65"/>
      <c r="L1497" s="76">
        <v>1497</v>
      </c>
      <c r="M14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7" s="107">
        <v>8</v>
      </c>
      <c r="O1497" s="107">
        <v>6.5</v>
      </c>
      <c r="P1497" s="107">
        <v>1420000</v>
      </c>
      <c r="Q1497" s="107"/>
    </row>
    <row r="1498" spans="1:17" x14ac:dyDescent="0.3">
      <c r="A1498" t="s">
        <v>2408</v>
      </c>
      <c r="B1498" t="s">
        <v>627</v>
      </c>
      <c r="C1498" s="51"/>
      <c r="D1498" s="52"/>
      <c r="E1498" s="63"/>
      <c r="F1498" s="53"/>
      <c r="G1498" s="51" t="s">
        <v>51</v>
      </c>
      <c r="H1498" s="55"/>
      <c r="I1498" s="54"/>
      <c r="J1498" s="54"/>
      <c r="K1498" s="65"/>
      <c r="L1498" s="76">
        <v>1498</v>
      </c>
      <c r="M14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8" s="107">
        <v>8</v>
      </c>
      <c r="O1498" s="107">
        <v>6.5</v>
      </c>
      <c r="P1498" s="107">
        <v>1430000</v>
      </c>
      <c r="Q1498" s="107"/>
    </row>
    <row r="1499" spans="1:17" x14ac:dyDescent="0.3">
      <c r="A1499" t="s">
        <v>2409</v>
      </c>
      <c r="B1499" t="s">
        <v>191</v>
      </c>
      <c r="C1499" s="51"/>
      <c r="D1499" s="52"/>
      <c r="E1499" s="63"/>
      <c r="F1499" s="53"/>
      <c r="G1499" s="51" t="s">
        <v>51</v>
      </c>
      <c r="H1499" s="55"/>
      <c r="I1499" s="54"/>
      <c r="J1499" s="54"/>
      <c r="K1499" s="65"/>
      <c r="L1499" s="76">
        <v>1499</v>
      </c>
      <c r="M14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499" s="107">
        <v>9</v>
      </c>
      <c r="O1499" s="107">
        <v>6.5</v>
      </c>
      <c r="P1499" s="107">
        <v>1440000</v>
      </c>
      <c r="Q1499" s="107"/>
    </row>
    <row r="1500" spans="1:17" x14ac:dyDescent="0.3">
      <c r="A1500" t="s">
        <v>2410</v>
      </c>
      <c r="B1500" t="s">
        <v>628</v>
      </c>
      <c r="C1500" s="51"/>
      <c r="D1500" s="52"/>
      <c r="E1500" s="63"/>
      <c r="F1500" s="53"/>
      <c r="G1500" s="51" t="s">
        <v>51</v>
      </c>
      <c r="H1500" s="55"/>
      <c r="I1500" s="54"/>
      <c r="J1500" s="54"/>
      <c r="K1500" s="65"/>
      <c r="L1500" s="76">
        <v>1500</v>
      </c>
      <c r="M15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0" s="107">
        <v>2</v>
      </c>
      <c r="O1500" s="107">
        <v>6.5</v>
      </c>
      <c r="P1500" s="107">
        <v>1450000</v>
      </c>
      <c r="Q1500" s="107"/>
    </row>
    <row r="1501" spans="1:17" x14ac:dyDescent="0.3">
      <c r="A1501" t="s">
        <v>2411</v>
      </c>
      <c r="B1501" t="s">
        <v>321</v>
      </c>
      <c r="C1501" s="51"/>
      <c r="D1501" s="52"/>
      <c r="E1501" s="63"/>
      <c r="F1501" s="53"/>
      <c r="G1501" s="51" t="s">
        <v>51</v>
      </c>
      <c r="H1501" s="55"/>
      <c r="I1501" s="54"/>
      <c r="J1501" s="54"/>
      <c r="K1501" s="65"/>
      <c r="L1501" s="76">
        <v>1501</v>
      </c>
      <c r="M15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1" s="107">
        <v>9</v>
      </c>
      <c r="O1501" s="107">
        <v>6.5</v>
      </c>
      <c r="P1501" s="107">
        <v>1460000</v>
      </c>
      <c r="Q1501" s="107"/>
    </row>
    <row r="1502" spans="1:17" x14ac:dyDescent="0.3">
      <c r="A1502" t="s">
        <v>2412</v>
      </c>
      <c r="B1502" t="s">
        <v>473</v>
      </c>
      <c r="C1502" s="51"/>
      <c r="D1502" s="52"/>
      <c r="E1502" s="63"/>
      <c r="F1502" s="53"/>
      <c r="G1502" s="51" t="s">
        <v>51</v>
      </c>
      <c r="H1502" s="55"/>
      <c r="I1502" s="54"/>
      <c r="J1502" s="54"/>
      <c r="K1502" s="65"/>
      <c r="L1502" s="76">
        <v>1502</v>
      </c>
      <c r="M15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2" s="107">
        <v>2</v>
      </c>
      <c r="O1502" s="107">
        <v>6.5</v>
      </c>
      <c r="P1502" s="107">
        <v>1470000</v>
      </c>
      <c r="Q1502" s="107"/>
    </row>
    <row r="1503" spans="1:17" x14ac:dyDescent="0.3">
      <c r="A1503" t="s">
        <v>2413</v>
      </c>
      <c r="B1503" t="s">
        <v>250</v>
      </c>
      <c r="C1503" s="51"/>
      <c r="D1503" s="52"/>
      <c r="E1503" s="63"/>
      <c r="F1503" s="53"/>
      <c r="G1503" s="51" t="s">
        <v>51</v>
      </c>
      <c r="H1503" s="55"/>
      <c r="I1503" s="54"/>
      <c r="J1503" s="54"/>
      <c r="K1503" s="65"/>
      <c r="L1503" s="76">
        <v>1503</v>
      </c>
      <c r="M15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3" s="107">
        <v>3</v>
      </c>
      <c r="O1503" s="107">
        <v>6.5</v>
      </c>
      <c r="P1503" s="107">
        <v>1480000</v>
      </c>
      <c r="Q1503" s="107"/>
    </row>
    <row r="1504" spans="1:17" x14ac:dyDescent="0.3">
      <c r="A1504" t="s">
        <v>2414</v>
      </c>
      <c r="B1504" t="s">
        <v>300</v>
      </c>
      <c r="C1504" s="51"/>
      <c r="D1504" s="52"/>
      <c r="E1504" s="63"/>
      <c r="F1504" s="53"/>
      <c r="G1504" s="51" t="s">
        <v>51</v>
      </c>
      <c r="H1504" s="55"/>
      <c r="I1504" s="54"/>
      <c r="J1504" s="54"/>
      <c r="K1504" s="65"/>
      <c r="L1504" s="76">
        <v>1504</v>
      </c>
      <c r="M15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4" s="107">
        <v>4</v>
      </c>
      <c r="O1504" s="107">
        <v>6.5</v>
      </c>
      <c r="P1504" s="107">
        <v>1490000</v>
      </c>
      <c r="Q1504" s="107"/>
    </row>
    <row r="1505" spans="1:17" x14ac:dyDescent="0.3">
      <c r="A1505" t="s">
        <v>2415</v>
      </c>
      <c r="B1505" t="s">
        <v>300</v>
      </c>
      <c r="C1505" s="51"/>
      <c r="D1505" s="52"/>
      <c r="E1505" s="63"/>
      <c r="F1505" s="53"/>
      <c r="G1505" s="51" t="s">
        <v>51</v>
      </c>
      <c r="H1505" s="55"/>
      <c r="I1505" s="54"/>
      <c r="J1505" s="54"/>
      <c r="K1505" s="65"/>
      <c r="L1505" s="76">
        <v>1505</v>
      </c>
      <c r="M15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5" s="107">
        <v>5</v>
      </c>
      <c r="O1505" s="107">
        <v>6.5</v>
      </c>
      <c r="P1505" s="107">
        <v>1500000</v>
      </c>
      <c r="Q1505" s="107"/>
    </row>
    <row r="1506" spans="1:17" x14ac:dyDescent="0.3">
      <c r="A1506" t="s">
        <v>2416</v>
      </c>
      <c r="B1506" t="s">
        <v>298</v>
      </c>
      <c r="C1506" s="51"/>
      <c r="D1506" s="52"/>
      <c r="E1506" s="63"/>
      <c r="F1506" s="53"/>
      <c r="G1506" s="51" t="s">
        <v>51</v>
      </c>
      <c r="H1506" s="55"/>
      <c r="I1506" s="54"/>
      <c r="J1506" s="54"/>
      <c r="K1506" s="65"/>
      <c r="L1506" s="76">
        <v>1506</v>
      </c>
      <c r="M15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6" s="107">
        <v>6</v>
      </c>
      <c r="O1506" s="107">
        <v>6.5</v>
      </c>
      <c r="P1506" s="107">
        <v>1510000</v>
      </c>
      <c r="Q1506" s="107"/>
    </row>
    <row r="1507" spans="1:17" x14ac:dyDescent="0.3">
      <c r="A1507" t="s">
        <v>2417</v>
      </c>
      <c r="B1507" t="s">
        <v>410</v>
      </c>
      <c r="C1507" s="51"/>
      <c r="D1507" s="52"/>
      <c r="E1507" s="63"/>
      <c r="F1507" s="53"/>
      <c r="G1507" s="51" t="s">
        <v>51</v>
      </c>
      <c r="H1507" s="55"/>
      <c r="I1507" s="54"/>
      <c r="J1507" s="54"/>
      <c r="K1507" s="65"/>
      <c r="L1507" s="76">
        <v>1507</v>
      </c>
      <c r="M15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7" s="107">
        <v>7</v>
      </c>
      <c r="O1507" s="107">
        <v>6.5</v>
      </c>
      <c r="P1507" s="107">
        <v>1520000</v>
      </c>
      <c r="Q1507" s="107"/>
    </row>
    <row r="1508" spans="1:17" x14ac:dyDescent="0.3">
      <c r="A1508" t="s">
        <v>2418</v>
      </c>
      <c r="B1508" t="s">
        <v>291</v>
      </c>
      <c r="C1508" s="51"/>
      <c r="D1508" s="52"/>
      <c r="E1508" s="63"/>
      <c r="F1508" s="53"/>
      <c r="G1508" s="51" t="s">
        <v>51</v>
      </c>
      <c r="H1508" s="55"/>
      <c r="I1508" s="54"/>
      <c r="J1508" s="54"/>
      <c r="K1508" s="65"/>
      <c r="L1508" s="76">
        <v>1508</v>
      </c>
      <c r="M15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8" s="107">
        <v>8</v>
      </c>
      <c r="O1508" s="107">
        <v>6.5</v>
      </c>
      <c r="P1508" s="107">
        <v>1530000</v>
      </c>
      <c r="Q1508" s="107"/>
    </row>
    <row r="1509" spans="1:17" x14ac:dyDescent="0.3">
      <c r="A1509" t="s">
        <v>2419</v>
      </c>
      <c r="B1509" t="s">
        <v>629</v>
      </c>
      <c r="C1509" s="51"/>
      <c r="D1509" s="52"/>
      <c r="E1509" s="63"/>
      <c r="F1509" s="53"/>
      <c r="G1509" s="51" t="s">
        <v>51</v>
      </c>
      <c r="H1509" s="55"/>
      <c r="I1509" s="54"/>
      <c r="J1509" s="54"/>
      <c r="K1509" s="65"/>
      <c r="L1509" s="76">
        <v>1509</v>
      </c>
      <c r="M15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09" s="107">
        <v>9</v>
      </c>
      <c r="O1509" s="107">
        <v>6.5</v>
      </c>
      <c r="P1509" s="107">
        <v>1540000</v>
      </c>
      <c r="Q1509" s="107"/>
    </row>
    <row r="1510" spans="1:17" x14ac:dyDescent="0.3">
      <c r="A1510" t="s">
        <v>2420</v>
      </c>
      <c r="B1510" t="s">
        <v>190</v>
      </c>
      <c r="C1510" s="51"/>
      <c r="D1510" s="52"/>
      <c r="E1510" s="63"/>
      <c r="F1510" s="53"/>
      <c r="G1510" s="51" t="s">
        <v>51</v>
      </c>
      <c r="H1510" s="55"/>
      <c r="I1510" s="54"/>
      <c r="J1510" s="54"/>
      <c r="K1510" s="65"/>
      <c r="L1510" s="76">
        <v>1510</v>
      </c>
      <c r="M15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0" s="107">
        <v>7</v>
      </c>
      <c r="O1510" s="107">
        <v>5</v>
      </c>
      <c r="P1510" s="107">
        <v>1550000</v>
      </c>
      <c r="Q1510" s="107"/>
    </row>
    <row r="1511" spans="1:17" x14ac:dyDescent="0.3">
      <c r="A1511" t="s">
        <v>2421</v>
      </c>
      <c r="B1511" t="s">
        <v>380</v>
      </c>
      <c r="C1511" s="51"/>
      <c r="D1511" s="52"/>
      <c r="E1511" s="63"/>
      <c r="F1511" s="53"/>
      <c r="G1511" s="51" t="s">
        <v>51</v>
      </c>
      <c r="H1511" s="55"/>
      <c r="I1511" s="54"/>
      <c r="J1511" s="54"/>
      <c r="K1511" s="65"/>
      <c r="L1511" s="76">
        <v>1511</v>
      </c>
      <c r="M15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1" s="107">
        <v>6</v>
      </c>
      <c r="O1511" s="107">
        <v>5.0999999999999996</v>
      </c>
      <c r="P1511" s="107">
        <v>1560000</v>
      </c>
      <c r="Q1511" s="107"/>
    </row>
    <row r="1512" spans="1:17" x14ac:dyDescent="0.3">
      <c r="A1512" t="s">
        <v>2422</v>
      </c>
      <c r="B1512" t="s">
        <v>218</v>
      </c>
      <c r="C1512" s="51"/>
      <c r="D1512" s="52"/>
      <c r="E1512" s="63"/>
      <c r="F1512" s="53"/>
      <c r="G1512" s="51" t="s">
        <v>51</v>
      </c>
      <c r="H1512" s="55"/>
      <c r="I1512" s="54"/>
      <c r="J1512" s="54"/>
      <c r="K1512" s="65"/>
      <c r="L1512" s="76">
        <v>1512</v>
      </c>
      <c r="M15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2" s="107">
        <v>5</v>
      </c>
      <c r="O1512" s="107">
        <v>5.2</v>
      </c>
      <c r="P1512" s="107">
        <v>1570000</v>
      </c>
      <c r="Q1512" s="107"/>
    </row>
    <row r="1513" spans="1:17" x14ac:dyDescent="0.3">
      <c r="A1513" t="s">
        <v>2423</v>
      </c>
      <c r="B1513" t="s">
        <v>295</v>
      </c>
      <c r="C1513" s="51"/>
      <c r="D1513" s="52"/>
      <c r="E1513" s="63"/>
      <c r="F1513" s="53"/>
      <c r="G1513" s="51" t="s">
        <v>51</v>
      </c>
      <c r="H1513" s="55"/>
      <c r="I1513" s="54"/>
      <c r="J1513" s="54"/>
      <c r="K1513" s="65"/>
      <c r="L1513" s="76">
        <v>1513</v>
      </c>
      <c r="M15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3" s="107">
        <v>4</v>
      </c>
      <c r="O1513" s="107">
        <v>5.3</v>
      </c>
      <c r="P1513" s="107">
        <v>1580000</v>
      </c>
      <c r="Q1513" s="107"/>
    </row>
    <row r="1514" spans="1:17" x14ac:dyDescent="0.3">
      <c r="A1514" t="s">
        <v>2424</v>
      </c>
      <c r="B1514" t="s">
        <v>341</v>
      </c>
      <c r="C1514" s="51"/>
      <c r="D1514" s="52"/>
      <c r="E1514" s="63"/>
      <c r="F1514" s="53"/>
      <c r="G1514" s="51" t="s">
        <v>51</v>
      </c>
      <c r="H1514" s="55"/>
      <c r="I1514" s="54"/>
      <c r="J1514" s="54"/>
      <c r="K1514" s="65"/>
      <c r="L1514" s="76">
        <v>1514</v>
      </c>
      <c r="M15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4" s="107">
        <v>3</v>
      </c>
      <c r="O1514" s="107">
        <v>5.4</v>
      </c>
      <c r="P1514" s="107">
        <v>1590000</v>
      </c>
      <c r="Q1514" s="107"/>
    </row>
    <row r="1515" spans="1:17" x14ac:dyDescent="0.3">
      <c r="A1515" t="s">
        <v>2425</v>
      </c>
      <c r="B1515" t="s">
        <v>487</v>
      </c>
      <c r="C1515" s="51"/>
      <c r="D1515" s="52"/>
      <c r="E1515" s="63"/>
      <c r="F1515" s="53"/>
      <c r="G1515" s="51" t="s">
        <v>51</v>
      </c>
      <c r="H1515" s="55"/>
      <c r="I1515" s="54"/>
      <c r="J1515" s="54"/>
      <c r="K1515" s="65"/>
      <c r="L1515" s="76">
        <v>1515</v>
      </c>
      <c r="M15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5" s="107">
        <v>3</v>
      </c>
      <c r="O1515" s="107">
        <v>5.5</v>
      </c>
      <c r="P1515" s="107">
        <v>1600000</v>
      </c>
      <c r="Q1515" s="107"/>
    </row>
    <row r="1516" spans="1:17" x14ac:dyDescent="0.3">
      <c r="A1516" t="s">
        <v>2426</v>
      </c>
      <c r="B1516" t="s">
        <v>305</v>
      </c>
      <c r="C1516" s="51"/>
      <c r="D1516" s="52"/>
      <c r="E1516" s="63"/>
      <c r="F1516" s="53"/>
      <c r="G1516" s="51" t="s">
        <v>51</v>
      </c>
      <c r="H1516" s="55"/>
      <c r="I1516" s="54"/>
      <c r="J1516" s="54"/>
      <c r="K1516" s="65"/>
      <c r="L1516" s="76">
        <v>1516</v>
      </c>
      <c r="M15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6" s="107">
        <v>2</v>
      </c>
      <c r="O1516" s="107">
        <v>5.6</v>
      </c>
      <c r="P1516" s="107">
        <v>1610000</v>
      </c>
      <c r="Q1516" s="107"/>
    </row>
    <row r="1517" spans="1:17" x14ac:dyDescent="0.3">
      <c r="A1517" t="s">
        <v>2427</v>
      </c>
      <c r="B1517" t="s">
        <v>190</v>
      </c>
      <c r="C1517" s="51"/>
      <c r="D1517" s="52"/>
      <c r="E1517" s="63"/>
      <c r="F1517" s="53"/>
      <c r="G1517" s="51" t="s">
        <v>51</v>
      </c>
      <c r="H1517" s="55"/>
      <c r="I1517" s="54"/>
      <c r="J1517" s="54"/>
      <c r="K1517" s="65"/>
      <c r="L1517" s="76">
        <v>1517</v>
      </c>
      <c r="M15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7" s="107">
        <v>22</v>
      </c>
      <c r="O1517" s="107">
        <v>5.7</v>
      </c>
      <c r="P1517" s="107">
        <v>1620000</v>
      </c>
      <c r="Q1517" s="107"/>
    </row>
    <row r="1518" spans="1:17" x14ac:dyDescent="0.3">
      <c r="A1518" t="s">
        <v>2428</v>
      </c>
      <c r="B1518" t="s">
        <v>373</v>
      </c>
      <c r="C1518" s="51"/>
      <c r="D1518" s="52"/>
      <c r="E1518" s="63"/>
      <c r="F1518" s="53"/>
      <c r="G1518" s="51" t="s">
        <v>51</v>
      </c>
      <c r="H1518" s="55"/>
      <c r="I1518" s="54"/>
      <c r="J1518" s="54"/>
      <c r="K1518" s="65"/>
      <c r="L1518" s="76">
        <v>1518</v>
      </c>
      <c r="M15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8" s="107">
        <v>21</v>
      </c>
      <c r="O1518" s="107">
        <v>5.8</v>
      </c>
      <c r="P1518" s="107">
        <v>1630000</v>
      </c>
      <c r="Q1518" s="107"/>
    </row>
    <row r="1519" spans="1:17" x14ac:dyDescent="0.3">
      <c r="A1519" t="s">
        <v>2429</v>
      </c>
      <c r="B1519" t="s">
        <v>233</v>
      </c>
      <c r="C1519" s="51"/>
      <c r="D1519" s="52"/>
      <c r="E1519" s="63"/>
      <c r="F1519" s="53"/>
      <c r="G1519" s="51" t="s">
        <v>51</v>
      </c>
      <c r="H1519" s="55"/>
      <c r="I1519" s="54"/>
      <c r="J1519" s="54"/>
      <c r="K1519" s="65"/>
      <c r="L1519" s="76">
        <v>1519</v>
      </c>
      <c r="M15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19" s="107">
        <v>23</v>
      </c>
      <c r="O1519" s="107">
        <v>5.9</v>
      </c>
      <c r="P1519" s="107">
        <v>1640000</v>
      </c>
      <c r="Q1519" s="107"/>
    </row>
    <row r="1520" spans="1:17" x14ac:dyDescent="0.3">
      <c r="A1520" t="s">
        <v>2430</v>
      </c>
      <c r="B1520" t="s">
        <v>344</v>
      </c>
      <c r="C1520" s="51"/>
      <c r="D1520" s="52"/>
      <c r="E1520" s="63"/>
      <c r="F1520" s="53"/>
      <c r="G1520" s="51" t="s">
        <v>51</v>
      </c>
      <c r="H1520" s="55"/>
      <c r="I1520" s="54"/>
      <c r="J1520" s="54"/>
      <c r="K1520" s="65"/>
      <c r="L1520" s="76">
        <v>1520</v>
      </c>
      <c r="M15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0" s="107">
        <v>2</v>
      </c>
      <c r="O1520" s="107">
        <v>6</v>
      </c>
      <c r="P1520" s="107">
        <v>1650000</v>
      </c>
      <c r="Q1520" s="107"/>
    </row>
    <row r="1521" spans="1:17" x14ac:dyDescent="0.3">
      <c r="A1521" t="s">
        <v>2431</v>
      </c>
      <c r="B1521" t="s">
        <v>592</v>
      </c>
      <c r="C1521" s="51"/>
      <c r="D1521" s="52"/>
      <c r="E1521" s="63"/>
      <c r="F1521" s="53"/>
      <c r="G1521" s="51" t="s">
        <v>51</v>
      </c>
      <c r="H1521" s="55"/>
      <c r="I1521" s="54"/>
      <c r="J1521" s="54"/>
      <c r="K1521" s="65"/>
      <c r="L1521" s="76">
        <v>1521</v>
      </c>
      <c r="M15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1" s="107">
        <v>23</v>
      </c>
      <c r="O1521" s="107">
        <v>6.1</v>
      </c>
      <c r="P1521" s="107">
        <v>1660000</v>
      </c>
      <c r="Q1521" s="107"/>
    </row>
    <row r="1522" spans="1:17" x14ac:dyDescent="0.3">
      <c r="A1522" t="s">
        <v>2432</v>
      </c>
      <c r="B1522" t="s">
        <v>443</v>
      </c>
      <c r="C1522" s="51"/>
      <c r="D1522" s="52"/>
      <c r="E1522" s="63"/>
      <c r="F1522" s="53"/>
      <c r="G1522" s="51" t="s">
        <v>51</v>
      </c>
      <c r="H1522" s="55"/>
      <c r="I1522" s="54"/>
      <c r="J1522" s="54"/>
      <c r="K1522" s="65"/>
      <c r="L1522" s="76">
        <v>1522</v>
      </c>
      <c r="M15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2" s="107">
        <v>23</v>
      </c>
      <c r="O1522" s="107">
        <v>6.2</v>
      </c>
      <c r="P1522" s="107">
        <v>1670000</v>
      </c>
      <c r="Q1522" s="107"/>
    </row>
    <row r="1523" spans="1:17" x14ac:dyDescent="0.3">
      <c r="A1523" t="s">
        <v>2433</v>
      </c>
      <c r="B1523" t="s">
        <v>630</v>
      </c>
      <c r="C1523" s="51"/>
      <c r="D1523" s="52"/>
      <c r="E1523" s="63"/>
      <c r="F1523" s="53"/>
      <c r="G1523" s="51" t="s">
        <v>51</v>
      </c>
      <c r="H1523" s="55"/>
      <c r="I1523" s="54"/>
      <c r="J1523" s="54"/>
      <c r="K1523" s="65"/>
      <c r="L1523" s="76">
        <v>1523</v>
      </c>
      <c r="M15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3" s="107">
        <v>24</v>
      </c>
      <c r="O1523" s="107">
        <v>6.3</v>
      </c>
      <c r="P1523" s="107">
        <v>1680000</v>
      </c>
      <c r="Q1523" s="107"/>
    </row>
    <row r="1524" spans="1:17" x14ac:dyDescent="0.3">
      <c r="A1524" t="s">
        <v>2434</v>
      </c>
      <c r="B1524" t="s">
        <v>631</v>
      </c>
      <c r="C1524" s="51"/>
      <c r="D1524" s="52"/>
      <c r="E1524" s="63"/>
      <c r="F1524" s="53"/>
      <c r="G1524" s="51" t="s">
        <v>51</v>
      </c>
      <c r="H1524" s="55"/>
      <c r="I1524" s="54"/>
      <c r="J1524" s="54"/>
      <c r="K1524" s="65"/>
      <c r="L1524" s="76">
        <v>1524</v>
      </c>
      <c r="M15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4" s="107">
        <v>12</v>
      </c>
      <c r="O1524" s="107">
        <v>6.4</v>
      </c>
      <c r="P1524" s="107">
        <v>1690000</v>
      </c>
      <c r="Q1524" s="107"/>
    </row>
    <row r="1525" spans="1:17" x14ac:dyDescent="0.3">
      <c r="A1525" t="s">
        <v>2435</v>
      </c>
      <c r="B1525" t="s">
        <v>395</v>
      </c>
      <c r="C1525" s="51"/>
      <c r="D1525" s="52"/>
      <c r="E1525" s="63"/>
      <c r="F1525" s="53"/>
      <c r="G1525" s="51" t="s">
        <v>51</v>
      </c>
      <c r="H1525" s="55"/>
      <c r="I1525" s="54"/>
      <c r="J1525" s="54"/>
      <c r="K1525" s="65"/>
      <c r="L1525" s="76">
        <v>1525</v>
      </c>
      <c r="M15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5" s="107">
        <v>1</v>
      </c>
      <c r="O1525" s="107">
        <v>6.4999999999999902</v>
      </c>
      <c r="P1525" s="107">
        <v>1700000</v>
      </c>
      <c r="Q1525" s="107"/>
    </row>
    <row r="1526" spans="1:17" x14ac:dyDescent="0.3">
      <c r="A1526" t="s">
        <v>2436</v>
      </c>
      <c r="B1526" t="s">
        <v>353</v>
      </c>
      <c r="C1526" s="51"/>
      <c r="D1526" s="52"/>
      <c r="E1526" s="63"/>
      <c r="F1526" s="53"/>
      <c r="G1526" s="51" t="s">
        <v>51</v>
      </c>
      <c r="H1526" s="55"/>
      <c r="I1526" s="54"/>
      <c r="J1526" s="54"/>
      <c r="K1526" s="65"/>
      <c r="L1526" s="76">
        <v>1526</v>
      </c>
      <c r="M15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6" s="107">
        <v>11</v>
      </c>
      <c r="O1526" s="107">
        <v>6.5999999999999899</v>
      </c>
      <c r="P1526" s="107">
        <v>1710000</v>
      </c>
      <c r="Q1526" s="107"/>
    </row>
    <row r="1527" spans="1:17" x14ac:dyDescent="0.3">
      <c r="A1527" t="s">
        <v>2437</v>
      </c>
      <c r="B1527" t="s">
        <v>632</v>
      </c>
      <c r="C1527" s="51"/>
      <c r="D1527" s="52"/>
      <c r="E1527" s="63"/>
      <c r="F1527" s="53"/>
      <c r="G1527" s="51" t="s">
        <v>51</v>
      </c>
      <c r="H1527" s="55"/>
      <c r="I1527" s="54"/>
      <c r="J1527" s="54"/>
      <c r="K1527" s="65"/>
      <c r="L1527" s="76">
        <v>1527</v>
      </c>
      <c r="M15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7" s="107">
        <v>11</v>
      </c>
      <c r="O1527" s="107">
        <v>6.6999999999999904</v>
      </c>
      <c r="P1527" s="107">
        <v>1720000</v>
      </c>
      <c r="Q1527" s="107"/>
    </row>
    <row r="1528" spans="1:17" x14ac:dyDescent="0.3">
      <c r="A1528" t="s">
        <v>2438</v>
      </c>
      <c r="B1528" t="s">
        <v>633</v>
      </c>
      <c r="C1528" s="51"/>
      <c r="D1528" s="52"/>
      <c r="E1528" s="63"/>
      <c r="F1528" s="53"/>
      <c r="G1528" s="51" t="s">
        <v>51</v>
      </c>
      <c r="H1528" s="55"/>
      <c r="I1528" s="54"/>
      <c r="J1528" s="54"/>
      <c r="K1528" s="65"/>
      <c r="L1528" s="76">
        <v>1528</v>
      </c>
      <c r="M15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8" s="107">
        <v>11</v>
      </c>
      <c r="O1528" s="107">
        <v>6.7999999999999901</v>
      </c>
      <c r="P1528" s="107">
        <v>1730000</v>
      </c>
      <c r="Q1528" s="107"/>
    </row>
    <row r="1529" spans="1:17" x14ac:dyDescent="0.3">
      <c r="A1529" t="s">
        <v>2439</v>
      </c>
      <c r="B1529" t="s">
        <v>443</v>
      </c>
      <c r="C1529" s="51"/>
      <c r="D1529" s="52"/>
      <c r="E1529" s="63"/>
      <c r="F1529" s="53"/>
      <c r="G1529" s="51" t="s">
        <v>51</v>
      </c>
      <c r="H1529" s="55"/>
      <c r="I1529" s="54"/>
      <c r="J1529" s="54"/>
      <c r="K1529" s="65"/>
      <c r="L1529" s="76">
        <v>1529</v>
      </c>
      <c r="M15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29" s="107">
        <v>11</v>
      </c>
      <c r="O1529" s="107">
        <v>6.8999999999999897</v>
      </c>
      <c r="P1529" s="107">
        <v>1740000</v>
      </c>
      <c r="Q1529" s="107"/>
    </row>
    <row r="1530" spans="1:17" x14ac:dyDescent="0.3">
      <c r="A1530" t="s">
        <v>2440</v>
      </c>
      <c r="B1530" t="s">
        <v>634</v>
      </c>
      <c r="C1530" s="51"/>
      <c r="D1530" s="52"/>
      <c r="E1530" s="63"/>
      <c r="F1530" s="53"/>
      <c r="G1530" s="51" t="s">
        <v>51</v>
      </c>
      <c r="H1530" s="55"/>
      <c r="I1530" s="54"/>
      <c r="J1530" s="54"/>
      <c r="K1530" s="65"/>
      <c r="L1530" s="76">
        <v>1530</v>
      </c>
      <c r="M15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0" s="107">
        <v>11</v>
      </c>
      <c r="O1530" s="107">
        <v>6.9999999999999902</v>
      </c>
      <c r="P1530" s="107">
        <v>1750000</v>
      </c>
      <c r="Q1530" s="107"/>
    </row>
    <row r="1531" spans="1:17" x14ac:dyDescent="0.3">
      <c r="A1531" t="s">
        <v>2441</v>
      </c>
      <c r="B1531" t="s">
        <v>295</v>
      </c>
      <c r="C1531" s="51"/>
      <c r="D1531" s="52"/>
      <c r="E1531" s="63"/>
      <c r="F1531" s="53"/>
      <c r="G1531" s="51" t="s">
        <v>51</v>
      </c>
      <c r="H1531" s="55"/>
      <c r="I1531" s="54"/>
      <c r="J1531" s="54"/>
      <c r="K1531" s="65"/>
      <c r="L1531" s="76">
        <v>1531</v>
      </c>
      <c r="M15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1" s="107">
        <v>11</v>
      </c>
      <c r="O1531" s="107">
        <v>7.0999999999999899</v>
      </c>
      <c r="P1531" s="107">
        <v>1760000</v>
      </c>
      <c r="Q1531" s="107"/>
    </row>
    <row r="1532" spans="1:17" x14ac:dyDescent="0.3">
      <c r="A1532" t="s">
        <v>2442</v>
      </c>
      <c r="B1532" t="s">
        <v>191</v>
      </c>
      <c r="C1532" s="51"/>
      <c r="D1532" s="52"/>
      <c r="E1532" s="63"/>
      <c r="F1532" s="53"/>
      <c r="G1532" s="51" t="s">
        <v>51</v>
      </c>
      <c r="H1532" s="55"/>
      <c r="I1532" s="54"/>
      <c r="J1532" s="54"/>
      <c r="K1532" s="65"/>
      <c r="L1532" s="76">
        <v>1532</v>
      </c>
      <c r="M15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2" s="107">
        <v>11</v>
      </c>
      <c r="O1532" s="107">
        <v>6.5</v>
      </c>
      <c r="P1532" s="107">
        <v>1770000</v>
      </c>
      <c r="Q1532" s="107"/>
    </row>
    <row r="1533" spans="1:17" x14ac:dyDescent="0.3">
      <c r="A1533" t="s">
        <v>2443</v>
      </c>
      <c r="B1533" t="s">
        <v>464</v>
      </c>
      <c r="C1533" s="51"/>
      <c r="D1533" s="52"/>
      <c r="E1533" s="63"/>
      <c r="F1533" s="53"/>
      <c r="G1533" s="51" t="s">
        <v>51</v>
      </c>
      <c r="H1533" s="55"/>
      <c r="I1533" s="54"/>
      <c r="J1533" s="54"/>
      <c r="K1533" s="65"/>
      <c r="L1533" s="76">
        <v>1533</v>
      </c>
      <c r="M15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3" s="107">
        <v>11</v>
      </c>
      <c r="O1533" s="107">
        <v>6.5</v>
      </c>
      <c r="P1533" s="107">
        <v>1780000</v>
      </c>
      <c r="Q1533" s="107"/>
    </row>
    <row r="1534" spans="1:17" x14ac:dyDescent="0.3">
      <c r="A1534" t="s">
        <v>2444</v>
      </c>
      <c r="B1534" t="s">
        <v>341</v>
      </c>
      <c r="C1534" s="51"/>
      <c r="D1534" s="52"/>
      <c r="E1534" s="63"/>
      <c r="F1534" s="53"/>
      <c r="G1534" s="51" t="s">
        <v>51</v>
      </c>
      <c r="H1534" s="55"/>
      <c r="I1534" s="54"/>
      <c r="J1534" s="54"/>
      <c r="K1534" s="65"/>
      <c r="L1534" s="76">
        <v>1534</v>
      </c>
      <c r="M15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4" s="107">
        <v>2</v>
      </c>
      <c r="O1534" s="107">
        <v>6.5</v>
      </c>
      <c r="P1534" s="107">
        <v>1790000</v>
      </c>
      <c r="Q1534" s="107"/>
    </row>
    <row r="1535" spans="1:17" x14ac:dyDescent="0.3">
      <c r="A1535" t="s">
        <v>2445</v>
      </c>
      <c r="B1535" t="s">
        <v>278</v>
      </c>
      <c r="C1535" s="51"/>
      <c r="D1535" s="52"/>
      <c r="E1535" s="63"/>
      <c r="F1535" s="53"/>
      <c r="G1535" s="51" t="s">
        <v>51</v>
      </c>
      <c r="H1535" s="55"/>
      <c r="I1535" s="54"/>
      <c r="J1535" s="54"/>
      <c r="K1535" s="65"/>
      <c r="L1535" s="76">
        <v>1535</v>
      </c>
      <c r="M15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5" s="107">
        <v>4</v>
      </c>
      <c r="O1535" s="107">
        <v>6.5</v>
      </c>
      <c r="P1535" s="107">
        <v>1800000</v>
      </c>
      <c r="Q1535" s="107"/>
    </row>
    <row r="1536" spans="1:17" x14ac:dyDescent="0.3">
      <c r="A1536" t="s">
        <v>2446</v>
      </c>
      <c r="B1536" t="s">
        <v>373</v>
      </c>
      <c r="C1536" s="51"/>
      <c r="D1536" s="52"/>
      <c r="E1536" s="63"/>
      <c r="F1536" s="53"/>
      <c r="G1536" s="51" t="s">
        <v>51</v>
      </c>
      <c r="H1536" s="55"/>
      <c r="I1536" s="54"/>
      <c r="J1536" s="54"/>
      <c r="K1536" s="65"/>
      <c r="L1536" s="76">
        <v>1536</v>
      </c>
      <c r="M15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6" s="107">
        <v>3</v>
      </c>
      <c r="O1536" s="107">
        <v>6.5</v>
      </c>
      <c r="P1536" s="107">
        <v>1810000</v>
      </c>
      <c r="Q1536" s="107"/>
    </row>
    <row r="1537" spans="1:17" x14ac:dyDescent="0.3">
      <c r="A1537" t="s">
        <v>2447</v>
      </c>
      <c r="B1537" t="s">
        <v>229</v>
      </c>
      <c r="C1537" s="51"/>
      <c r="D1537" s="52"/>
      <c r="E1537" s="63"/>
      <c r="F1537" s="53"/>
      <c r="G1537" s="51" t="s">
        <v>51</v>
      </c>
      <c r="H1537" s="55"/>
      <c r="I1537" s="54"/>
      <c r="J1537" s="54"/>
      <c r="K1537" s="65"/>
      <c r="L1537" s="76">
        <v>1537</v>
      </c>
      <c r="M15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7" s="107">
        <v>5</v>
      </c>
      <c r="O1537" s="107">
        <v>6.5</v>
      </c>
      <c r="P1537" s="107">
        <v>1820000</v>
      </c>
      <c r="Q1537" s="107"/>
    </row>
    <row r="1538" spans="1:17" x14ac:dyDescent="0.3">
      <c r="A1538" t="s">
        <v>2448</v>
      </c>
      <c r="B1538" t="s">
        <v>635</v>
      </c>
      <c r="C1538" s="51"/>
      <c r="D1538" s="52"/>
      <c r="E1538" s="63"/>
      <c r="F1538" s="53"/>
      <c r="G1538" s="51" t="s">
        <v>51</v>
      </c>
      <c r="H1538" s="55"/>
      <c r="I1538" s="54"/>
      <c r="J1538" s="54"/>
      <c r="K1538" s="65"/>
      <c r="L1538" s="76">
        <v>1538</v>
      </c>
      <c r="M15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8" s="107">
        <v>6</v>
      </c>
      <c r="O1538" s="107">
        <v>6.5</v>
      </c>
      <c r="P1538" s="107">
        <v>1830000</v>
      </c>
      <c r="Q1538" s="107"/>
    </row>
    <row r="1539" spans="1:17" x14ac:dyDescent="0.3">
      <c r="A1539" t="s">
        <v>2449</v>
      </c>
      <c r="B1539" t="s">
        <v>443</v>
      </c>
      <c r="C1539" s="51"/>
      <c r="D1539" s="52"/>
      <c r="E1539" s="63"/>
      <c r="F1539" s="53"/>
      <c r="G1539" s="51" t="s">
        <v>51</v>
      </c>
      <c r="H1539" s="55"/>
      <c r="I1539" s="54"/>
      <c r="J1539" s="54"/>
      <c r="K1539" s="65"/>
      <c r="L1539" s="76">
        <v>1539</v>
      </c>
      <c r="M15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39" s="107">
        <v>7</v>
      </c>
      <c r="O1539" s="107">
        <v>6.5</v>
      </c>
      <c r="P1539" s="107">
        <v>1840000</v>
      </c>
      <c r="Q1539" s="107"/>
    </row>
    <row r="1540" spans="1:17" x14ac:dyDescent="0.3">
      <c r="A1540" t="s">
        <v>2450</v>
      </c>
      <c r="B1540" t="s">
        <v>305</v>
      </c>
      <c r="C1540" s="51"/>
      <c r="D1540" s="52"/>
      <c r="E1540" s="63"/>
      <c r="F1540" s="53"/>
      <c r="G1540" s="51" t="s">
        <v>51</v>
      </c>
      <c r="H1540" s="55"/>
      <c r="I1540" s="54"/>
      <c r="J1540" s="54"/>
      <c r="K1540" s="65"/>
      <c r="L1540" s="76">
        <v>1540</v>
      </c>
      <c r="M15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0" s="107">
        <v>8</v>
      </c>
      <c r="O1540" s="107">
        <v>6.5</v>
      </c>
      <c r="P1540" s="107">
        <v>1850000</v>
      </c>
      <c r="Q1540" s="107"/>
    </row>
    <row r="1541" spans="1:17" x14ac:dyDescent="0.3">
      <c r="A1541" t="s">
        <v>2451</v>
      </c>
      <c r="B1541" t="s">
        <v>300</v>
      </c>
      <c r="C1541" s="51"/>
      <c r="D1541" s="52"/>
      <c r="E1541" s="63"/>
      <c r="F1541" s="53"/>
      <c r="G1541" s="51" t="s">
        <v>51</v>
      </c>
      <c r="H1541" s="55"/>
      <c r="I1541" s="54"/>
      <c r="J1541" s="54"/>
      <c r="K1541" s="65"/>
      <c r="L1541" s="76">
        <v>1541</v>
      </c>
      <c r="M15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1" s="107">
        <v>9</v>
      </c>
      <c r="O1541" s="107">
        <v>6.5</v>
      </c>
      <c r="P1541" s="107">
        <v>1860000</v>
      </c>
      <c r="Q1541" s="107"/>
    </row>
    <row r="1542" spans="1:17" x14ac:dyDescent="0.3">
      <c r="A1542" t="s">
        <v>2452</v>
      </c>
      <c r="B1542" t="s">
        <v>636</v>
      </c>
      <c r="C1542" s="51"/>
      <c r="D1542" s="52"/>
      <c r="E1542" s="63"/>
      <c r="F1542" s="53"/>
      <c r="G1542" s="51" t="s">
        <v>51</v>
      </c>
      <c r="H1542" s="55"/>
      <c r="I1542" s="54"/>
      <c r="J1542" s="54"/>
      <c r="K1542" s="65"/>
      <c r="L1542" s="76">
        <v>1542</v>
      </c>
      <c r="M15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2" s="107">
        <v>8</v>
      </c>
      <c r="O1542" s="107">
        <v>6.5</v>
      </c>
      <c r="P1542" s="107">
        <v>1870000</v>
      </c>
      <c r="Q1542" s="107"/>
    </row>
    <row r="1543" spans="1:17" x14ac:dyDescent="0.3">
      <c r="A1543" t="s">
        <v>2453</v>
      </c>
      <c r="B1543" t="s">
        <v>222</v>
      </c>
      <c r="C1543" s="51"/>
      <c r="D1543" s="52"/>
      <c r="E1543" s="63"/>
      <c r="F1543" s="53"/>
      <c r="G1543" s="51" t="s">
        <v>51</v>
      </c>
      <c r="H1543" s="55"/>
      <c r="I1543" s="54"/>
      <c r="J1543" s="54"/>
      <c r="K1543" s="65"/>
      <c r="L1543" s="76">
        <v>1543</v>
      </c>
      <c r="M15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3" s="107">
        <v>7</v>
      </c>
      <c r="O1543" s="107">
        <v>6.5</v>
      </c>
      <c r="P1543" s="107">
        <v>1880000</v>
      </c>
      <c r="Q1543" s="107"/>
    </row>
    <row r="1544" spans="1:17" x14ac:dyDescent="0.3">
      <c r="A1544" t="s">
        <v>2454</v>
      </c>
      <c r="B1544" t="s">
        <v>341</v>
      </c>
      <c r="C1544" s="51"/>
      <c r="D1544" s="52"/>
      <c r="E1544" s="63"/>
      <c r="F1544" s="53"/>
      <c r="G1544" s="51" t="s">
        <v>51</v>
      </c>
      <c r="H1544" s="55"/>
      <c r="I1544" s="54"/>
      <c r="J1544" s="54"/>
      <c r="K1544" s="65"/>
      <c r="L1544" s="76">
        <v>1544</v>
      </c>
      <c r="M15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4" s="107">
        <v>6</v>
      </c>
      <c r="O1544" s="107">
        <v>6.5</v>
      </c>
      <c r="P1544" s="107">
        <v>1890000</v>
      </c>
      <c r="Q1544" s="107"/>
    </row>
    <row r="1545" spans="1:17" x14ac:dyDescent="0.3">
      <c r="A1545" t="s">
        <v>2455</v>
      </c>
      <c r="B1545" t="s">
        <v>199</v>
      </c>
      <c r="C1545" s="51"/>
      <c r="D1545" s="52"/>
      <c r="E1545" s="63"/>
      <c r="F1545" s="53"/>
      <c r="G1545" s="51" t="s">
        <v>51</v>
      </c>
      <c r="H1545" s="55"/>
      <c r="I1545" s="54"/>
      <c r="J1545" s="54"/>
      <c r="K1545" s="65"/>
      <c r="L1545" s="76">
        <v>1545</v>
      </c>
      <c r="M15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5" s="107">
        <v>5</v>
      </c>
      <c r="O1545" s="107">
        <v>6.5</v>
      </c>
      <c r="P1545" s="107">
        <v>1900000</v>
      </c>
      <c r="Q1545" s="107"/>
    </row>
    <row r="1546" spans="1:17" x14ac:dyDescent="0.3">
      <c r="A1546" t="s">
        <v>2456</v>
      </c>
      <c r="B1546" t="s">
        <v>243</v>
      </c>
      <c r="C1546" s="51"/>
      <c r="D1546" s="52"/>
      <c r="E1546" s="63"/>
      <c r="F1546" s="53"/>
      <c r="G1546" s="51" t="s">
        <v>51</v>
      </c>
      <c r="H1546" s="55"/>
      <c r="I1546" s="54"/>
      <c r="J1546" s="54"/>
      <c r="K1546" s="65"/>
      <c r="L1546" s="76">
        <v>1546</v>
      </c>
      <c r="M15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6" s="107">
        <v>4</v>
      </c>
      <c r="O1546" s="107">
        <v>6.5</v>
      </c>
      <c r="P1546" s="107">
        <v>1910000</v>
      </c>
      <c r="Q1546" s="107"/>
    </row>
    <row r="1547" spans="1:17" x14ac:dyDescent="0.3">
      <c r="A1547" t="s">
        <v>2457</v>
      </c>
      <c r="B1547" t="s">
        <v>178</v>
      </c>
      <c r="C1547" s="51"/>
      <c r="D1547" s="52"/>
      <c r="E1547" s="63"/>
      <c r="F1547" s="53"/>
      <c r="G1547" s="51" t="s">
        <v>51</v>
      </c>
      <c r="H1547" s="55"/>
      <c r="I1547" s="54"/>
      <c r="J1547" s="54"/>
      <c r="K1547" s="65"/>
      <c r="L1547" s="76">
        <v>1547</v>
      </c>
      <c r="M15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7" s="107">
        <v>3</v>
      </c>
      <c r="O1547" s="107">
        <v>6.5</v>
      </c>
      <c r="P1547" s="107">
        <v>1920000</v>
      </c>
      <c r="Q1547" s="107"/>
    </row>
    <row r="1548" spans="1:17" x14ac:dyDescent="0.3">
      <c r="A1548" t="s">
        <v>2458</v>
      </c>
      <c r="B1548" t="s">
        <v>253</v>
      </c>
      <c r="C1548" s="51"/>
      <c r="D1548" s="52"/>
      <c r="E1548" s="63"/>
      <c r="F1548" s="53"/>
      <c r="G1548" s="51" t="s">
        <v>51</v>
      </c>
      <c r="H1548" s="55"/>
      <c r="I1548" s="54"/>
      <c r="J1548" s="54"/>
      <c r="K1548" s="65"/>
      <c r="L1548" s="76">
        <v>1548</v>
      </c>
      <c r="M15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8" s="107">
        <v>2</v>
      </c>
      <c r="O1548" s="107">
        <v>6.5</v>
      </c>
      <c r="P1548" s="107">
        <v>1930000</v>
      </c>
      <c r="Q1548" s="107"/>
    </row>
    <row r="1549" spans="1:17" x14ac:dyDescent="0.3">
      <c r="A1549" t="s">
        <v>2459</v>
      </c>
      <c r="B1549" t="s">
        <v>175</v>
      </c>
      <c r="C1549" s="51"/>
      <c r="D1549" s="52"/>
      <c r="E1549" s="63"/>
      <c r="F1549" s="53"/>
      <c r="G1549" s="51" t="s">
        <v>51</v>
      </c>
      <c r="H1549" s="55"/>
      <c r="I1549" s="54"/>
      <c r="J1549" s="54"/>
      <c r="K1549" s="65"/>
      <c r="L1549" s="76">
        <v>1549</v>
      </c>
      <c r="M15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49" s="107">
        <v>12</v>
      </c>
      <c r="O1549" s="107">
        <v>6.5</v>
      </c>
      <c r="P1549" s="107">
        <v>1940000</v>
      </c>
      <c r="Q1549" s="107"/>
    </row>
    <row r="1550" spans="1:17" x14ac:dyDescent="0.3">
      <c r="A1550" t="s">
        <v>2460</v>
      </c>
      <c r="B1550" t="s">
        <v>549</v>
      </c>
      <c r="C1550" s="51"/>
      <c r="D1550" s="52"/>
      <c r="E1550" s="63"/>
      <c r="F1550" s="53"/>
      <c r="G1550" s="51" t="s">
        <v>51</v>
      </c>
      <c r="H1550" s="55"/>
      <c r="I1550" s="54"/>
      <c r="J1550" s="54"/>
      <c r="K1550" s="65"/>
      <c r="L1550" s="76">
        <v>1550</v>
      </c>
      <c r="M15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0" s="107">
        <v>12</v>
      </c>
      <c r="O1550" s="107">
        <v>6.5</v>
      </c>
      <c r="P1550" s="107">
        <v>1950000</v>
      </c>
      <c r="Q1550" s="107"/>
    </row>
    <row r="1551" spans="1:17" x14ac:dyDescent="0.3">
      <c r="A1551" t="s">
        <v>2461</v>
      </c>
      <c r="B1551" t="s">
        <v>636</v>
      </c>
      <c r="C1551" s="51"/>
      <c r="D1551" s="52"/>
      <c r="E1551" s="63"/>
      <c r="F1551" s="53"/>
      <c r="G1551" s="51" t="s">
        <v>51</v>
      </c>
      <c r="H1551" s="55"/>
      <c r="I1551" s="54"/>
      <c r="J1551" s="54"/>
      <c r="K1551" s="65"/>
      <c r="L1551" s="76">
        <v>1551</v>
      </c>
      <c r="M15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1" s="107">
        <v>13</v>
      </c>
      <c r="O1551" s="107">
        <v>6.5</v>
      </c>
      <c r="P1551" s="107">
        <v>1960000</v>
      </c>
      <c r="Q1551" s="107"/>
    </row>
    <row r="1552" spans="1:17" x14ac:dyDescent="0.3">
      <c r="A1552" t="s">
        <v>2462</v>
      </c>
      <c r="B1552" t="s">
        <v>637</v>
      </c>
      <c r="C1552" s="51"/>
      <c r="D1552" s="52"/>
      <c r="E1552" s="63"/>
      <c r="F1552" s="53"/>
      <c r="G1552" s="51" t="s">
        <v>51</v>
      </c>
      <c r="H1552" s="55"/>
      <c r="I1552" s="54"/>
      <c r="J1552" s="54"/>
      <c r="K1552" s="65"/>
      <c r="L1552" s="76">
        <v>1552</v>
      </c>
      <c r="M15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2" s="107">
        <v>14</v>
      </c>
      <c r="O1552" s="107">
        <v>6.5</v>
      </c>
      <c r="P1552" s="107">
        <v>1970000</v>
      </c>
      <c r="Q1552" s="107"/>
    </row>
    <row r="1553" spans="1:17" x14ac:dyDescent="0.3">
      <c r="A1553" t="s">
        <v>2463</v>
      </c>
      <c r="B1553" t="s">
        <v>201</v>
      </c>
      <c r="C1553" s="51"/>
      <c r="D1553" s="52"/>
      <c r="E1553" s="63"/>
      <c r="F1553" s="53"/>
      <c r="G1553" s="51" t="s">
        <v>51</v>
      </c>
      <c r="H1553" s="55"/>
      <c r="I1553" s="54"/>
      <c r="J1553" s="54"/>
      <c r="K1553" s="65"/>
      <c r="L1553" s="76">
        <v>1553</v>
      </c>
      <c r="M15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3" s="107">
        <v>14</v>
      </c>
      <c r="O1553" s="107">
        <v>6.5</v>
      </c>
      <c r="P1553" s="107">
        <v>1980000</v>
      </c>
      <c r="Q1553" s="107"/>
    </row>
    <row r="1554" spans="1:17" x14ac:dyDescent="0.3">
      <c r="A1554" t="s">
        <v>2464</v>
      </c>
      <c r="B1554" t="s">
        <v>278</v>
      </c>
      <c r="C1554" s="51"/>
      <c r="D1554" s="52"/>
      <c r="E1554" s="63"/>
      <c r="F1554" s="53"/>
      <c r="G1554" s="51" t="s">
        <v>51</v>
      </c>
      <c r="H1554" s="55"/>
      <c r="I1554" s="54"/>
      <c r="J1554" s="54"/>
      <c r="K1554" s="65"/>
      <c r="L1554" s="76">
        <v>1554</v>
      </c>
      <c r="M15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4" s="107">
        <v>16</v>
      </c>
      <c r="O1554" s="107">
        <v>6.5</v>
      </c>
      <c r="P1554" s="107">
        <v>1990000</v>
      </c>
      <c r="Q1554" s="107"/>
    </row>
    <row r="1555" spans="1:17" x14ac:dyDescent="0.3">
      <c r="A1555" t="s">
        <v>2465</v>
      </c>
      <c r="B1555" t="s">
        <v>606</v>
      </c>
      <c r="C1555" s="51"/>
      <c r="D1555" s="52"/>
      <c r="E1555" s="63"/>
      <c r="F1555" s="53"/>
      <c r="G1555" s="51" t="s">
        <v>51</v>
      </c>
      <c r="H1555" s="55"/>
      <c r="I1555" s="54"/>
      <c r="J1555" s="54"/>
      <c r="K1555" s="65"/>
      <c r="L1555" s="76">
        <v>1555</v>
      </c>
      <c r="M15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5" s="107">
        <v>12</v>
      </c>
      <c r="O1555" s="107">
        <v>6.5</v>
      </c>
      <c r="P1555" s="107">
        <v>2000000</v>
      </c>
      <c r="Q1555" s="107"/>
    </row>
    <row r="1556" spans="1:17" x14ac:dyDescent="0.3">
      <c r="A1556" t="s">
        <v>2466</v>
      </c>
      <c r="B1556" t="s">
        <v>433</v>
      </c>
      <c r="C1556" s="51"/>
      <c r="D1556" s="52"/>
      <c r="E1556" s="63"/>
      <c r="F1556" s="53"/>
      <c r="G1556" s="51" t="s">
        <v>51</v>
      </c>
      <c r="H1556" s="55"/>
      <c r="I1556" s="54"/>
      <c r="J1556" s="54"/>
      <c r="K1556" s="65"/>
      <c r="L1556" s="76">
        <v>1556</v>
      </c>
      <c r="M15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6" s="107">
        <v>13</v>
      </c>
      <c r="O1556" s="107">
        <v>6.5</v>
      </c>
      <c r="P1556" s="107">
        <v>2010000</v>
      </c>
      <c r="Q1556" s="107"/>
    </row>
    <row r="1557" spans="1:17" x14ac:dyDescent="0.3">
      <c r="A1557" t="s">
        <v>2467</v>
      </c>
      <c r="B1557" t="s">
        <v>589</v>
      </c>
      <c r="C1557" s="51"/>
      <c r="D1557" s="52"/>
      <c r="E1557" s="63"/>
      <c r="F1557" s="53"/>
      <c r="G1557" s="51" t="s">
        <v>51</v>
      </c>
      <c r="H1557" s="55"/>
      <c r="I1557" s="54"/>
      <c r="J1557" s="54"/>
      <c r="K1557" s="65"/>
      <c r="L1557" s="76">
        <v>1557</v>
      </c>
      <c r="M15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7" s="107">
        <v>14</v>
      </c>
      <c r="O1557" s="107">
        <v>6.5</v>
      </c>
      <c r="P1557" s="107">
        <v>2020000</v>
      </c>
      <c r="Q1557" s="107"/>
    </row>
    <row r="1558" spans="1:17" x14ac:dyDescent="0.3">
      <c r="A1558" t="s">
        <v>2468</v>
      </c>
      <c r="B1558" t="s">
        <v>384</v>
      </c>
      <c r="C1558" s="51"/>
      <c r="D1558" s="52"/>
      <c r="E1558" s="63"/>
      <c r="F1558" s="53"/>
      <c r="G1558" s="51" t="s">
        <v>51</v>
      </c>
      <c r="H1558" s="55"/>
      <c r="I1558" s="54"/>
      <c r="J1558" s="54"/>
      <c r="K1558" s="65"/>
      <c r="L1558" s="76">
        <v>1558</v>
      </c>
      <c r="M15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8" s="107">
        <v>15</v>
      </c>
      <c r="O1558" s="107">
        <v>6.5</v>
      </c>
      <c r="P1558" s="107">
        <v>2030000</v>
      </c>
      <c r="Q1558" s="107"/>
    </row>
    <row r="1559" spans="1:17" x14ac:dyDescent="0.3">
      <c r="A1559" t="s">
        <v>2469</v>
      </c>
      <c r="B1559" t="s">
        <v>638</v>
      </c>
      <c r="C1559" s="51"/>
      <c r="D1559" s="52"/>
      <c r="E1559" s="63"/>
      <c r="F1559" s="53"/>
      <c r="G1559" s="51" t="s">
        <v>51</v>
      </c>
      <c r="H1559" s="55"/>
      <c r="I1559" s="54"/>
      <c r="J1559" s="54"/>
      <c r="K1559" s="65"/>
      <c r="L1559" s="76">
        <v>1559</v>
      </c>
      <c r="M15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59" s="107">
        <v>16</v>
      </c>
      <c r="O1559" s="107">
        <v>6.5</v>
      </c>
      <c r="P1559" s="107">
        <v>2040000</v>
      </c>
      <c r="Q1559" s="107"/>
    </row>
    <row r="1560" spans="1:17" x14ac:dyDescent="0.3">
      <c r="A1560" t="s">
        <v>2470</v>
      </c>
      <c r="B1560" t="s">
        <v>217</v>
      </c>
      <c r="C1560" s="51"/>
      <c r="D1560" s="52"/>
      <c r="E1560" s="63"/>
      <c r="F1560" s="53"/>
      <c r="G1560" s="51" t="s">
        <v>51</v>
      </c>
      <c r="H1560" s="55"/>
      <c r="I1560" s="54"/>
      <c r="J1560" s="54"/>
      <c r="K1560" s="65"/>
      <c r="L1560" s="76">
        <v>1560</v>
      </c>
      <c r="M15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0" s="107">
        <v>17</v>
      </c>
      <c r="O1560" s="107">
        <v>7</v>
      </c>
      <c r="P1560" s="107">
        <v>2050000</v>
      </c>
      <c r="Q1560" s="107"/>
    </row>
    <row r="1561" spans="1:17" x14ac:dyDescent="0.3">
      <c r="A1561" t="s">
        <v>2471</v>
      </c>
      <c r="B1561" t="s">
        <v>298</v>
      </c>
      <c r="C1561" s="51"/>
      <c r="D1561" s="52"/>
      <c r="E1561" s="63"/>
      <c r="F1561" s="53"/>
      <c r="G1561" s="51" t="s">
        <v>51</v>
      </c>
      <c r="H1561" s="55"/>
      <c r="I1561" s="54"/>
      <c r="J1561" s="54"/>
      <c r="K1561" s="65"/>
      <c r="L1561" s="76">
        <v>1561</v>
      </c>
      <c r="M15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1" s="107">
        <v>18</v>
      </c>
      <c r="O1561" s="107">
        <v>7.1</v>
      </c>
      <c r="P1561" s="107">
        <v>2060000</v>
      </c>
      <c r="Q1561" s="107"/>
    </row>
    <row r="1562" spans="1:17" x14ac:dyDescent="0.3">
      <c r="A1562" t="s">
        <v>2472</v>
      </c>
      <c r="B1562" t="s">
        <v>298</v>
      </c>
      <c r="C1562" s="51"/>
      <c r="D1562" s="52"/>
      <c r="E1562" s="63"/>
      <c r="F1562" s="53"/>
      <c r="G1562" s="51" t="s">
        <v>51</v>
      </c>
      <c r="H1562" s="55"/>
      <c r="I1562" s="54"/>
      <c r="J1562" s="54"/>
      <c r="K1562" s="65"/>
      <c r="L1562" s="76">
        <v>1562</v>
      </c>
      <c r="M15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2" s="107">
        <v>19</v>
      </c>
      <c r="O1562" s="107">
        <v>7.2</v>
      </c>
      <c r="P1562" s="107">
        <v>2070000</v>
      </c>
      <c r="Q1562" s="107"/>
    </row>
    <row r="1563" spans="1:17" x14ac:dyDescent="0.3">
      <c r="A1563" t="s">
        <v>2473</v>
      </c>
      <c r="B1563" t="s">
        <v>639</v>
      </c>
      <c r="C1563" s="51"/>
      <c r="D1563" s="52"/>
      <c r="E1563" s="63"/>
      <c r="F1563" s="53"/>
      <c r="G1563" s="51" t="s">
        <v>51</v>
      </c>
      <c r="H1563" s="55"/>
      <c r="I1563" s="54"/>
      <c r="J1563" s="54"/>
      <c r="K1563" s="65"/>
      <c r="L1563" s="76">
        <v>1563</v>
      </c>
      <c r="M15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3" s="107">
        <v>20</v>
      </c>
      <c r="O1563" s="107">
        <v>7.3</v>
      </c>
      <c r="P1563" s="107">
        <v>2080000</v>
      </c>
      <c r="Q1563" s="107"/>
    </row>
    <row r="1564" spans="1:17" x14ac:dyDescent="0.3">
      <c r="A1564" t="s">
        <v>2474</v>
      </c>
      <c r="B1564" t="s">
        <v>273</v>
      </c>
      <c r="C1564" s="51"/>
      <c r="D1564" s="52"/>
      <c r="E1564" s="63"/>
      <c r="F1564" s="53"/>
      <c r="G1564" s="51" t="s">
        <v>51</v>
      </c>
      <c r="H1564" s="55"/>
      <c r="I1564" s="54"/>
      <c r="J1564" s="54"/>
      <c r="K1564" s="65"/>
      <c r="L1564" s="76">
        <v>1564</v>
      </c>
      <c r="M15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4" s="107">
        <v>21</v>
      </c>
      <c r="O1564" s="107">
        <v>7.4</v>
      </c>
      <c r="P1564" s="107">
        <v>2090000</v>
      </c>
      <c r="Q1564" s="107"/>
    </row>
    <row r="1565" spans="1:17" x14ac:dyDescent="0.3">
      <c r="A1565" t="s">
        <v>2475</v>
      </c>
      <c r="B1565" t="s">
        <v>182</v>
      </c>
      <c r="C1565" s="51"/>
      <c r="D1565" s="52"/>
      <c r="E1565" s="63"/>
      <c r="F1565" s="53"/>
      <c r="G1565" s="51" t="s">
        <v>51</v>
      </c>
      <c r="H1565" s="55"/>
      <c r="I1565" s="54"/>
      <c r="J1565" s="54"/>
      <c r="K1565" s="65"/>
      <c r="L1565" s="76">
        <v>1565</v>
      </c>
      <c r="M15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5" s="107">
        <v>21</v>
      </c>
      <c r="O1565" s="107">
        <v>7.5</v>
      </c>
      <c r="P1565" s="107">
        <v>2100000</v>
      </c>
      <c r="Q1565" s="107"/>
    </row>
    <row r="1566" spans="1:17" x14ac:dyDescent="0.3">
      <c r="A1566" t="s">
        <v>2476</v>
      </c>
      <c r="B1566" t="s">
        <v>640</v>
      </c>
      <c r="C1566" s="51"/>
      <c r="D1566" s="52"/>
      <c r="E1566" s="63"/>
      <c r="F1566" s="53"/>
      <c r="G1566" s="51" t="s">
        <v>51</v>
      </c>
      <c r="H1566" s="55"/>
      <c r="I1566" s="54"/>
      <c r="J1566" s="54"/>
      <c r="K1566" s="65"/>
      <c r="L1566" s="76">
        <v>1566</v>
      </c>
      <c r="M15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6" s="107">
        <v>23</v>
      </c>
      <c r="O1566" s="107">
        <v>7.6</v>
      </c>
      <c r="P1566" s="107">
        <v>2110000</v>
      </c>
      <c r="Q1566" s="107"/>
    </row>
    <row r="1567" spans="1:17" x14ac:dyDescent="0.3">
      <c r="A1567" t="s">
        <v>2477</v>
      </c>
      <c r="B1567" t="s">
        <v>196</v>
      </c>
      <c r="C1567" s="51"/>
      <c r="D1567" s="52"/>
      <c r="E1567" s="63"/>
      <c r="F1567" s="53"/>
      <c r="G1567" s="51" t="s">
        <v>51</v>
      </c>
      <c r="H1567" s="55"/>
      <c r="I1567" s="54"/>
      <c r="J1567" s="54"/>
      <c r="K1567" s="65"/>
      <c r="L1567" s="76">
        <v>1567</v>
      </c>
      <c r="M15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7" s="107">
        <v>24</v>
      </c>
      <c r="O1567" s="107">
        <v>7.7</v>
      </c>
      <c r="P1567" s="107">
        <v>2120000</v>
      </c>
      <c r="Q1567" s="107"/>
    </row>
    <row r="1568" spans="1:17" x14ac:dyDescent="0.3">
      <c r="A1568" t="s">
        <v>2478</v>
      </c>
      <c r="B1568" t="s">
        <v>295</v>
      </c>
      <c r="C1568" s="51"/>
      <c r="D1568" s="52"/>
      <c r="E1568" s="63"/>
      <c r="F1568" s="53"/>
      <c r="G1568" s="51" t="s">
        <v>51</v>
      </c>
      <c r="H1568" s="55"/>
      <c r="I1568" s="54"/>
      <c r="J1568" s="54"/>
      <c r="K1568" s="65"/>
      <c r="L1568" s="76">
        <v>1568</v>
      </c>
      <c r="M15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8" s="107">
        <v>23</v>
      </c>
      <c r="O1568" s="107">
        <v>7.8</v>
      </c>
      <c r="P1568" s="107">
        <v>2130000</v>
      </c>
      <c r="Q1568" s="107"/>
    </row>
    <row r="1569" spans="1:17" x14ac:dyDescent="0.3">
      <c r="A1569" t="s">
        <v>2479</v>
      </c>
      <c r="B1569" t="s">
        <v>305</v>
      </c>
      <c r="C1569" s="51"/>
      <c r="D1569" s="52"/>
      <c r="E1569" s="63"/>
      <c r="F1569" s="53"/>
      <c r="G1569" s="51" t="s">
        <v>51</v>
      </c>
      <c r="H1569" s="55"/>
      <c r="I1569" s="54"/>
      <c r="J1569" s="54"/>
      <c r="K1569" s="65"/>
      <c r="L1569" s="76">
        <v>1569</v>
      </c>
      <c r="M15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69" s="107">
        <v>24</v>
      </c>
      <c r="O1569" s="107">
        <v>7.9</v>
      </c>
      <c r="P1569" s="107">
        <v>2140000</v>
      </c>
      <c r="Q1569" s="107"/>
    </row>
    <row r="1570" spans="1:17" x14ac:dyDescent="0.3">
      <c r="A1570" t="s">
        <v>2480</v>
      </c>
      <c r="B1570" t="s">
        <v>410</v>
      </c>
      <c r="C1570" s="51"/>
      <c r="D1570" s="52"/>
      <c r="E1570" s="63"/>
      <c r="F1570" s="53"/>
      <c r="G1570" s="51" t="s">
        <v>51</v>
      </c>
      <c r="H1570" s="55"/>
      <c r="I1570" s="54"/>
      <c r="J1570" s="54"/>
      <c r="K1570" s="65"/>
      <c r="L1570" s="76">
        <v>1570</v>
      </c>
      <c r="M15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0" s="107">
        <v>21</v>
      </c>
      <c r="O1570" s="107">
        <v>8</v>
      </c>
      <c r="P1570" s="107">
        <v>2150000</v>
      </c>
      <c r="Q1570" s="107"/>
    </row>
    <row r="1571" spans="1:17" x14ac:dyDescent="0.3">
      <c r="A1571" t="s">
        <v>2481</v>
      </c>
      <c r="B1571" t="s">
        <v>243</v>
      </c>
      <c r="C1571" s="51"/>
      <c r="D1571" s="52"/>
      <c r="E1571" s="63"/>
      <c r="F1571" s="53"/>
      <c r="G1571" s="51" t="s">
        <v>51</v>
      </c>
      <c r="H1571" s="55"/>
      <c r="I1571" s="54"/>
      <c r="J1571" s="54"/>
      <c r="K1571" s="65"/>
      <c r="L1571" s="76">
        <v>1571</v>
      </c>
      <c r="M15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1" s="107">
        <v>20</v>
      </c>
      <c r="O1571" s="107">
        <v>8.1</v>
      </c>
      <c r="P1571" s="107">
        <v>2160000</v>
      </c>
      <c r="Q1571" s="107"/>
    </row>
    <row r="1572" spans="1:17" x14ac:dyDescent="0.3">
      <c r="A1572" t="s">
        <v>2482</v>
      </c>
      <c r="B1572" t="s">
        <v>587</v>
      </c>
      <c r="C1572" s="51"/>
      <c r="D1572" s="52"/>
      <c r="E1572" s="63"/>
      <c r="F1572" s="53"/>
      <c r="G1572" s="51" t="s">
        <v>51</v>
      </c>
      <c r="H1572" s="55"/>
      <c r="I1572" s="54"/>
      <c r="J1572" s="54"/>
      <c r="K1572" s="65"/>
      <c r="L1572" s="76">
        <v>1572</v>
      </c>
      <c r="M15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2" s="107">
        <v>23</v>
      </c>
      <c r="O1572" s="107">
        <v>8.1999999999999993</v>
      </c>
      <c r="P1572" s="107">
        <v>2170000</v>
      </c>
      <c r="Q1572" s="107"/>
    </row>
    <row r="1573" spans="1:17" x14ac:dyDescent="0.3">
      <c r="A1573" t="s">
        <v>2483</v>
      </c>
      <c r="B1573" t="s">
        <v>278</v>
      </c>
      <c r="C1573" s="51"/>
      <c r="D1573" s="52"/>
      <c r="E1573" s="63"/>
      <c r="F1573" s="53"/>
      <c r="G1573" s="51" t="s">
        <v>51</v>
      </c>
      <c r="H1573" s="55"/>
      <c r="I1573" s="54"/>
      <c r="J1573" s="54"/>
      <c r="K1573" s="65"/>
      <c r="L1573" s="76">
        <v>1573</v>
      </c>
      <c r="M15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3" s="107">
        <v>12</v>
      </c>
      <c r="O1573" s="107">
        <v>8.3000000000000007</v>
      </c>
      <c r="P1573" s="107">
        <v>2180000</v>
      </c>
      <c r="Q1573" s="107"/>
    </row>
    <row r="1574" spans="1:17" x14ac:dyDescent="0.3">
      <c r="A1574" t="s">
        <v>2484</v>
      </c>
      <c r="B1574" t="s">
        <v>274</v>
      </c>
      <c r="C1574" s="51"/>
      <c r="D1574" s="52"/>
      <c r="E1574" s="63"/>
      <c r="F1574" s="53"/>
      <c r="G1574" s="51" t="s">
        <v>51</v>
      </c>
      <c r="H1574" s="55"/>
      <c r="I1574" s="54"/>
      <c r="J1574" s="54"/>
      <c r="K1574" s="65"/>
      <c r="L1574" s="76">
        <v>1574</v>
      </c>
      <c r="M15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4" s="107">
        <v>13</v>
      </c>
      <c r="O1574" s="107">
        <v>8.4</v>
      </c>
      <c r="P1574" s="107">
        <v>2190000</v>
      </c>
      <c r="Q1574" s="107"/>
    </row>
    <row r="1575" spans="1:17" x14ac:dyDescent="0.3">
      <c r="A1575" t="s">
        <v>2485</v>
      </c>
      <c r="B1575" t="s">
        <v>243</v>
      </c>
      <c r="C1575" s="51"/>
      <c r="D1575" s="52"/>
      <c r="E1575" s="63"/>
      <c r="F1575" s="53"/>
      <c r="G1575" s="51" t="s">
        <v>51</v>
      </c>
      <c r="H1575" s="55"/>
      <c r="I1575" s="54"/>
      <c r="J1575" s="54"/>
      <c r="K1575" s="65"/>
      <c r="L1575" s="76">
        <v>1575</v>
      </c>
      <c r="M15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5" s="107">
        <v>14</v>
      </c>
      <c r="O1575" s="107">
        <v>8.4999999999999893</v>
      </c>
      <c r="P1575" s="107">
        <v>2200000</v>
      </c>
      <c r="Q1575" s="107"/>
    </row>
    <row r="1576" spans="1:17" x14ac:dyDescent="0.3">
      <c r="A1576" t="s">
        <v>2486</v>
      </c>
      <c r="B1576" t="s">
        <v>284</v>
      </c>
      <c r="C1576" s="51"/>
      <c r="D1576" s="52"/>
      <c r="E1576" s="63"/>
      <c r="F1576" s="53"/>
      <c r="G1576" s="51" t="s">
        <v>51</v>
      </c>
      <c r="H1576" s="55"/>
      <c r="I1576" s="54"/>
      <c r="J1576" s="54"/>
      <c r="K1576" s="65"/>
      <c r="L1576" s="76">
        <v>1576</v>
      </c>
      <c r="M15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6" s="107">
        <v>14</v>
      </c>
      <c r="O1576" s="107">
        <v>8.5999999999999908</v>
      </c>
      <c r="P1576" s="107">
        <v>2210000</v>
      </c>
      <c r="Q1576" s="107"/>
    </row>
    <row r="1577" spans="1:17" x14ac:dyDescent="0.3">
      <c r="A1577" t="s">
        <v>2487</v>
      </c>
      <c r="B1577" t="s">
        <v>341</v>
      </c>
      <c r="C1577" s="51"/>
      <c r="D1577" s="52"/>
      <c r="E1577" s="63"/>
      <c r="F1577" s="53"/>
      <c r="G1577" s="51" t="s">
        <v>51</v>
      </c>
      <c r="H1577" s="55"/>
      <c r="I1577" s="54"/>
      <c r="J1577" s="54"/>
      <c r="K1577" s="65"/>
      <c r="L1577" s="76">
        <v>1577</v>
      </c>
      <c r="M15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7" s="107">
        <v>16</v>
      </c>
      <c r="O1577" s="107">
        <v>8.6999999999999904</v>
      </c>
      <c r="P1577" s="107">
        <v>2220000</v>
      </c>
      <c r="Q1577" s="107"/>
    </row>
    <row r="1578" spans="1:17" x14ac:dyDescent="0.3">
      <c r="A1578" t="s">
        <v>2488</v>
      </c>
      <c r="B1578" t="s">
        <v>300</v>
      </c>
      <c r="C1578" s="51"/>
      <c r="D1578" s="52"/>
      <c r="E1578" s="63"/>
      <c r="F1578" s="53"/>
      <c r="G1578" s="51" t="s">
        <v>51</v>
      </c>
      <c r="H1578" s="55"/>
      <c r="I1578" s="54"/>
      <c r="J1578" s="54"/>
      <c r="K1578" s="65"/>
      <c r="L1578" s="76">
        <v>1578</v>
      </c>
      <c r="M15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8" s="107">
        <v>12</v>
      </c>
      <c r="O1578" s="107">
        <v>8.7999999999999901</v>
      </c>
      <c r="P1578" s="107">
        <v>2230000</v>
      </c>
      <c r="Q1578" s="107"/>
    </row>
    <row r="1579" spans="1:17" x14ac:dyDescent="0.3">
      <c r="A1579" t="s">
        <v>2489</v>
      </c>
      <c r="B1579" t="s">
        <v>300</v>
      </c>
      <c r="C1579" s="51"/>
      <c r="D1579" s="52"/>
      <c r="E1579" s="63"/>
      <c r="F1579" s="53"/>
      <c r="G1579" s="51" t="s">
        <v>51</v>
      </c>
      <c r="H1579" s="55"/>
      <c r="I1579" s="54"/>
      <c r="J1579" s="54"/>
      <c r="K1579" s="65"/>
      <c r="L1579" s="76">
        <v>1579</v>
      </c>
      <c r="M15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79" s="107">
        <v>13</v>
      </c>
      <c r="O1579" s="107">
        <v>8.8999999999999897</v>
      </c>
      <c r="P1579" s="107">
        <v>2240000</v>
      </c>
      <c r="Q1579" s="107"/>
    </row>
    <row r="1580" spans="1:17" x14ac:dyDescent="0.3">
      <c r="A1580" t="s">
        <v>2490</v>
      </c>
      <c r="B1580" t="s">
        <v>560</v>
      </c>
      <c r="C1580" s="51"/>
      <c r="D1580" s="52"/>
      <c r="E1580" s="63"/>
      <c r="F1580" s="53"/>
      <c r="G1580" s="51" t="s">
        <v>51</v>
      </c>
      <c r="H1580" s="55"/>
      <c r="I1580" s="54"/>
      <c r="J1580" s="54"/>
      <c r="K1580" s="65"/>
      <c r="L1580" s="76">
        <v>1580</v>
      </c>
      <c r="M15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0" s="107">
        <v>14</v>
      </c>
      <c r="O1580" s="107">
        <v>8.9999999999999893</v>
      </c>
      <c r="P1580" s="107">
        <v>2250000</v>
      </c>
      <c r="Q1580" s="107"/>
    </row>
    <row r="1581" spans="1:17" x14ac:dyDescent="0.3">
      <c r="A1581" t="s">
        <v>2491</v>
      </c>
      <c r="B1581" t="s">
        <v>344</v>
      </c>
      <c r="C1581" s="51"/>
      <c r="D1581" s="52"/>
      <c r="E1581" s="63"/>
      <c r="F1581" s="53"/>
      <c r="G1581" s="51" t="s">
        <v>51</v>
      </c>
      <c r="H1581" s="55"/>
      <c r="I1581" s="54"/>
      <c r="J1581" s="54"/>
      <c r="K1581" s="65"/>
      <c r="L1581" s="76">
        <v>1581</v>
      </c>
      <c r="M15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1" s="107">
        <v>15</v>
      </c>
      <c r="O1581" s="107">
        <v>9.0999999999999908</v>
      </c>
      <c r="P1581" s="107">
        <v>2260000</v>
      </c>
      <c r="Q1581" s="107"/>
    </row>
    <row r="1582" spans="1:17" x14ac:dyDescent="0.3">
      <c r="A1582" t="s">
        <v>2492</v>
      </c>
      <c r="B1582" t="s">
        <v>641</v>
      </c>
      <c r="C1582" s="51"/>
      <c r="D1582" s="52"/>
      <c r="E1582" s="63"/>
      <c r="F1582" s="53"/>
      <c r="G1582" s="51" t="s">
        <v>51</v>
      </c>
      <c r="H1582" s="55"/>
      <c r="I1582" s="54"/>
      <c r="J1582" s="54"/>
      <c r="K1582" s="65"/>
      <c r="L1582" s="76">
        <v>1582</v>
      </c>
      <c r="M15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2" s="107">
        <v>16</v>
      </c>
      <c r="O1582" s="107">
        <v>6.1</v>
      </c>
      <c r="P1582" s="107">
        <v>2270000</v>
      </c>
      <c r="Q1582" s="107"/>
    </row>
    <row r="1583" spans="1:17" x14ac:dyDescent="0.3">
      <c r="A1583" t="s">
        <v>2493</v>
      </c>
      <c r="B1583" t="s">
        <v>298</v>
      </c>
      <c r="C1583" s="51"/>
      <c r="D1583" s="52"/>
      <c r="E1583" s="63"/>
      <c r="F1583" s="53"/>
      <c r="G1583" s="51" t="s">
        <v>51</v>
      </c>
      <c r="H1583" s="55"/>
      <c r="I1583" s="54"/>
      <c r="J1583" s="54"/>
      <c r="K1583" s="65"/>
      <c r="L1583" s="76">
        <v>1583</v>
      </c>
      <c r="M15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3" s="107">
        <v>17</v>
      </c>
      <c r="O1583" s="107">
        <v>6.2</v>
      </c>
      <c r="P1583" s="107">
        <v>2280000</v>
      </c>
      <c r="Q1583" s="107"/>
    </row>
    <row r="1584" spans="1:17" x14ac:dyDescent="0.3">
      <c r="A1584" t="s">
        <v>2494</v>
      </c>
      <c r="B1584" t="s">
        <v>352</v>
      </c>
      <c r="C1584" s="51"/>
      <c r="D1584" s="52"/>
      <c r="E1584" s="63"/>
      <c r="F1584" s="53"/>
      <c r="G1584" s="51" t="s">
        <v>51</v>
      </c>
      <c r="H1584" s="55"/>
      <c r="I1584" s="54"/>
      <c r="J1584" s="54"/>
      <c r="K1584" s="65"/>
      <c r="L1584" s="76">
        <v>1584</v>
      </c>
      <c r="M15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4" s="107">
        <v>18</v>
      </c>
      <c r="O1584" s="107">
        <v>6.3</v>
      </c>
      <c r="P1584" s="107">
        <v>2290000</v>
      </c>
      <c r="Q1584" s="107"/>
    </row>
    <row r="1585" spans="1:17" x14ac:dyDescent="0.3">
      <c r="A1585" t="s">
        <v>2495</v>
      </c>
      <c r="B1585" t="s">
        <v>602</v>
      </c>
      <c r="C1585" s="51"/>
      <c r="D1585" s="52"/>
      <c r="E1585" s="63"/>
      <c r="F1585" s="53"/>
      <c r="G1585" s="51" t="s">
        <v>51</v>
      </c>
      <c r="H1585" s="55"/>
      <c r="I1585" s="54"/>
      <c r="J1585" s="54"/>
      <c r="K1585" s="65"/>
      <c r="L1585" s="76">
        <v>1585</v>
      </c>
      <c r="M15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5" s="107">
        <v>19</v>
      </c>
      <c r="O1585" s="107">
        <v>6.4</v>
      </c>
      <c r="P1585" s="107">
        <v>2300000</v>
      </c>
      <c r="Q1585" s="107"/>
    </row>
    <row r="1586" spans="1:17" x14ac:dyDescent="0.3">
      <c r="A1586" t="s">
        <v>2496</v>
      </c>
      <c r="B1586" t="s">
        <v>494</v>
      </c>
      <c r="C1586" s="51"/>
      <c r="D1586" s="52"/>
      <c r="E1586" s="63"/>
      <c r="F1586" s="53"/>
      <c r="G1586" s="51" t="s">
        <v>51</v>
      </c>
      <c r="H1586" s="55"/>
      <c r="I1586" s="54"/>
      <c r="J1586" s="54"/>
      <c r="K1586" s="65"/>
      <c r="L1586" s="76">
        <v>1586</v>
      </c>
      <c r="M15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6" s="107">
        <v>20</v>
      </c>
      <c r="O1586" s="107">
        <v>6.5</v>
      </c>
      <c r="P1586" s="107">
        <v>2310000</v>
      </c>
      <c r="Q1586" s="107"/>
    </row>
    <row r="1587" spans="1:17" x14ac:dyDescent="0.3">
      <c r="A1587" t="s">
        <v>2497</v>
      </c>
      <c r="B1587" t="s">
        <v>182</v>
      </c>
      <c r="C1587" s="51"/>
      <c r="D1587" s="52"/>
      <c r="E1587" s="63"/>
      <c r="F1587" s="53"/>
      <c r="G1587" s="51" t="s">
        <v>51</v>
      </c>
      <c r="H1587" s="55"/>
      <c r="I1587" s="54"/>
      <c r="J1587" s="54"/>
      <c r="K1587" s="65"/>
      <c r="L1587" s="76">
        <v>1587</v>
      </c>
      <c r="M15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7" s="107">
        <v>21</v>
      </c>
      <c r="O1587" s="107">
        <v>6.6</v>
      </c>
      <c r="P1587" s="107">
        <v>2320000</v>
      </c>
      <c r="Q1587" s="107"/>
    </row>
    <row r="1588" spans="1:17" x14ac:dyDescent="0.3">
      <c r="A1588" t="s">
        <v>2498</v>
      </c>
      <c r="B1588" t="s">
        <v>642</v>
      </c>
      <c r="C1588" s="51"/>
      <c r="D1588" s="52"/>
      <c r="E1588" s="63"/>
      <c r="F1588" s="53"/>
      <c r="G1588" s="51" t="s">
        <v>51</v>
      </c>
      <c r="H1588" s="55"/>
      <c r="I1588" s="54"/>
      <c r="J1588" s="54"/>
      <c r="K1588" s="65"/>
      <c r="L1588" s="76">
        <v>1588</v>
      </c>
      <c r="M15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8" s="107">
        <v>21</v>
      </c>
      <c r="O1588" s="107">
        <v>6.7</v>
      </c>
      <c r="P1588" s="107">
        <v>2330000</v>
      </c>
      <c r="Q1588" s="107"/>
    </row>
    <row r="1589" spans="1:17" x14ac:dyDescent="0.3">
      <c r="A1589" t="s">
        <v>2499</v>
      </c>
      <c r="B1589" t="s">
        <v>235</v>
      </c>
      <c r="C1589" s="51"/>
      <c r="D1589" s="52"/>
      <c r="E1589" s="63"/>
      <c r="F1589" s="53"/>
      <c r="G1589" s="51" t="s">
        <v>51</v>
      </c>
      <c r="H1589" s="55"/>
      <c r="I1589" s="54"/>
      <c r="J1589" s="54"/>
      <c r="K1589" s="65"/>
      <c r="L1589" s="76">
        <v>1589</v>
      </c>
      <c r="M15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89" s="107">
        <v>23</v>
      </c>
      <c r="O1589" s="107">
        <v>6.8</v>
      </c>
      <c r="P1589" s="107">
        <v>2340000</v>
      </c>
      <c r="Q1589" s="107"/>
    </row>
    <row r="1590" spans="1:17" x14ac:dyDescent="0.3">
      <c r="A1590" t="s">
        <v>2500</v>
      </c>
      <c r="B1590" t="s">
        <v>295</v>
      </c>
      <c r="C1590" s="51"/>
      <c r="D1590" s="52"/>
      <c r="E1590" s="63"/>
      <c r="F1590" s="53"/>
      <c r="G1590" s="51" t="s">
        <v>51</v>
      </c>
      <c r="H1590" s="55"/>
      <c r="I1590" s="54"/>
      <c r="J1590" s="54"/>
      <c r="K1590" s="65"/>
      <c r="L1590" s="76">
        <v>1590</v>
      </c>
      <c r="M15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0" s="107">
        <v>24</v>
      </c>
      <c r="O1590" s="107">
        <v>6.9</v>
      </c>
      <c r="P1590" s="107">
        <v>2350000</v>
      </c>
      <c r="Q1590" s="107"/>
    </row>
    <row r="1591" spans="1:17" x14ac:dyDescent="0.3">
      <c r="A1591" t="s">
        <v>2501</v>
      </c>
      <c r="B1591" t="s">
        <v>300</v>
      </c>
      <c r="C1591" s="51"/>
      <c r="D1591" s="52"/>
      <c r="E1591" s="63"/>
      <c r="F1591" s="53"/>
      <c r="G1591" s="51" t="s">
        <v>51</v>
      </c>
      <c r="H1591" s="55"/>
      <c r="I1591" s="54"/>
      <c r="J1591" s="54"/>
      <c r="K1591" s="65"/>
      <c r="L1591" s="76">
        <v>1591</v>
      </c>
      <c r="M15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1" s="107">
        <v>23</v>
      </c>
      <c r="O1591" s="107">
        <v>7</v>
      </c>
      <c r="P1591" s="107">
        <v>2360000</v>
      </c>
      <c r="Q1591" s="107"/>
    </row>
    <row r="1592" spans="1:17" x14ac:dyDescent="0.3">
      <c r="A1592" t="s">
        <v>2502</v>
      </c>
      <c r="B1592" t="s">
        <v>298</v>
      </c>
      <c r="C1592" s="51"/>
      <c r="D1592" s="52"/>
      <c r="E1592" s="63"/>
      <c r="F1592" s="53"/>
      <c r="G1592" s="51" t="s">
        <v>51</v>
      </c>
      <c r="H1592" s="55"/>
      <c r="I1592" s="54"/>
      <c r="J1592" s="54"/>
      <c r="K1592" s="65"/>
      <c r="L1592" s="76">
        <v>1592</v>
      </c>
      <c r="M15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2" s="107">
        <v>24</v>
      </c>
      <c r="O1592" s="107">
        <v>7.1000000000000103</v>
      </c>
      <c r="P1592" s="107">
        <v>2370000</v>
      </c>
      <c r="Q1592" s="107"/>
    </row>
    <row r="1593" spans="1:17" x14ac:dyDescent="0.3">
      <c r="A1593" t="s">
        <v>2503</v>
      </c>
      <c r="B1593" t="s">
        <v>643</v>
      </c>
      <c r="C1593" s="51"/>
      <c r="D1593" s="52"/>
      <c r="E1593" s="63"/>
      <c r="F1593" s="53"/>
      <c r="G1593" s="51" t="s">
        <v>51</v>
      </c>
      <c r="H1593" s="55"/>
      <c r="I1593" s="54"/>
      <c r="J1593" s="54"/>
      <c r="K1593" s="65"/>
      <c r="L1593" s="76">
        <v>1593</v>
      </c>
      <c r="M15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3" s="107">
        <v>21</v>
      </c>
      <c r="O1593" s="107">
        <v>7.2000000000000099</v>
      </c>
      <c r="P1593" s="107">
        <v>2380000</v>
      </c>
      <c r="Q1593" s="107"/>
    </row>
    <row r="1594" spans="1:17" x14ac:dyDescent="0.3">
      <c r="A1594" t="s">
        <v>2504</v>
      </c>
      <c r="B1594" t="s">
        <v>588</v>
      </c>
      <c r="C1594" s="51"/>
      <c r="D1594" s="52"/>
      <c r="E1594" s="63"/>
      <c r="F1594" s="53"/>
      <c r="G1594" s="51" t="s">
        <v>51</v>
      </c>
      <c r="H1594" s="55"/>
      <c r="I1594" s="54"/>
      <c r="J1594" s="54"/>
      <c r="K1594" s="65"/>
      <c r="L1594" s="76">
        <v>1594</v>
      </c>
      <c r="M15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4" s="107">
        <v>20</v>
      </c>
      <c r="O1594" s="107">
        <v>7.3000000000000096</v>
      </c>
      <c r="P1594" s="107">
        <v>2390000</v>
      </c>
      <c r="Q1594" s="107"/>
    </row>
    <row r="1595" spans="1:17" x14ac:dyDescent="0.3">
      <c r="A1595" t="s">
        <v>2505</v>
      </c>
      <c r="B1595" t="s">
        <v>298</v>
      </c>
      <c r="C1595" s="51"/>
      <c r="D1595" s="52"/>
      <c r="E1595" s="63"/>
      <c r="F1595" s="53"/>
      <c r="G1595" s="51" t="s">
        <v>51</v>
      </c>
      <c r="H1595" s="55"/>
      <c r="I1595" s="54"/>
      <c r="J1595" s="54"/>
      <c r="K1595" s="65"/>
      <c r="L1595" s="76">
        <v>1595</v>
      </c>
      <c r="M15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5" s="107">
        <v>23</v>
      </c>
      <c r="O1595" s="107">
        <v>7.4000000000000101</v>
      </c>
      <c r="P1595" s="107">
        <v>2400000</v>
      </c>
      <c r="Q1595" s="107"/>
    </row>
    <row r="1596" spans="1:17" x14ac:dyDescent="0.3">
      <c r="A1596" t="s">
        <v>2506</v>
      </c>
      <c r="B1596" t="s">
        <v>411</v>
      </c>
      <c r="C1596" s="51"/>
      <c r="D1596" s="52"/>
      <c r="E1596" s="63"/>
      <c r="F1596" s="53"/>
      <c r="G1596" s="51" t="s">
        <v>51</v>
      </c>
      <c r="H1596" s="55"/>
      <c r="I1596" s="54"/>
      <c r="J1596" s="54"/>
      <c r="K1596" s="65"/>
      <c r="L1596" s="76">
        <v>1596</v>
      </c>
      <c r="M15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6" s="107">
        <v>3</v>
      </c>
      <c r="O1596" s="107">
        <v>7.5000000000000098</v>
      </c>
      <c r="P1596" s="107">
        <v>2410000</v>
      </c>
      <c r="Q1596" s="107"/>
    </row>
    <row r="1597" spans="1:17" x14ac:dyDescent="0.3">
      <c r="A1597" t="s">
        <v>2507</v>
      </c>
      <c r="B1597" t="s">
        <v>193</v>
      </c>
      <c r="C1597" s="51"/>
      <c r="D1597" s="52"/>
      <c r="E1597" s="63"/>
      <c r="F1597" s="53"/>
      <c r="G1597" s="51" t="s">
        <v>51</v>
      </c>
      <c r="H1597" s="55"/>
      <c r="I1597" s="54"/>
      <c r="J1597" s="54"/>
      <c r="K1597" s="65"/>
      <c r="L1597" s="76">
        <v>1597</v>
      </c>
      <c r="M15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7" s="107">
        <v>1</v>
      </c>
      <c r="O1597" s="107">
        <v>7.6000000000000103</v>
      </c>
      <c r="P1597" s="107">
        <v>2420000</v>
      </c>
      <c r="Q1597" s="107"/>
    </row>
    <row r="1598" spans="1:17" x14ac:dyDescent="0.3">
      <c r="A1598" t="s">
        <v>2508</v>
      </c>
      <c r="B1598" t="s">
        <v>300</v>
      </c>
      <c r="C1598" s="51"/>
      <c r="D1598" s="52"/>
      <c r="E1598" s="63"/>
      <c r="F1598" s="53"/>
      <c r="G1598" s="51" t="s">
        <v>51</v>
      </c>
      <c r="H1598" s="55"/>
      <c r="I1598" s="54"/>
      <c r="J1598" s="54"/>
      <c r="K1598" s="65"/>
      <c r="L1598" s="76">
        <v>1598</v>
      </c>
      <c r="M15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8" s="107">
        <v>6</v>
      </c>
      <c r="O1598" s="107">
        <v>7.7000000000000099</v>
      </c>
      <c r="P1598" s="107">
        <v>2430000</v>
      </c>
      <c r="Q1598" s="107"/>
    </row>
    <row r="1599" spans="1:17" x14ac:dyDescent="0.3">
      <c r="A1599" t="s">
        <v>2509</v>
      </c>
      <c r="B1599" t="s">
        <v>471</v>
      </c>
      <c r="C1599" s="51"/>
      <c r="D1599" s="52"/>
      <c r="E1599" s="63"/>
      <c r="F1599" s="53"/>
      <c r="G1599" s="51" t="s">
        <v>51</v>
      </c>
      <c r="H1599" s="55"/>
      <c r="I1599" s="54"/>
      <c r="J1599" s="54"/>
      <c r="K1599" s="65"/>
      <c r="L1599" s="76">
        <v>1599</v>
      </c>
      <c r="M15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599" s="107">
        <v>7</v>
      </c>
      <c r="O1599" s="107">
        <v>7.8000000000000096</v>
      </c>
      <c r="P1599" s="107">
        <v>2440000</v>
      </c>
      <c r="Q1599" s="107"/>
    </row>
    <row r="1600" spans="1:17" x14ac:dyDescent="0.3">
      <c r="A1600" t="s">
        <v>2510</v>
      </c>
      <c r="B1600" t="s">
        <v>300</v>
      </c>
      <c r="C1600" s="51"/>
      <c r="D1600" s="52"/>
      <c r="E1600" s="63"/>
      <c r="F1600" s="53"/>
      <c r="G1600" s="51" t="s">
        <v>51</v>
      </c>
      <c r="H1600" s="55"/>
      <c r="I1600" s="54"/>
      <c r="J1600" s="54"/>
      <c r="K1600" s="65"/>
      <c r="L1600" s="76">
        <v>1600</v>
      </c>
      <c r="M16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0" s="107">
        <v>7</v>
      </c>
      <c r="O1600" s="107">
        <v>7.9000000000000101</v>
      </c>
      <c r="P1600" s="107">
        <v>2450000</v>
      </c>
      <c r="Q1600" s="107"/>
    </row>
    <row r="1601" spans="1:17" x14ac:dyDescent="0.3">
      <c r="A1601" t="s">
        <v>2511</v>
      </c>
      <c r="B1601" t="s">
        <v>303</v>
      </c>
      <c r="C1601" s="51"/>
      <c r="D1601" s="52"/>
      <c r="E1601" s="63"/>
      <c r="F1601" s="53"/>
      <c r="G1601" s="51" t="s">
        <v>51</v>
      </c>
      <c r="H1601" s="55"/>
      <c r="I1601" s="54"/>
      <c r="J1601" s="54"/>
      <c r="K1601" s="65"/>
      <c r="L1601" s="76">
        <v>1601</v>
      </c>
      <c r="M16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1" s="107">
        <v>2</v>
      </c>
      <c r="O1601" s="107">
        <v>8.0000000000000107</v>
      </c>
      <c r="P1601" s="107">
        <v>2460000</v>
      </c>
      <c r="Q1601" s="107"/>
    </row>
    <row r="1602" spans="1:17" x14ac:dyDescent="0.3">
      <c r="A1602" t="s">
        <v>2512</v>
      </c>
      <c r="B1602" t="s">
        <v>483</v>
      </c>
      <c r="C1602" s="51"/>
      <c r="D1602" s="52"/>
      <c r="E1602" s="63"/>
      <c r="F1602" s="53"/>
      <c r="G1602" s="51" t="s">
        <v>51</v>
      </c>
      <c r="H1602" s="55"/>
      <c r="I1602" s="54"/>
      <c r="J1602" s="54"/>
      <c r="K1602" s="65"/>
      <c r="L1602" s="76">
        <v>1602</v>
      </c>
      <c r="M16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2" s="107">
        <v>3</v>
      </c>
      <c r="O1602" s="107">
        <v>6.5</v>
      </c>
      <c r="P1602" s="107">
        <v>2470000</v>
      </c>
      <c r="Q1602" s="107"/>
    </row>
    <row r="1603" spans="1:17" x14ac:dyDescent="0.3">
      <c r="A1603" t="s">
        <v>2513</v>
      </c>
      <c r="B1603" t="s">
        <v>644</v>
      </c>
      <c r="C1603" s="51"/>
      <c r="D1603" s="52"/>
      <c r="E1603" s="63"/>
      <c r="F1603" s="53"/>
      <c r="G1603" s="51" t="s">
        <v>51</v>
      </c>
      <c r="H1603" s="55"/>
      <c r="I1603" s="54"/>
      <c r="J1603" s="54"/>
      <c r="K1603" s="65"/>
      <c r="L1603" s="76">
        <v>1603</v>
      </c>
      <c r="M16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3" s="107">
        <v>4</v>
      </c>
      <c r="O1603" s="107">
        <v>6.5</v>
      </c>
      <c r="P1603" s="107">
        <v>2480000</v>
      </c>
      <c r="Q1603" s="107"/>
    </row>
    <row r="1604" spans="1:17" x14ac:dyDescent="0.3">
      <c r="A1604" t="s">
        <v>2514</v>
      </c>
      <c r="B1604" t="s">
        <v>581</v>
      </c>
      <c r="C1604" s="51"/>
      <c r="D1604" s="52"/>
      <c r="E1604" s="63"/>
      <c r="F1604" s="53"/>
      <c r="G1604" s="51" t="s">
        <v>51</v>
      </c>
      <c r="H1604" s="55"/>
      <c r="I1604" s="54"/>
      <c r="J1604" s="54"/>
      <c r="K1604" s="65"/>
      <c r="L1604" s="76">
        <v>1604</v>
      </c>
      <c r="M16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4" s="107">
        <v>5</v>
      </c>
      <c r="O1604" s="107">
        <v>6.5</v>
      </c>
      <c r="P1604" s="107">
        <v>2490000</v>
      </c>
      <c r="Q1604" s="107"/>
    </row>
    <row r="1605" spans="1:17" x14ac:dyDescent="0.3">
      <c r="A1605" t="s">
        <v>2515</v>
      </c>
      <c r="B1605" t="s">
        <v>253</v>
      </c>
      <c r="C1605" s="51"/>
      <c r="D1605" s="52"/>
      <c r="E1605" s="63"/>
      <c r="F1605" s="53"/>
      <c r="G1605" s="51" t="s">
        <v>51</v>
      </c>
      <c r="H1605" s="55"/>
      <c r="I1605" s="54"/>
      <c r="J1605" s="54"/>
      <c r="K1605" s="65"/>
      <c r="L1605" s="76">
        <v>1605</v>
      </c>
      <c r="M16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5" s="107">
        <v>6</v>
      </c>
      <c r="O1605" s="107">
        <v>6.5</v>
      </c>
      <c r="P1605" s="107">
        <v>2500000</v>
      </c>
      <c r="Q1605" s="107"/>
    </row>
    <row r="1606" spans="1:17" x14ac:dyDescent="0.3">
      <c r="A1606" t="s">
        <v>2516</v>
      </c>
      <c r="B1606" t="s">
        <v>395</v>
      </c>
      <c r="C1606" s="51"/>
      <c r="D1606" s="52"/>
      <c r="E1606" s="63"/>
      <c r="F1606" s="53"/>
      <c r="G1606" s="51" t="s">
        <v>51</v>
      </c>
      <c r="H1606" s="55"/>
      <c r="I1606" s="54"/>
      <c r="J1606" s="54"/>
      <c r="K1606" s="65"/>
      <c r="L1606" s="76">
        <v>1606</v>
      </c>
      <c r="M16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6" s="107">
        <v>7</v>
      </c>
      <c r="O1606" s="107">
        <v>6.5</v>
      </c>
      <c r="P1606" s="107">
        <v>2510000</v>
      </c>
      <c r="Q1606" s="107"/>
    </row>
    <row r="1607" spans="1:17" x14ac:dyDescent="0.3">
      <c r="A1607" t="s">
        <v>2517</v>
      </c>
      <c r="B1607" t="s">
        <v>300</v>
      </c>
      <c r="C1607" s="51"/>
      <c r="D1607" s="52"/>
      <c r="E1607" s="63"/>
      <c r="F1607" s="53"/>
      <c r="G1607" s="51" t="s">
        <v>51</v>
      </c>
      <c r="H1607" s="55"/>
      <c r="I1607" s="54"/>
      <c r="J1607" s="54"/>
      <c r="K1607" s="65"/>
      <c r="L1607" s="76">
        <v>1607</v>
      </c>
      <c r="M16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7" s="107">
        <v>8</v>
      </c>
      <c r="O1607" s="107">
        <v>6.5</v>
      </c>
      <c r="P1607" s="107">
        <v>2520000</v>
      </c>
      <c r="Q1607" s="107"/>
    </row>
    <row r="1608" spans="1:17" x14ac:dyDescent="0.3">
      <c r="A1608" t="s">
        <v>2518</v>
      </c>
      <c r="B1608" t="s">
        <v>278</v>
      </c>
      <c r="C1608" s="51"/>
      <c r="D1608" s="52"/>
      <c r="E1608" s="63"/>
      <c r="F1608" s="53"/>
      <c r="G1608" s="51" t="s">
        <v>51</v>
      </c>
      <c r="H1608" s="55"/>
      <c r="I1608" s="54"/>
      <c r="J1608" s="54"/>
      <c r="K1608" s="65"/>
      <c r="L1608" s="76">
        <v>1608</v>
      </c>
      <c r="M16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8" s="107">
        <v>9</v>
      </c>
      <c r="O1608" s="107">
        <v>6.5</v>
      </c>
      <c r="P1608" s="107">
        <v>2530000</v>
      </c>
      <c r="Q1608" s="107"/>
    </row>
    <row r="1609" spans="1:17" x14ac:dyDescent="0.3">
      <c r="A1609" t="s">
        <v>2519</v>
      </c>
      <c r="B1609" t="s">
        <v>190</v>
      </c>
      <c r="C1609" s="51"/>
      <c r="D1609" s="52"/>
      <c r="E1609" s="63"/>
      <c r="F1609" s="53"/>
      <c r="G1609" s="51" t="s">
        <v>51</v>
      </c>
      <c r="H1609" s="55"/>
      <c r="I1609" s="54"/>
      <c r="J1609" s="54"/>
      <c r="K1609" s="65"/>
      <c r="L1609" s="76">
        <v>1609</v>
      </c>
      <c r="M16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09" s="107">
        <v>8</v>
      </c>
      <c r="O1609" s="107">
        <v>6.5</v>
      </c>
      <c r="P1609" s="107">
        <v>2540000</v>
      </c>
      <c r="Q1609" s="107"/>
    </row>
    <row r="1610" spans="1:17" x14ac:dyDescent="0.3">
      <c r="A1610" t="s">
        <v>2520</v>
      </c>
      <c r="B1610" t="s">
        <v>546</v>
      </c>
      <c r="C1610" s="51"/>
      <c r="D1610" s="52"/>
      <c r="E1610" s="63"/>
      <c r="F1610" s="53"/>
      <c r="G1610" s="51" t="s">
        <v>51</v>
      </c>
      <c r="H1610" s="55"/>
      <c r="I1610" s="54"/>
      <c r="J1610" s="54"/>
      <c r="K1610" s="65"/>
      <c r="L1610" s="76">
        <v>1610</v>
      </c>
      <c r="M16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0" s="107">
        <v>7</v>
      </c>
      <c r="O1610" s="107">
        <v>6.5</v>
      </c>
      <c r="P1610" s="107">
        <v>2550000</v>
      </c>
      <c r="Q1610" s="107"/>
    </row>
    <row r="1611" spans="1:17" x14ac:dyDescent="0.3">
      <c r="A1611" t="s">
        <v>2521</v>
      </c>
      <c r="B1611" t="s">
        <v>645</v>
      </c>
      <c r="C1611" s="51"/>
      <c r="D1611" s="52"/>
      <c r="E1611" s="63"/>
      <c r="F1611" s="53"/>
      <c r="G1611" s="51" t="s">
        <v>51</v>
      </c>
      <c r="H1611" s="55"/>
      <c r="I1611" s="54"/>
      <c r="J1611" s="54"/>
      <c r="K1611" s="65"/>
      <c r="L1611" s="76">
        <v>1611</v>
      </c>
      <c r="M16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1" s="107">
        <v>6</v>
      </c>
      <c r="O1611" s="107">
        <v>6.5</v>
      </c>
      <c r="P1611" s="107">
        <v>2560000</v>
      </c>
      <c r="Q1611" s="107"/>
    </row>
    <row r="1612" spans="1:17" x14ac:dyDescent="0.3">
      <c r="A1612" t="s">
        <v>2522</v>
      </c>
      <c r="B1612" t="s">
        <v>248</v>
      </c>
      <c r="C1612" s="51"/>
      <c r="D1612" s="52"/>
      <c r="E1612" s="63"/>
      <c r="F1612" s="53"/>
      <c r="G1612" s="51" t="s">
        <v>51</v>
      </c>
      <c r="H1612" s="55"/>
      <c r="I1612" s="54"/>
      <c r="J1612" s="54"/>
      <c r="K1612" s="65"/>
      <c r="L1612" s="76">
        <v>1612</v>
      </c>
      <c r="M16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2" s="107">
        <v>5</v>
      </c>
      <c r="O1612" s="107">
        <v>6.5</v>
      </c>
      <c r="P1612" s="107">
        <v>2570000</v>
      </c>
      <c r="Q1612" s="107"/>
    </row>
    <row r="1613" spans="1:17" x14ac:dyDescent="0.3">
      <c r="A1613" t="s">
        <v>2523</v>
      </c>
      <c r="B1613" t="s">
        <v>640</v>
      </c>
      <c r="C1613" s="51"/>
      <c r="D1613" s="52"/>
      <c r="E1613" s="63"/>
      <c r="F1613" s="53"/>
      <c r="G1613" s="51" t="s">
        <v>51</v>
      </c>
      <c r="H1613" s="55"/>
      <c r="I1613" s="54"/>
      <c r="J1613" s="54"/>
      <c r="K1613" s="65"/>
      <c r="L1613" s="76">
        <v>1613</v>
      </c>
      <c r="M16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3" s="107">
        <v>4</v>
      </c>
      <c r="O1613" s="107">
        <v>6.5</v>
      </c>
      <c r="P1613" s="107">
        <v>2580000</v>
      </c>
      <c r="Q1613" s="107"/>
    </row>
    <row r="1614" spans="1:17" x14ac:dyDescent="0.3">
      <c r="A1614" t="s">
        <v>2175</v>
      </c>
      <c r="B1614" t="s">
        <v>409</v>
      </c>
      <c r="C1614" s="51"/>
      <c r="D1614" s="52"/>
      <c r="E1614" s="63"/>
      <c r="F1614" s="53"/>
      <c r="G1614" s="51" t="s">
        <v>51</v>
      </c>
      <c r="H1614" s="55"/>
      <c r="I1614" s="54"/>
      <c r="J1614" s="54"/>
      <c r="K1614" s="65"/>
      <c r="L1614" s="76">
        <v>1614</v>
      </c>
      <c r="M16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4" s="107">
        <v>12</v>
      </c>
      <c r="O1614" s="107">
        <v>6.5</v>
      </c>
      <c r="P1614" s="107">
        <v>2590000</v>
      </c>
      <c r="Q1614" s="107"/>
    </row>
    <row r="1615" spans="1:17" x14ac:dyDescent="0.3">
      <c r="A1615" t="s">
        <v>2524</v>
      </c>
      <c r="B1615" t="s">
        <v>575</v>
      </c>
      <c r="C1615" s="51"/>
      <c r="D1615" s="52"/>
      <c r="E1615" s="63"/>
      <c r="F1615" s="53"/>
      <c r="G1615" s="51" t="s">
        <v>51</v>
      </c>
      <c r="H1615" s="55"/>
      <c r="I1615" s="54"/>
      <c r="J1615" s="54"/>
      <c r="K1615" s="65"/>
      <c r="L1615" s="76">
        <v>1615</v>
      </c>
      <c r="M16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5" s="107">
        <v>3</v>
      </c>
      <c r="O1615" s="107">
        <v>6.5</v>
      </c>
      <c r="P1615" s="107">
        <v>2600000</v>
      </c>
      <c r="Q1615" s="107"/>
    </row>
    <row r="1616" spans="1:17" x14ac:dyDescent="0.3">
      <c r="A1616" t="s">
        <v>2525</v>
      </c>
      <c r="B1616" t="s">
        <v>602</v>
      </c>
      <c r="C1616" s="51"/>
      <c r="D1616" s="52"/>
      <c r="E1616" s="63"/>
      <c r="F1616" s="53"/>
      <c r="G1616" s="51" t="s">
        <v>51</v>
      </c>
      <c r="H1616" s="55"/>
      <c r="I1616" s="54"/>
      <c r="J1616" s="54"/>
      <c r="K1616" s="65"/>
      <c r="L1616" s="76">
        <v>1616</v>
      </c>
      <c r="M16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6" s="107">
        <v>2</v>
      </c>
      <c r="O1616" s="107">
        <v>6.5</v>
      </c>
      <c r="P1616" s="107">
        <v>2610000</v>
      </c>
      <c r="Q1616" s="107"/>
    </row>
    <row r="1617" spans="1:17" x14ac:dyDescent="0.3">
      <c r="A1617" t="s">
        <v>2526</v>
      </c>
      <c r="B1617" t="s">
        <v>190</v>
      </c>
      <c r="C1617" s="51"/>
      <c r="D1617" s="52"/>
      <c r="E1617" s="63"/>
      <c r="F1617" s="53"/>
      <c r="G1617" s="51" t="s">
        <v>51</v>
      </c>
      <c r="H1617" s="55"/>
      <c r="I1617" s="54"/>
      <c r="J1617" s="54"/>
      <c r="K1617" s="65"/>
      <c r="L1617" s="76">
        <v>1617</v>
      </c>
      <c r="M16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7" s="107">
        <v>2</v>
      </c>
      <c r="O1617" s="107">
        <v>6.5</v>
      </c>
      <c r="P1617" s="107">
        <v>2620000</v>
      </c>
      <c r="Q1617" s="107"/>
    </row>
    <row r="1618" spans="1:17" x14ac:dyDescent="0.3">
      <c r="A1618" t="s">
        <v>2527</v>
      </c>
      <c r="B1618" t="s">
        <v>303</v>
      </c>
      <c r="C1618" s="51"/>
      <c r="D1618" s="52"/>
      <c r="E1618" s="63"/>
      <c r="F1618" s="53"/>
      <c r="G1618" s="51" t="s">
        <v>51</v>
      </c>
      <c r="H1618" s="55"/>
      <c r="I1618" s="54"/>
      <c r="J1618" s="54"/>
      <c r="K1618" s="65"/>
      <c r="L1618" s="76">
        <v>1618</v>
      </c>
      <c r="M16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8" s="107">
        <v>1</v>
      </c>
      <c r="O1618" s="107">
        <v>6.5</v>
      </c>
      <c r="P1618" s="107">
        <v>2630000</v>
      </c>
      <c r="Q1618" s="107"/>
    </row>
    <row r="1619" spans="1:17" x14ac:dyDescent="0.3">
      <c r="A1619" t="s">
        <v>2528</v>
      </c>
      <c r="B1619" t="s">
        <v>537</v>
      </c>
      <c r="C1619" s="51"/>
      <c r="D1619" s="52"/>
      <c r="E1619" s="63"/>
      <c r="F1619" s="53"/>
      <c r="G1619" s="51" t="s">
        <v>51</v>
      </c>
      <c r="H1619" s="55"/>
      <c r="I1619" s="54"/>
      <c r="J1619" s="54"/>
      <c r="K1619" s="65"/>
      <c r="L1619" s="76">
        <v>1619</v>
      </c>
      <c r="M16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19" s="107">
        <v>8</v>
      </c>
      <c r="O1619" s="107">
        <v>6.5</v>
      </c>
      <c r="P1619" s="107">
        <v>2640000</v>
      </c>
      <c r="Q1619" s="107"/>
    </row>
    <row r="1620" spans="1:17" x14ac:dyDescent="0.3">
      <c r="A1620" t="s">
        <v>2529</v>
      </c>
      <c r="B1620" t="s">
        <v>535</v>
      </c>
      <c r="C1620" s="51"/>
      <c r="D1620" s="52"/>
      <c r="E1620" s="63"/>
      <c r="F1620" s="53"/>
      <c r="G1620" s="51" t="s">
        <v>51</v>
      </c>
      <c r="H1620" s="55"/>
      <c r="I1620" s="54"/>
      <c r="J1620" s="54"/>
      <c r="K1620" s="65"/>
      <c r="L1620" s="76">
        <v>1620</v>
      </c>
      <c r="M16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0" s="107">
        <v>9</v>
      </c>
      <c r="O1620" s="107">
        <v>6.5</v>
      </c>
      <c r="P1620" s="107">
        <v>2650000</v>
      </c>
      <c r="Q1620" s="107"/>
    </row>
    <row r="1621" spans="1:17" x14ac:dyDescent="0.3">
      <c r="A1621" t="s">
        <v>2530</v>
      </c>
      <c r="B1621" t="s">
        <v>483</v>
      </c>
      <c r="C1621" s="51"/>
      <c r="D1621" s="52"/>
      <c r="E1621" s="63"/>
      <c r="F1621" s="53"/>
      <c r="G1621" s="51" t="s">
        <v>51</v>
      </c>
      <c r="H1621" s="55"/>
      <c r="I1621" s="54"/>
      <c r="J1621" s="54"/>
      <c r="K1621" s="65"/>
      <c r="L1621" s="76">
        <v>1621</v>
      </c>
      <c r="M16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1" s="107">
        <v>7</v>
      </c>
      <c r="O1621" s="107">
        <v>6.5</v>
      </c>
      <c r="P1621" s="107">
        <v>2660000</v>
      </c>
      <c r="Q1621" s="107"/>
    </row>
    <row r="1622" spans="1:17" x14ac:dyDescent="0.3">
      <c r="A1622" t="s">
        <v>2531</v>
      </c>
      <c r="B1622" t="s">
        <v>341</v>
      </c>
      <c r="C1622" s="51"/>
      <c r="D1622" s="52"/>
      <c r="E1622" s="63"/>
      <c r="F1622" s="53"/>
      <c r="G1622" s="51" t="s">
        <v>51</v>
      </c>
      <c r="H1622" s="55"/>
      <c r="I1622" s="54"/>
      <c r="J1622" s="54"/>
      <c r="K1622" s="65"/>
      <c r="L1622" s="76">
        <v>1622</v>
      </c>
      <c r="M16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2" s="107">
        <v>6</v>
      </c>
      <c r="O1622" s="107">
        <v>6.5</v>
      </c>
      <c r="P1622" s="107">
        <v>2670000</v>
      </c>
      <c r="Q1622" s="107"/>
    </row>
    <row r="1623" spans="1:17" x14ac:dyDescent="0.3">
      <c r="A1623" t="s">
        <v>2532</v>
      </c>
      <c r="B1623" t="s">
        <v>646</v>
      </c>
      <c r="C1623" s="51"/>
      <c r="D1623" s="52"/>
      <c r="E1623" s="63"/>
      <c r="F1623" s="53"/>
      <c r="G1623" s="51" t="s">
        <v>51</v>
      </c>
      <c r="H1623" s="55"/>
      <c r="I1623" s="54"/>
      <c r="J1623" s="54"/>
      <c r="K1623" s="65"/>
      <c r="L1623" s="76">
        <v>1623</v>
      </c>
      <c r="M16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3" s="107">
        <v>5</v>
      </c>
      <c r="O1623" s="107">
        <v>6.5</v>
      </c>
      <c r="P1623" s="107">
        <v>2680000</v>
      </c>
      <c r="Q1623" s="107"/>
    </row>
    <row r="1624" spans="1:17" x14ac:dyDescent="0.3">
      <c r="A1624" t="s">
        <v>2533</v>
      </c>
      <c r="B1624" t="s">
        <v>178</v>
      </c>
      <c r="C1624" s="51"/>
      <c r="D1624" s="52"/>
      <c r="E1624" s="63"/>
      <c r="F1624" s="53"/>
      <c r="G1624" s="51" t="s">
        <v>51</v>
      </c>
      <c r="H1624" s="55"/>
      <c r="I1624" s="54"/>
      <c r="J1624" s="54"/>
      <c r="K1624" s="65"/>
      <c r="L1624" s="76">
        <v>1624</v>
      </c>
      <c r="M16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4" s="107">
        <v>4</v>
      </c>
      <c r="O1624" s="107">
        <v>6.5</v>
      </c>
      <c r="P1624" s="107">
        <v>2690000</v>
      </c>
      <c r="Q1624" s="107"/>
    </row>
    <row r="1625" spans="1:17" x14ac:dyDescent="0.3">
      <c r="A1625" t="s">
        <v>2534</v>
      </c>
      <c r="B1625" t="s">
        <v>278</v>
      </c>
      <c r="C1625" s="51"/>
      <c r="D1625" s="52"/>
      <c r="E1625" s="63"/>
      <c r="F1625" s="53"/>
      <c r="G1625" s="51" t="s">
        <v>51</v>
      </c>
      <c r="H1625" s="55"/>
      <c r="I1625" s="54"/>
      <c r="J1625" s="54"/>
      <c r="K1625" s="65"/>
      <c r="L1625" s="76">
        <v>1625</v>
      </c>
      <c r="M16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5" s="107">
        <v>3</v>
      </c>
      <c r="O1625" s="107">
        <v>6.5</v>
      </c>
      <c r="P1625" s="107">
        <v>2700000</v>
      </c>
      <c r="Q1625" s="107"/>
    </row>
    <row r="1626" spans="1:17" x14ac:dyDescent="0.3">
      <c r="A1626" t="s">
        <v>2535</v>
      </c>
      <c r="B1626" t="s">
        <v>259</v>
      </c>
      <c r="C1626" s="51"/>
      <c r="D1626" s="52"/>
      <c r="E1626" s="63"/>
      <c r="F1626" s="53"/>
      <c r="G1626" s="51" t="s">
        <v>51</v>
      </c>
      <c r="H1626" s="55"/>
      <c r="I1626" s="54"/>
      <c r="J1626" s="54"/>
      <c r="K1626" s="65"/>
      <c r="L1626" s="76">
        <v>1626</v>
      </c>
      <c r="M16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6" s="107">
        <v>2</v>
      </c>
      <c r="O1626" s="107">
        <v>6.5</v>
      </c>
      <c r="P1626" s="107">
        <v>2710000</v>
      </c>
      <c r="Q1626" s="107"/>
    </row>
    <row r="1627" spans="1:17" x14ac:dyDescent="0.3">
      <c r="A1627" t="s">
        <v>2536</v>
      </c>
      <c r="B1627" t="s">
        <v>344</v>
      </c>
      <c r="C1627" s="51"/>
      <c r="D1627" s="52"/>
      <c r="E1627" s="63"/>
      <c r="F1627" s="53"/>
      <c r="G1627" s="51" t="s">
        <v>51</v>
      </c>
      <c r="H1627" s="55"/>
      <c r="I1627" s="54"/>
      <c r="J1627" s="54"/>
      <c r="K1627" s="65"/>
      <c r="L1627" s="76">
        <v>1627</v>
      </c>
      <c r="M16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7" s="107">
        <v>1</v>
      </c>
      <c r="O1627" s="107">
        <v>6.5</v>
      </c>
      <c r="P1627" s="107">
        <v>2720000</v>
      </c>
      <c r="Q1627" s="107"/>
    </row>
    <row r="1628" spans="1:17" x14ac:dyDescent="0.3">
      <c r="A1628" t="s">
        <v>2537</v>
      </c>
      <c r="B1628" t="s">
        <v>196</v>
      </c>
      <c r="C1628" s="51"/>
      <c r="D1628" s="52"/>
      <c r="E1628" s="63"/>
      <c r="F1628" s="53"/>
      <c r="G1628" s="51" t="s">
        <v>51</v>
      </c>
      <c r="H1628" s="55"/>
      <c r="I1628" s="54"/>
      <c r="J1628" s="54"/>
      <c r="K1628" s="65"/>
      <c r="L1628" s="76">
        <v>1628</v>
      </c>
      <c r="M16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8" s="107">
        <v>7</v>
      </c>
      <c r="O1628" s="107">
        <v>6.5</v>
      </c>
      <c r="P1628" s="107">
        <v>2730000</v>
      </c>
      <c r="Q1628" s="107"/>
    </row>
    <row r="1629" spans="1:17" x14ac:dyDescent="0.3">
      <c r="A1629" t="s">
        <v>2538</v>
      </c>
      <c r="B1629" t="s">
        <v>208</v>
      </c>
      <c r="C1629" s="51"/>
      <c r="D1629" s="52"/>
      <c r="E1629" s="63"/>
      <c r="F1629" s="53"/>
      <c r="G1629" s="51" t="s">
        <v>51</v>
      </c>
      <c r="H1629" s="55"/>
      <c r="I1629" s="54"/>
      <c r="J1629" s="54"/>
      <c r="K1629" s="65"/>
      <c r="L1629" s="76">
        <v>1629</v>
      </c>
      <c r="M16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29" s="107">
        <v>6</v>
      </c>
      <c r="O1629" s="107">
        <v>6.5</v>
      </c>
      <c r="P1629" s="107">
        <v>2740000</v>
      </c>
      <c r="Q1629" s="107"/>
    </row>
    <row r="1630" spans="1:17" x14ac:dyDescent="0.3">
      <c r="A1630" t="s">
        <v>2539</v>
      </c>
      <c r="B1630" t="s">
        <v>303</v>
      </c>
      <c r="C1630" s="51"/>
      <c r="D1630" s="52"/>
      <c r="E1630" s="63"/>
      <c r="F1630" s="53"/>
      <c r="G1630" s="51" t="s">
        <v>51</v>
      </c>
      <c r="H1630" s="55"/>
      <c r="I1630" s="54"/>
      <c r="J1630" s="54"/>
      <c r="K1630" s="65"/>
      <c r="L1630" s="76">
        <v>1630</v>
      </c>
      <c r="M16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0" s="107">
        <v>5</v>
      </c>
      <c r="O1630" s="107">
        <v>6.5</v>
      </c>
      <c r="P1630" s="107">
        <v>2750000</v>
      </c>
      <c r="Q1630" s="107"/>
    </row>
    <row r="1631" spans="1:17" x14ac:dyDescent="0.3">
      <c r="A1631" t="s">
        <v>2540</v>
      </c>
      <c r="B1631" t="s">
        <v>351</v>
      </c>
      <c r="C1631" s="51"/>
      <c r="D1631" s="52"/>
      <c r="E1631" s="63"/>
      <c r="F1631" s="53"/>
      <c r="G1631" s="51" t="s">
        <v>51</v>
      </c>
      <c r="H1631" s="55"/>
      <c r="I1631" s="54"/>
      <c r="J1631" s="54"/>
      <c r="K1631" s="65"/>
      <c r="L1631" s="76">
        <v>1631</v>
      </c>
      <c r="M16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1" s="107">
        <v>4</v>
      </c>
      <c r="O1631" s="107">
        <v>6.5</v>
      </c>
      <c r="P1631" s="107">
        <v>2760000</v>
      </c>
      <c r="Q1631" s="107"/>
    </row>
    <row r="1632" spans="1:17" x14ac:dyDescent="0.3">
      <c r="A1632" t="s">
        <v>2541</v>
      </c>
      <c r="B1632" t="s">
        <v>377</v>
      </c>
      <c r="C1632" s="51"/>
      <c r="D1632" s="52"/>
      <c r="E1632" s="63"/>
      <c r="F1632" s="53"/>
      <c r="G1632" s="51" t="s">
        <v>51</v>
      </c>
      <c r="H1632" s="55"/>
      <c r="I1632" s="54"/>
      <c r="J1632" s="54"/>
      <c r="K1632" s="65"/>
      <c r="L1632" s="76">
        <v>1632</v>
      </c>
      <c r="M16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2" s="107">
        <v>3</v>
      </c>
      <c r="O1632" s="107">
        <v>6.5</v>
      </c>
      <c r="P1632" s="107">
        <v>2770000</v>
      </c>
      <c r="Q1632" s="107"/>
    </row>
    <row r="1633" spans="1:17" x14ac:dyDescent="0.3">
      <c r="A1633" t="s">
        <v>2542</v>
      </c>
      <c r="B1633" t="s">
        <v>295</v>
      </c>
      <c r="C1633" s="51"/>
      <c r="D1633" s="52"/>
      <c r="E1633" s="63"/>
      <c r="F1633" s="53"/>
      <c r="G1633" s="51" t="s">
        <v>51</v>
      </c>
      <c r="H1633" s="55"/>
      <c r="I1633" s="54"/>
      <c r="J1633" s="54"/>
      <c r="K1633" s="65"/>
      <c r="L1633" s="76">
        <v>1633</v>
      </c>
      <c r="M16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3" s="107">
        <v>3</v>
      </c>
      <c r="O1633" s="107">
        <v>6.5</v>
      </c>
      <c r="P1633" s="107">
        <v>2780000</v>
      </c>
      <c r="Q1633" s="107"/>
    </row>
    <row r="1634" spans="1:17" x14ac:dyDescent="0.3">
      <c r="A1634" t="s">
        <v>2543</v>
      </c>
      <c r="B1634" t="s">
        <v>256</v>
      </c>
      <c r="C1634" s="51"/>
      <c r="D1634" s="52"/>
      <c r="E1634" s="63"/>
      <c r="F1634" s="53"/>
      <c r="G1634" s="51" t="s">
        <v>51</v>
      </c>
      <c r="H1634" s="55"/>
      <c r="I1634" s="54"/>
      <c r="J1634" s="54"/>
      <c r="K1634" s="65"/>
      <c r="L1634" s="76">
        <v>1634</v>
      </c>
      <c r="M16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4" s="107">
        <v>2</v>
      </c>
      <c r="O1634" s="107">
        <v>6.5</v>
      </c>
      <c r="P1634" s="107">
        <v>2790000</v>
      </c>
      <c r="Q1634" s="107"/>
    </row>
    <row r="1635" spans="1:17" x14ac:dyDescent="0.3">
      <c r="A1635" t="s">
        <v>2544</v>
      </c>
      <c r="B1635" t="s">
        <v>647</v>
      </c>
      <c r="C1635" s="51"/>
      <c r="D1635" s="52"/>
      <c r="E1635" s="63"/>
      <c r="F1635" s="53"/>
      <c r="G1635" s="51" t="s">
        <v>51</v>
      </c>
      <c r="H1635" s="55"/>
      <c r="I1635" s="54"/>
      <c r="J1635" s="54"/>
      <c r="K1635" s="65"/>
      <c r="L1635" s="76">
        <v>1635</v>
      </c>
      <c r="M16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5" s="107">
        <v>22</v>
      </c>
      <c r="O1635" s="107">
        <v>6.5</v>
      </c>
      <c r="P1635" s="107">
        <v>2800000</v>
      </c>
      <c r="Q1635" s="107"/>
    </row>
    <row r="1636" spans="1:17" x14ac:dyDescent="0.3">
      <c r="A1636" t="s">
        <v>2545</v>
      </c>
      <c r="B1636" t="s">
        <v>373</v>
      </c>
      <c r="C1636" s="51"/>
      <c r="D1636" s="52"/>
      <c r="E1636" s="63"/>
      <c r="F1636" s="53"/>
      <c r="G1636" s="51" t="s">
        <v>51</v>
      </c>
      <c r="H1636" s="55"/>
      <c r="I1636" s="54"/>
      <c r="J1636" s="54"/>
      <c r="K1636" s="65"/>
      <c r="L1636" s="76">
        <v>1636</v>
      </c>
      <c r="M16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6" s="107">
        <v>21</v>
      </c>
      <c r="O1636" s="107">
        <v>6.5</v>
      </c>
      <c r="P1636" s="107">
        <v>2810000</v>
      </c>
      <c r="Q1636" s="107"/>
    </row>
    <row r="1637" spans="1:17" x14ac:dyDescent="0.3">
      <c r="A1637" t="s">
        <v>2546</v>
      </c>
      <c r="B1637" t="s">
        <v>648</v>
      </c>
      <c r="C1637" s="51"/>
      <c r="D1637" s="52"/>
      <c r="E1637" s="63"/>
      <c r="F1637" s="53"/>
      <c r="G1637" s="51" t="s">
        <v>51</v>
      </c>
      <c r="H1637" s="55"/>
      <c r="I1637" s="54"/>
      <c r="J1637" s="54"/>
      <c r="K1637" s="65"/>
      <c r="L1637" s="76">
        <v>1637</v>
      </c>
      <c r="M16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7" s="107">
        <v>23</v>
      </c>
      <c r="O1637" s="107">
        <v>6.5</v>
      </c>
      <c r="P1637" s="107">
        <v>2820000</v>
      </c>
      <c r="Q1637" s="107"/>
    </row>
    <row r="1638" spans="1:17" x14ac:dyDescent="0.3">
      <c r="A1638" t="s">
        <v>2547</v>
      </c>
      <c r="B1638" t="s">
        <v>341</v>
      </c>
      <c r="C1638" s="51"/>
      <c r="D1638" s="52"/>
      <c r="E1638" s="63"/>
      <c r="F1638" s="53"/>
      <c r="G1638" s="51" t="s">
        <v>51</v>
      </c>
      <c r="H1638" s="55"/>
      <c r="I1638" s="54"/>
      <c r="J1638" s="54"/>
      <c r="K1638" s="65"/>
      <c r="L1638" s="76">
        <v>1638</v>
      </c>
      <c r="M16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8" s="107">
        <v>2</v>
      </c>
      <c r="O1638" s="107">
        <v>6.5</v>
      </c>
      <c r="P1638" s="107">
        <v>2830000</v>
      </c>
      <c r="Q1638" s="107"/>
    </row>
    <row r="1639" spans="1:17" x14ac:dyDescent="0.3">
      <c r="A1639" t="s">
        <v>2548</v>
      </c>
      <c r="B1639" t="s">
        <v>649</v>
      </c>
      <c r="C1639" s="51"/>
      <c r="D1639" s="52"/>
      <c r="E1639" s="63"/>
      <c r="F1639" s="53"/>
      <c r="G1639" s="51" t="s">
        <v>51</v>
      </c>
      <c r="H1639" s="55"/>
      <c r="I1639" s="54"/>
      <c r="J1639" s="54"/>
      <c r="K1639" s="65"/>
      <c r="L1639" s="76">
        <v>1639</v>
      </c>
      <c r="M16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39" s="107">
        <v>23</v>
      </c>
      <c r="O1639" s="107">
        <v>6.5</v>
      </c>
      <c r="P1639" s="107">
        <v>2840000</v>
      </c>
      <c r="Q1639" s="107"/>
    </row>
    <row r="1640" spans="1:17" x14ac:dyDescent="0.3">
      <c r="A1640" t="s">
        <v>2549</v>
      </c>
      <c r="B1640" t="s">
        <v>196</v>
      </c>
      <c r="C1640" s="51"/>
      <c r="D1640" s="52"/>
      <c r="E1640" s="63"/>
      <c r="F1640" s="53"/>
      <c r="G1640" s="51" t="s">
        <v>51</v>
      </c>
      <c r="H1640" s="55"/>
      <c r="I1640" s="54"/>
      <c r="J1640" s="54"/>
      <c r="K1640" s="65"/>
      <c r="L1640" s="76">
        <v>1640</v>
      </c>
      <c r="M16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0" s="107">
        <v>23</v>
      </c>
      <c r="O1640" s="107">
        <v>6.5</v>
      </c>
      <c r="P1640" s="107">
        <v>2850000</v>
      </c>
      <c r="Q1640" s="107"/>
    </row>
    <row r="1641" spans="1:17" x14ac:dyDescent="0.3">
      <c r="A1641" t="s">
        <v>2550</v>
      </c>
      <c r="B1641" t="s">
        <v>305</v>
      </c>
      <c r="C1641" s="51"/>
      <c r="D1641" s="52"/>
      <c r="E1641" s="63"/>
      <c r="F1641" s="53"/>
      <c r="G1641" s="51" t="s">
        <v>51</v>
      </c>
      <c r="H1641" s="55"/>
      <c r="I1641" s="54"/>
      <c r="J1641" s="54"/>
      <c r="K1641" s="65"/>
      <c r="L1641" s="76">
        <v>1641</v>
      </c>
      <c r="M16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1" s="107">
        <v>24</v>
      </c>
      <c r="O1641" s="107">
        <v>6.5</v>
      </c>
      <c r="P1641" s="107">
        <v>2860000</v>
      </c>
      <c r="Q1641" s="107"/>
    </row>
    <row r="1642" spans="1:17" x14ac:dyDescent="0.3">
      <c r="A1642" t="s">
        <v>2551</v>
      </c>
      <c r="B1642" t="s">
        <v>261</v>
      </c>
      <c r="C1642" s="51"/>
      <c r="D1642" s="52"/>
      <c r="E1642" s="63"/>
      <c r="F1642" s="53"/>
      <c r="G1642" s="51" t="s">
        <v>51</v>
      </c>
      <c r="H1642" s="55"/>
      <c r="I1642" s="54"/>
      <c r="J1642" s="54"/>
      <c r="K1642" s="65"/>
      <c r="L1642" s="76">
        <v>1642</v>
      </c>
      <c r="M16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2" s="107">
        <v>12</v>
      </c>
      <c r="O1642" s="107">
        <v>6.5</v>
      </c>
      <c r="P1642" s="107">
        <v>2870000</v>
      </c>
      <c r="Q1642" s="107"/>
    </row>
    <row r="1643" spans="1:17" x14ac:dyDescent="0.3">
      <c r="A1643" t="s">
        <v>2552</v>
      </c>
      <c r="B1643" t="s">
        <v>293</v>
      </c>
      <c r="C1643" s="51"/>
      <c r="D1643" s="52"/>
      <c r="E1643" s="63"/>
      <c r="F1643" s="53"/>
      <c r="G1643" s="51" t="s">
        <v>51</v>
      </c>
      <c r="H1643" s="55"/>
      <c r="I1643" s="54"/>
      <c r="J1643" s="54"/>
      <c r="K1643" s="65"/>
      <c r="L1643" s="76">
        <v>1643</v>
      </c>
      <c r="M16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3" s="107">
        <v>1</v>
      </c>
      <c r="O1643" s="107">
        <v>6.5</v>
      </c>
      <c r="P1643" s="107">
        <v>2880000</v>
      </c>
      <c r="Q1643" s="107"/>
    </row>
    <row r="1644" spans="1:17" x14ac:dyDescent="0.3">
      <c r="A1644" t="s">
        <v>2553</v>
      </c>
      <c r="B1644" t="s">
        <v>471</v>
      </c>
      <c r="C1644" s="51"/>
      <c r="D1644" s="52"/>
      <c r="E1644" s="63"/>
      <c r="F1644" s="53"/>
      <c r="G1644" s="51" t="s">
        <v>51</v>
      </c>
      <c r="H1644" s="55"/>
      <c r="I1644" s="54"/>
      <c r="J1644" s="54"/>
      <c r="K1644" s="65"/>
      <c r="L1644" s="76">
        <v>1644</v>
      </c>
      <c r="M16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4" s="107">
        <v>11</v>
      </c>
      <c r="O1644" s="107">
        <v>6.5</v>
      </c>
      <c r="P1644" s="107">
        <v>2890000</v>
      </c>
      <c r="Q1644" s="107"/>
    </row>
    <row r="1645" spans="1:17" x14ac:dyDescent="0.3">
      <c r="A1645" t="s">
        <v>2554</v>
      </c>
      <c r="B1645" t="s">
        <v>411</v>
      </c>
      <c r="C1645" s="51"/>
      <c r="D1645" s="52"/>
      <c r="E1645" s="63"/>
      <c r="F1645" s="53"/>
      <c r="G1645" s="51" t="s">
        <v>51</v>
      </c>
      <c r="H1645" s="55"/>
      <c r="I1645" s="54"/>
      <c r="J1645" s="54"/>
      <c r="K1645" s="65"/>
      <c r="L1645" s="76">
        <v>1645</v>
      </c>
      <c r="M16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5" s="107">
        <v>11</v>
      </c>
      <c r="O1645" s="107">
        <v>6.5</v>
      </c>
      <c r="P1645" s="107">
        <v>2900000</v>
      </c>
      <c r="Q1645" s="107"/>
    </row>
    <row r="1646" spans="1:17" x14ac:dyDescent="0.3">
      <c r="A1646" t="s">
        <v>2555</v>
      </c>
      <c r="B1646" t="s">
        <v>483</v>
      </c>
      <c r="C1646" s="51"/>
      <c r="D1646" s="52"/>
      <c r="E1646" s="63"/>
      <c r="F1646" s="53"/>
      <c r="G1646" s="51" t="s">
        <v>51</v>
      </c>
      <c r="H1646" s="55"/>
      <c r="I1646" s="54"/>
      <c r="J1646" s="54"/>
      <c r="K1646" s="65"/>
      <c r="L1646" s="76">
        <v>1646</v>
      </c>
      <c r="M16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6" s="107">
        <v>11</v>
      </c>
      <c r="O1646" s="107">
        <v>6.5</v>
      </c>
      <c r="P1646" s="107">
        <v>2910000</v>
      </c>
      <c r="Q1646" s="107"/>
    </row>
    <row r="1647" spans="1:17" x14ac:dyDescent="0.3">
      <c r="A1647" t="s">
        <v>2556</v>
      </c>
      <c r="B1647" t="s">
        <v>174</v>
      </c>
      <c r="C1647" s="51"/>
      <c r="D1647" s="52"/>
      <c r="E1647" s="63"/>
      <c r="F1647" s="53"/>
      <c r="G1647" s="51" t="s">
        <v>51</v>
      </c>
      <c r="H1647" s="55"/>
      <c r="I1647" s="54"/>
      <c r="J1647" s="54"/>
      <c r="K1647" s="65"/>
      <c r="L1647" s="76">
        <v>1647</v>
      </c>
      <c r="M16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7" s="107">
        <v>11</v>
      </c>
      <c r="O1647" s="107">
        <v>6.5</v>
      </c>
      <c r="P1647" s="107">
        <v>2920000</v>
      </c>
      <c r="Q1647" s="107"/>
    </row>
    <row r="1648" spans="1:17" x14ac:dyDescent="0.3">
      <c r="A1648" t="s">
        <v>2557</v>
      </c>
      <c r="B1648" t="s">
        <v>650</v>
      </c>
      <c r="C1648" s="51"/>
      <c r="D1648" s="52"/>
      <c r="E1648" s="63"/>
      <c r="F1648" s="53"/>
      <c r="G1648" s="51" t="s">
        <v>51</v>
      </c>
      <c r="H1648" s="55"/>
      <c r="I1648" s="54"/>
      <c r="J1648" s="54"/>
      <c r="K1648" s="65"/>
      <c r="L1648" s="76">
        <v>1648</v>
      </c>
      <c r="M16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8" s="107">
        <v>11</v>
      </c>
      <c r="O1648" s="107">
        <v>6.5</v>
      </c>
      <c r="P1648" s="107">
        <v>2930000</v>
      </c>
      <c r="Q1648" s="107"/>
    </row>
    <row r="1649" spans="1:17" x14ac:dyDescent="0.3">
      <c r="A1649" t="s">
        <v>2558</v>
      </c>
      <c r="B1649" t="s">
        <v>322</v>
      </c>
      <c r="C1649" s="51"/>
      <c r="D1649" s="52"/>
      <c r="E1649" s="63"/>
      <c r="F1649" s="53"/>
      <c r="G1649" s="51" t="s">
        <v>51</v>
      </c>
      <c r="H1649" s="55"/>
      <c r="I1649" s="54"/>
      <c r="J1649" s="54"/>
      <c r="K1649" s="65"/>
      <c r="L1649" s="76">
        <v>1649</v>
      </c>
      <c r="M16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49" s="107">
        <v>11</v>
      </c>
      <c r="O1649" s="107">
        <v>6.5</v>
      </c>
      <c r="P1649" s="107">
        <v>2940000</v>
      </c>
      <c r="Q1649" s="107"/>
    </row>
    <row r="1650" spans="1:17" x14ac:dyDescent="0.3">
      <c r="A1650" t="s">
        <v>2559</v>
      </c>
      <c r="B1650" t="s">
        <v>603</v>
      </c>
      <c r="C1650" s="51"/>
      <c r="D1650" s="52"/>
      <c r="E1650" s="63"/>
      <c r="F1650" s="53"/>
      <c r="G1650" s="51" t="s">
        <v>51</v>
      </c>
      <c r="H1650" s="55"/>
      <c r="I1650" s="54"/>
      <c r="J1650" s="54"/>
      <c r="K1650" s="65"/>
      <c r="L1650" s="76">
        <v>1650</v>
      </c>
      <c r="M16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0" s="107">
        <v>11</v>
      </c>
      <c r="O1650" s="107">
        <v>6.5</v>
      </c>
      <c r="P1650" s="107">
        <v>2950000</v>
      </c>
      <c r="Q1650" s="107"/>
    </row>
    <row r="1651" spans="1:17" x14ac:dyDescent="0.3">
      <c r="A1651" t="s">
        <v>2560</v>
      </c>
      <c r="B1651" t="s">
        <v>443</v>
      </c>
      <c r="C1651" s="51"/>
      <c r="D1651" s="52"/>
      <c r="E1651" s="63"/>
      <c r="F1651" s="53"/>
      <c r="G1651" s="51" t="s">
        <v>51</v>
      </c>
      <c r="H1651" s="55"/>
      <c r="I1651" s="54"/>
      <c r="J1651" s="54"/>
      <c r="K1651" s="65"/>
      <c r="L1651" s="76">
        <v>1651</v>
      </c>
      <c r="M16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1" s="107">
        <v>11</v>
      </c>
      <c r="O1651" s="107">
        <v>6.5</v>
      </c>
      <c r="P1651" s="107">
        <v>2960000</v>
      </c>
      <c r="Q1651" s="107"/>
    </row>
    <row r="1652" spans="1:17" x14ac:dyDescent="0.3">
      <c r="A1652" t="s">
        <v>2561</v>
      </c>
      <c r="B1652" t="s">
        <v>651</v>
      </c>
      <c r="C1652" s="51"/>
      <c r="D1652" s="52"/>
      <c r="E1652" s="63"/>
      <c r="F1652" s="53"/>
      <c r="G1652" s="51" t="s">
        <v>51</v>
      </c>
      <c r="H1652" s="55"/>
      <c r="I1652" s="54"/>
      <c r="J1652" s="54"/>
      <c r="K1652" s="65"/>
      <c r="L1652" s="76">
        <v>1652</v>
      </c>
      <c r="M16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2" s="107">
        <v>2</v>
      </c>
      <c r="O1652" s="107">
        <v>6.5</v>
      </c>
      <c r="P1652" s="107">
        <v>2970000</v>
      </c>
      <c r="Q1652" s="107"/>
    </row>
    <row r="1653" spans="1:17" x14ac:dyDescent="0.3">
      <c r="A1653" t="s">
        <v>2562</v>
      </c>
      <c r="B1653" t="s">
        <v>588</v>
      </c>
      <c r="C1653" s="51"/>
      <c r="D1653" s="52"/>
      <c r="E1653" s="63"/>
      <c r="F1653" s="53"/>
      <c r="G1653" s="51" t="s">
        <v>51</v>
      </c>
      <c r="H1653" s="55"/>
      <c r="I1653" s="54"/>
      <c r="J1653" s="54"/>
      <c r="K1653" s="65"/>
      <c r="L1653" s="76">
        <v>1653</v>
      </c>
      <c r="M16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3" s="107">
        <v>4</v>
      </c>
      <c r="O1653" s="107">
        <v>6.5</v>
      </c>
      <c r="P1653" s="107">
        <v>2980000</v>
      </c>
      <c r="Q1653" s="107"/>
    </row>
    <row r="1654" spans="1:17" x14ac:dyDescent="0.3">
      <c r="A1654" t="s">
        <v>2563</v>
      </c>
      <c r="B1654" t="s">
        <v>259</v>
      </c>
      <c r="C1654" s="51"/>
      <c r="D1654" s="52"/>
      <c r="E1654" s="63"/>
      <c r="F1654" s="53"/>
      <c r="G1654" s="51" t="s">
        <v>51</v>
      </c>
      <c r="H1654" s="55"/>
      <c r="I1654" s="54"/>
      <c r="J1654" s="54"/>
      <c r="K1654" s="65"/>
      <c r="L1654" s="76">
        <v>1654</v>
      </c>
      <c r="M16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4" s="107">
        <v>3</v>
      </c>
      <c r="O1654" s="107">
        <v>6.5</v>
      </c>
      <c r="P1654" s="107">
        <v>2990000</v>
      </c>
      <c r="Q1654" s="107"/>
    </row>
    <row r="1655" spans="1:17" x14ac:dyDescent="0.3">
      <c r="A1655" t="s">
        <v>2564</v>
      </c>
      <c r="B1655" t="s">
        <v>543</v>
      </c>
      <c r="C1655" s="51"/>
      <c r="D1655" s="52"/>
      <c r="E1655" s="63"/>
      <c r="F1655" s="53"/>
      <c r="G1655" s="51" t="s">
        <v>51</v>
      </c>
      <c r="H1655" s="55"/>
      <c r="I1655" s="54"/>
      <c r="J1655" s="54"/>
      <c r="K1655" s="65"/>
      <c r="L1655" s="76">
        <v>1655</v>
      </c>
      <c r="M16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5" s="107">
        <v>5</v>
      </c>
      <c r="O1655" s="107">
        <v>6.5</v>
      </c>
      <c r="P1655" s="107">
        <v>3000000</v>
      </c>
      <c r="Q1655" s="107"/>
    </row>
    <row r="1656" spans="1:17" x14ac:dyDescent="0.3">
      <c r="A1656" t="s">
        <v>2565</v>
      </c>
      <c r="B1656" t="s">
        <v>304</v>
      </c>
      <c r="C1656" s="51"/>
      <c r="D1656" s="52"/>
      <c r="E1656" s="63"/>
      <c r="F1656" s="53"/>
      <c r="G1656" s="51" t="s">
        <v>51</v>
      </c>
      <c r="H1656" s="55"/>
      <c r="I1656" s="54"/>
      <c r="J1656" s="54"/>
      <c r="K1656" s="65"/>
      <c r="L1656" s="76">
        <v>1656</v>
      </c>
      <c r="M16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6" s="107">
        <v>6</v>
      </c>
      <c r="O1656" s="107">
        <v>6.5</v>
      </c>
      <c r="P1656" s="107">
        <v>3010000</v>
      </c>
      <c r="Q1656" s="107"/>
    </row>
    <row r="1657" spans="1:17" x14ac:dyDescent="0.3">
      <c r="A1657" t="s">
        <v>2566</v>
      </c>
      <c r="B1657" t="s">
        <v>201</v>
      </c>
      <c r="C1657" s="51"/>
      <c r="D1657" s="52"/>
      <c r="E1657" s="63"/>
      <c r="F1657" s="53"/>
      <c r="G1657" s="51" t="s">
        <v>51</v>
      </c>
      <c r="H1657" s="55"/>
      <c r="I1657" s="54"/>
      <c r="J1657" s="54"/>
      <c r="K1657" s="65"/>
      <c r="L1657" s="76">
        <v>1657</v>
      </c>
      <c r="M16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7" s="107">
        <v>7</v>
      </c>
      <c r="O1657" s="107">
        <v>6.5</v>
      </c>
      <c r="P1657" s="107">
        <v>3020000</v>
      </c>
      <c r="Q1657" s="107"/>
    </row>
    <row r="1658" spans="1:17" x14ac:dyDescent="0.3">
      <c r="A1658" t="s">
        <v>2567</v>
      </c>
      <c r="B1658" t="s">
        <v>256</v>
      </c>
      <c r="C1658" s="51"/>
      <c r="D1658" s="52"/>
      <c r="E1658" s="63"/>
      <c r="F1658" s="53"/>
      <c r="G1658" s="51" t="s">
        <v>51</v>
      </c>
      <c r="H1658" s="55"/>
      <c r="I1658" s="54"/>
      <c r="J1658" s="54"/>
      <c r="K1658" s="65"/>
      <c r="L1658" s="76">
        <v>1658</v>
      </c>
      <c r="M16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8" s="107">
        <v>8</v>
      </c>
      <c r="O1658" s="107">
        <v>6.5</v>
      </c>
      <c r="P1658" s="107">
        <v>3030000</v>
      </c>
      <c r="Q1658" s="107"/>
    </row>
    <row r="1659" spans="1:17" x14ac:dyDescent="0.3">
      <c r="A1659" t="s">
        <v>2568</v>
      </c>
      <c r="B1659" t="s">
        <v>201</v>
      </c>
      <c r="C1659" s="51"/>
      <c r="D1659" s="52"/>
      <c r="E1659" s="63"/>
      <c r="F1659" s="53"/>
      <c r="G1659" s="51" t="s">
        <v>51</v>
      </c>
      <c r="H1659" s="55"/>
      <c r="I1659" s="54"/>
      <c r="J1659" s="54"/>
      <c r="K1659" s="65"/>
      <c r="L1659" s="76">
        <v>1659</v>
      </c>
      <c r="M16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59" s="107">
        <v>9</v>
      </c>
      <c r="O1659" s="107">
        <v>6.5</v>
      </c>
      <c r="P1659" s="107">
        <v>3040000</v>
      </c>
      <c r="Q1659" s="107"/>
    </row>
    <row r="1660" spans="1:17" x14ac:dyDescent="0.3">
      <c r="A1660" t="s">
        <v>2569</v>
      </c>
      <c r="B1660" t="s">
        <v>652</v>
      </c>
      <c r="C1660" s="51"/>
      <c r="D1660" s="52"/>
      <c r="E1660" s="63"/>
      <c r="F1660" s="53"/>
      <c r="G1660" s="51" t="s">
        <v>51</v>
      </c>
      <c r="H1660" s="55"/>
      <c r="I1660" s="54"/>
      <c r="J1660" s="54"/>
      <c r="K1660" s="65"/>
      <c r="L1660" s="76">
        <v>1660</v>
      </c>
      <c r="M16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0" s="107">
        <v>8</v>
      </c>
      <c r="O1660" s="107">
        <v>6.5</v>
      </c>
      <c r="P1660" s="107">
        <v>3050000</v>
      </c>
      <c r="Q1660" s="107"/>
    </row>
    <row r="1661" spans="1:17" x14ac:dyDescent="0.3">
      <c r="A1661" t="s">
        <v>2570</v>
      </c>
      <c r="B1661" t="s">
        <v>653</v>
      </c>
      <c r="C1661" s="51"/>
      <c r="D1661" s="52"/>
      <c r="E1661" s="63"/>
      <c r="F1661" s="53"/>
      <c r="G1661" s="51" t="s">
        <v>51</v>
      </c>
      <c r="H1661" s="55"/>
      <c r="I1661" s="54"/>
      <c r="J1661" s="54"/>
      <c r="K1661" s="65"/>
      <c r="L1661" s="76">
        <v>1661</v>
      </c>
      <c r="M16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1" s="107">
        <v>7</v>
      </c>
      <c r="O1661" s="107">
        <v>6.5</v>
      </c>
      <c r="P1661" s="107">
        <v>3060000</v>
      </c>
      <c r="Q1661" s="107"/>
    </row>
    <row r="1662" spans="1:17" x14ac:dyDescent="0.3">
      <c r="A1662" t="s">
        <v>2571</v>
      </c>
      <c r="B1662" t="s">
        <v>174</v>
      </c>
      <c r="C1662" s="51"/>
      <c r="D1662" s="52"/>
      <c r="E1662" s="63"/>
      <c r="F1662" s="53"/>
      <c r="G1662" s="51" t="s">
        <v>51</v>
      </c>
      <c r="H1662" s="55"/>
      <c r="I1662" s="54"/>
      <c r="J1662" s="54"/>
      <c r="K1662" s="65"/>
      <c r="L1662" s="76">
        <v>1662</v>
      </c>
      <c r="M16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2" s="107">
        <v>6</v>
      </c>
      <c r="O1662" s="107">
        <v>6.5</v>
      </c>
      <c r="P1662" s="107">
        <v>3070000</v>
      </c>
      <c r="Q1662" s="107"/>
    </row>
    <row r="1663" spans="1:17" x14ac:dyDescent="0.3">
      <c r="A1663" t="s">
        <v>2572</v>
      </c>
      <c r="B1663" t="s">
        <v>278</v>
      </c>
      <c r="C1663" s="51"/>
      <c r="D1663" s="52"/>
      <c r="E1663" s="63"/>
      <c r="F1663" s="53"/>
      <c r="G1663" s="51" t="s">
        <v>51</v>
      </c>
      <c r="H1663" s="55"/>
      <c r="I1663" s="54"/>
      <c r="J1663" s="54"/>
      <c r="K1663" s="65"/>
      <c r="L1663" s="76">
        <v>1663</v>
      </c>
      <c r="M16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3" s="107">
        <v>5</v>
      </c>
      <c r="O1663" s="107">
        <v>6.5</v>
      </c>
      <c r="P1663" s="107">
        <v>3080000</v>
      </c>
      <c r="Q1663" s="107"/>
    </row>
    <row r="1664" spans="1:17" x14ac:dyDescent="0.3">
      <c r="A1664" t="s">
        <v>2573</v>
      </c>
      <c r="B1664" t="s">
        <v>344</v>
      </c>
      <c r="C1664" s="51"/>
      <c r="D1664" s="52"/>
      <c r="E1664" s="63"/>
      <c r="F1664" s="53"/>
      <c r="G1664" s="51" t="s">
        <v>51</v>
      </c>
      <c r="H1664" s="55"/>
      <c r="I1664" s="54"/>
      <c r="J1664" s="54"/>
      <c r="K1664" s="65"/>
      <c r="L1664" s="76">
        <v>1664</v>
      </c>
      <c r="M16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4" s="107">
        <v>4</v>
      </c>
      <c r="O1664" s="107">
        <v>6.5</v>
      </c>
      <c r="P1664" s="107">
        <v>3090000</v>
      </c>
      <c r="Q1664" s="107"/>
    </row>
    <row r="1665" spans="1:17" x14ac:dyDescent="0.3">
      <c r="A1665" t="s">
        <v>2574</v>
      </c>
      <c r="B1665" t="s">
        <v>443</v>
      </c>
      <c r="C1665" s="51"/>
      <c r="D1665" s="52"/>
      <c r="E1665" s="63"/>
      <c r="F1665" s="53"/>
      <c r="G1665" s="51" t="s">
        <v>51</v>
      </c>
      <c r="H1665" s="55"/>
      <c r="I1665" s="54"/>
      <c r="J1665" s="54"/>
      <c r="K1665" s="65"/>
      <c r="L1665" s="76">
        <v>1665</v>
      </c>
      <c r="M16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5" s="107">
        <v>3</v>
      </c>
      <c r="O1665" s="107">
        <v>6.5</v>
      </c>
      <c r="P1665" s="107">
        <v>3100000</v>
      </c>
      <c r="Q1665" s="107"/>
    </row>
    <row r="1666" spans="1:17" x14ac:dyDescent="0.3">
      <c r="A1666" t="s">
        <v>2575</v>
      </c>
      <c r="B1666" t="s">
        <v>325</v>
      </c>
      <c r="C1666" s="51"/>
      <c r="D1666" s="52"/>
      <c r="E1666" s="63"/>
      <c r="F1666" s="53"/>
      <c r="G1666" s="51" t="s">
        <v>51</v>
      </c>
      <c r="H1666" s="55"/>
      <c r="I1666" s="54"/>
      <c r="J1666" s="54"/>
      <c r="K1666" s="65"/>
      <c r="L1666" s="76">
        <v>1666</v>
      </c>
      <c r="M16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6" s="107">
        <v>2</v>
      </c>
      <c r="O1666" s="107">
        <v>6.5</v>
      </c>
      <c r="P1666" s="107">
        <v>3110000</v>
      </c>
      <c r="Q1666" s="107"/>
    </row>
    <row r="1667" spans="1:17" x14ac:dyDescent="0.3">
      <c r="A1667" t="s">
        <v>2576</v>
      </c>
      <c r="B1667" t="s">
        <v>275</v>
      </c>
      <c r="C1667" s="51"/>
      <c r="D1667" s="52"/>
      <c r="E1667" s="63"/>
      <c r="F1667" s="53"/>
      <c r="G1667" s="51" t="s">
        <v>51</v>
      </c>
      <c r="H1667" s="55"/>
      <c r="I1667" s="54"/>
      <c r="J1667" s="54"/>
      <c r="K1667" s="65"/>
      <c r="L1667" s="76">
        <v>1667</v>
      </c>
      <c r="M16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7" s="107">
        <v>12</v>
      </c>
      <c r="O1667" s="107">
        <v>6.5</v>
      </c>
      <c r="P1667" s="107">
        <v>3120000</v>
      </c>
      <c r="Q1667" s="107"/>
    </row>
    <row r="1668" spans="1:17" x14ac:dyDescent="0.3">
      <c r="A1668" t="s">
        <v>2577</v>
      </c>
      <c r="B1668" t="s">
        <v>344</v>
      </c>
      <c r="C1668" s="51"/>
      <c r="D1668" s="52"/>
      <c r="E1668" s="63"/>
      <c r="F1668" s="53"/>
      <c r="G1668" s="51" t="s">
        <v>51</v>
      </c>
      <c r="H1668" s="55"/>
      <c r="I1668" s="54"/>
      <c r="J1668" s="54"/>
      <c r="K1668" s="65"/>
      <c r="L1668" s="76">
        <v>1668</v>
      </c>
      <c r="M16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8" s="107">
        <v>12</v>
      </c>
      <c r="O1668" s="107">
        <v>6.5</v>
      </c>
      <c r="P1668" s="107">
        <v>3130000</v>
      </c>
      <c r="Q1668" s="107"/>
    </row>
    <row r="1669" spans="1:17" x14ac:dyDescent="0.3">
      <c r="A1669" t="s">
        <v>2578</v>
      </c>
      <c r="B1669" t="s">
        <v>429</v>
      </c>
      <c r="C1669" s="51"/>
      <c r="D1669" s="52"/>
      <c r="E1669" s="63"/>
      <c r="F1669" s="53"/>
      <c r="G1669" s="51" t="s">
        <v>51</v>
      </c>
      <c r="H1669" s="55"/>
      <c r="I1669" s="54"/>
      <c r="J1669" s="54"/>
      <c r="K1669" s="65"/>
      <c r="L1669" s="76">
        <v>1669</v>
      </c>
      <c r="M16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69" s="107">
        <v>13</v>
      </c>
      <c r="O1669" s="107">
        <v>6.5</v>
      </c>
      <c r="P1669" s="107">
        <v>3140000</v>
      </c>
      <c r="Q1669" s="107"/>
    </row>
    <row r="1670" spans="1:17" x14ac:dyDescent="0.3">
      <c r="A1670" t="s">
        <v>2579</v>
      </c>
      <c r="B1670" t="s">
        <v>261</v>
      </c>
      <c r="C1670" s="51"/>
      <c r="D1670" s="52"/>
      <c r="E1670" s="63"/>
      <c r="F1670" s="53"/>
      <c r="G1670" s="51" t="s">
        <v>51</v>
      </c>
      <c r="H1670" s="55"/>
      <c r="I1670" s="54"/>
      <c r="J1670" s="54"/>
      <c r="K1670" s="65"/>
      <c r="L1670" s="76">
        <v>1670</v>
      </c>
      <c r="M16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0" s="107">
        <v>14</v>
      </c>
      <c r="O1670" s="107">
        <v>6.5</v>
      </c>
      <c r="P1670" s="107">
        <v>3150000</v>
      </c>
      <c r="Q1670" s="107"/>
    </row>
    <row r="1671" spans="1:17" x14ac:dyDescent="0.3">
      <c r="A1671" t="s">
        <v>2580</v>
      </c>
      <c r="B1671" t="s">
        <v>654</v>
      </c>
      <c r="C1671" s="51"/>
      <c r="D1671" s="52"/>
      <c r="E1671" s="63"/>
      <c r="F1671" s="53"/>
      <c r="G1671" s="51" t="s">
        <v>51</v>
      </c>
      <c r="H1671" s="55"/>
      <c r="I1671" s="54"/>
      <c r="J1671" s="54"/>
      <c r="K1671" s="65"/>
      <c r="L1671" s="76">
        <v>1671</v>
      </c>
      <c r="M16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1" s="107">
        <v>14</v>
      </c>
      <c r="O1671" s="107">
        <v>6.5</v>
      </c>
      <c r="P1671" s="107">
        <v>3160000</v>
      </c>
      <c r="Q1671" s="107"/>
    </row>
    <row r="1672" spans="1:17" x14ac:dyDescent="0.3">
      <c r="A1672" t="s">
        <v>2581</v>
      </c>
      <c r="B1672" t="s">
        <v>443</v>
      </c>
      <c r="C1672" s="51"/>
      <c r="D1672" s="52"/>
      <c r="E1672" s="63"/>
      <c r="F1672" s="53"/>
      <c r="G1672" s="51" t="s">
        <v>51</v>
      </c>
      <c r="H1672" s="55"/>
      <c r="I1672" s="54"/>
      <c r="J1672" s="54"/>
      <c r="K1672" s="65"/>
      <c r="L1672" s="76">
        <v>1672</v>
      </c>
      <c r="M16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2" s="107">
        <v>16</v>
      </c>
      <c r="O1672" s="107">
        <v>6.5</v>
      </c>
      <c r="P1672" s="107">
        <v>3170000</v>
      </c>
      <c r="Q1672" s="107"/>
    </row>
    <row r="1673" spans="1:17" x14ac:dyDescent="0.3">
      <c r="A1673" t="s">
        <v>1172</v>
      </c>
      <c r="B1673" t="s">
        <v>214</v>
      </c>
      <c r="C1673" s="51"/>
      <c r="D1673" s="52"/>
      <c r="E1673" s="63"/>
      <c r="F1673" s="53"/>
      <c r="G1673" s="51" t="s">
        <v>51</v>
      </c>
      <c r="H1673" s="55"/>
      <c r="I1673" s="54"/>
      <c r="J1673" s="54"/>
      <c r="K1673" s="65"/>
      <c r="L1673" s="76">
        <v>1673</v>
      </c>
      <c r="M16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3" s="107">
        <v>12</v>
      </c>
      <c r="O1673" s="107">
        <v>6.5</v>
      </c>
      <c r="P1673" s="107">
        <v>3180000</v>
      </c>
      <c r="Q1673" s="107"/>
    </row>
    <row r="1674" spans="1:17" x14ac:dyDescent="0.3">
      <c r="A1674" t="s">
        <v>2582</v>
      </c>
      <c r="B1674" t="s">
        <v>655</v>
      </c>
      <c r="C1674" s="51"/>
      <c r="D1674" s="52"/>
      <c r="E1674" s="63"/>
      <c r="F1674" s="53"/>
      <c r="G1674" s="51" t="s">
        <v>51</v>
      </c>
      <c r="H1674" s="55"/>
      <c r="I1674" s="54"/>
      <c r="J1674" s="54"/>
      <c r="K1674" s="65"/>
      <c r="L1674" s="76">
        <v>1674</v>
      </c>
      <c r="M16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4" s="107">
        <v>13</v>
      </c>
      <c r="O1674" s="107">
        <v>6.5</v>
      </c>
      <c r="P1674" s="107">
        <v>3190000</v>
      </c>
      <c r="Q1674" s="107"/>
    </row>
    <row r="1675" spans="1:17" x14ac:dyDescent="0.3">
      <c r="A1675" t="s">
        <v>2583</v>
      </c>
      <c r="B1675" t="s">
        <v>325</v>
      </c>
      <c r="C1675" s="51"/>
      <c r="D1675" s="52"/>
      <c r="E1675" s="63"/>
      <c r="F1675" s="53"/>
      <c r="G1675" s="51" t="s">
        <v>51</v>
      </c>
      <c r="H1675" s="55"/>
      <c r="I1675" s="54"/>
      <c r="J1675" s="54"/>
      <c r="K1675" s="65"/>
      <c r="L1675" s="76">
        <v>1675</v>
      </c>
      <c r="M16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5" s="107">
        <v>14</v>
      </c>
      <c r="O1675" s="107">
        <v>6.5</v>
      </c>
      <c r="P1675" s="107">
        <v>3200000</v>
      </c>
      <c r="Q1675" s="107"/>
    </row>
    <row r="1676" spans="1:17" x14ac:dyDescent="0.3">
      <c r="A1676" t="s">
        <v>2584</v>
      </c>
      <c r="B1676" t="s">
        <v>296</v>
      </c>
      <c r="C1676" s="51"/>
      <c r="D1676" s="52"/>
      <c r="E1676" s="63"/>
      <c r="F1676" s="53"/>
      <c r="G1676" s="51" t="s">
        <v>51</v>
      </c>
      <c r="H1676" s="55"/>
      <c r="I1676" s="54"/>
      <c r="J1676" s="54"/>
      <c r="K1676" s="65"/>
      <c r="L1676" s="76">
        <v>1676</v>
      </c>
      <c r="M16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6" s="107">
        <v>15</v>
      </c>
      <c r="O1676" s="107">
        <v>6.5</v>
      </c>
      <c r="P1676" s="107">
        <v>3210000</v>
      </c>
      <c r="Q1676" s="107"/>
    </row>
    <row r="1677" spans="1:17" x14ac:dyDescent="0.3">
      <c r="A1677" t="s">
        <v>2585</v>
      </c>
      <c r="B1677" t="s">
        <v>298</v>
      </c>
      <c r="C1677" s="51"/>
      <c r="D1677" s="52"/>
      <c r="E1677" s="63"/>
      <c r="F1677" s="53"/>
      <c r="G1677" s="51" t="s">
        <v>51</v>
      </c>
      <c r="H1677" s="55"/>
      <c r="I1677" s="54"/>
      <c r="J1677" s="54"/>
      <c r="K1677" s="65"/>
      <c r="L1677" s="76">
        <v>1677</v>
      </c>
      <c r="M16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7" s="107">
        <v>16</v>
      </c>
      <c r="O1677" s="107">
        <v>6.5</v>
      </c>
      <c r="P1677" s="107">
        <v>3220000</v>
      </c>
      <c r="Q1677" s="107"/>
    </row>
    <row r="1678" spans="1:17" x14ac:dyDescent="0.3">
      <c r="A1678" t="s">
        <v>2586</v>
      </c>
      <c r="B1678" t="s">
        <v>190</v>
      </c>
      <c r="C1678" s="51"/>
      <c r="D1678" s="52"/>
      <c r="E1678" s="63"/>
      <c r="F1678" s="53"/>
      <c r="G1678" s="51" t="s">
        <v>51</v>
      </c>
      <c r="H1678" s="55"/>
      <c r="I1678" s="54"/>
      <c r="J1678" s="54"/>
      <c r="K1678" s="65"/>
      <c r="L1678" s="76">
        <v>1678</v>
      </c>
      <c r="M16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8" s="107">
        <v>17</v>
      </c>
      <c r="O1678" s="107">
        <v>6.5</v>
      </c>
      <c r="P1678" s="107">
        <v>3230000</v>
      </c>
      <c r="Q1678" s="107"/>
    </row>
    <row r="1679" spans="1:17" x14ac:dyDescent="0.3">
      <c r="A1679" t="s">
        <v>2587</v>
      </c>
      <c r="B1679" t="s">
        <v>315</v>
      </c>
      <c r="C1679" s="51"/>
      <c r="D1679" s="52"/>
      <c r="E1679" s="63"/>
      <c r="F1679" s="53"/>
      <c r="G1679" s="51" t="s">
        <v>51</v>
      </c>
      <c r="H1679" s="55"/>
      <c r="I1679" s="54"/>
      <c r="J1679" s="54"/>
      <c r="K1679" s="65"/>
      <c r="L1679" s="76">
        <v>1679</v>
      </c>
      <c r="M16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79" s="107">
        <v>18</v>
      </c>
      <c r="O1679" s="107">
        <v>6.5</v>
      </c>
      <c r="P1679" s="107">
        <v>3240000</v>
      </c>
      <c r="Q1679" s="107"/>
    </row>
    <row r="1680" spans="1:17" x14ac:dyDescent="0.3">
      <c r="A1680" t="s">
        <v>2588</v>
      </c>
      <c r="B1680" t="s">
        <v>656</v>
      </c>
      <c r="C1680" s="51"/>
      <c r="D1680" s="52"/>
      <c r="E1680" s="63"/>
      <c r="F1680" s="53"/>
      <c r="G1680" s="51" t="s">
        <v>51</v>
      </c>
      <c r="H1680" s="55"/>
      <c r="I1680" s="54"/>
      <c r="J1680" s="54"/>
      <c r="K1680" s="65"/>
      <c r="L1680" s="76">
        <v>1680</v>
      </c>
      <c r="M16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0" s="107">
        <v>19</v>
      </c>
      <c r="O1680" s="107">
        <v>6.5</v>
      </c>
      <c r="P1680" s="107">
        <v>3250000</v>
      </c>
      <c r="Q1680" s="107"/>
    </row>
    <row r="1681" spans="1:17" x14ac:dyDescent="0.3">
      <c r="A1681" t="s">
        <v>2589</v>
      </c>
      <c r="B1681" t="s">
        <v>201</v>
      </c>
      <c r="C1681" s="51"/>
      <c r="D1681" s="52"/>
      <c r="E1681" s="63"/>
      <c r="F1681" s="53"/>
      <c r="G1681" s="51" t="s">
        <v>51</v>
      </c>
      <c r="H1681" s="55"/>
      <c r="I1681" s="54"/>
      <c r="J1681" s="54"/>
      <c r="K1681" s="65"/>
      <c r="L1681" s="76">
        <v>1681</v>
      </c>
      <c r="M16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1" s="107">
        <v>20</v>
      </c>
      <c r="O1681" s="107">
        <v>6.5</v>
      </c>
      <c r="P1681" s="107">
        <v>3260000</v>
      </c>
      <c r="Q1681" s="107"/>
    </row>
    <row r="1682" spans="1:17" x14ac:dyDescent="0.3">
      <c r="A1682" t="s">
        <v>2590</v>
      </c>
      <c r="B1682" t="s">
        <v>218</v>
      </c>
      <c r="C1682" s="51"/>
      <c r="D1682" s="52"/>
      <c r="E1682" s="63"/>
      <c r="F1682" s="53"/>
      <c r="G1682" s="51" t="s">
        <v>51</v>
      </c>
      <c r="H1682" s="55"/>
      <c r="I1682" s="54"/>
      <c r="J1682" s="54"/>
      <c r="K1682" s="65"/>
      <c r="L1682" s="76">
        <v>1682</v>
      </c>
      <c r="M16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2" s="107">
        <v>21</v>
      </c>
      <c r="O1682" s="107">
        <v>6.5</v>
      </c>
      <c r="P1682" s="107">
        <v>3270000</v>
      </c>
      <c r="Q1682" s="107"/>
    </row>
    <row r="1683" spans="1:17" x14ac:dyDescent="0.3">
      <c r="A1683" t="s">
        <v>2591</v>
      </c>
      <c r="B1683" t="s">
        <v>190</v>
      </c>
      <c r="C1683" s="51"/>
      <c r="D1683" s="52"/>
      <c r="E1683" s="63"/>
      <c r="F1683" s="53"/>
      <c r="G1683" s="51" t="s">
        <v>51</v>
      </c>
      <c r="H1683" s="55"/>
      <c r="I1683" s="54"/>
      <c r="J1683" s="54"/>
      <c r="K1683" s="65"/>
      <c r="L1683" s="76">
        <v>1683</v>
      </c>
      <c r="M16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3" s="107">
        <v>21</v>
      </c>
      <c r="O1683" s="107">
        <v>6.5</v>
      </c>
      <c r="P1683" s="107">
        <v>3280000</v>
      </c>
      <c r="Q1683" s="107"/>
    </row>
    <row r="1684" spans="1:17" x14ac:dyDescent="0.3">
      <c r="A1684" t="s">
        <v>2592</v>
      </c>
      <c r="B1684" t="s">
        <v>384</v>
      </c>
      <c r="C1684" s="51"/>
      <c r="D1684" s="52"/>
      <c r="E1684" s="63"/>
      <c r="F1684" s="53"/>
      <c r="G1684" s="51" t="s">
        <v>51</v>
      </c>
      <c r="H1684" s="55"/>
      <c r="I1684" s="54"/>
      <c r="J1684" s="54"/>
      <c r="K1684" s="65"/>
      <c r="L1684" s="76">
        <v>1684</v>
      </c>
      <c r="M16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4" s="107">
        <v>23</v>
      </c>
      <c r="O1684" s="107">
        <v>6.5</v>
      </c>
      <c r="P1684" s="107">
        <v>3290000</v>
      </c>
      <c r="Q1684" s="107"/>
    </row>
    <row r="1685" spans="1:17" x14ac:dyDescent="0.3">
      <c r="A1685" t="s">
        <v>2593</v>
      </c>
      <c r="B1685" t="s">
        <v>358</v>
      </c>
      <c r="C1685" s="51"/>
      <c r="D1685" s="52"/>
      <c r="E1685" s="63"/>
      <c r="F1685" s="53"/>
      <c r="G1685" s="51" t="s">
        <v>51</v>
      </c>
      <c r="H1685" s="55"/>
      <c r="I1685" s="54"/>
      <c r="J1685" s="54"/>
      <c r="K1685" s="65"/>
      <c r="L1685" s="76">
        <v>1685</v>
      </c>
      <c r="M16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5" s="107">
        <v>24</v>
      </c>
      <c r="O1685" s="107">
        <v>6.5</v>
      </c>
      <c r="P1685" s="107">
        <v>3300000</v>
      </c>
      <c r="Q1685" s="107"/>
    </row>
    <row r="1686" spans="1:17" x14ac:dyDescent="0.3">
      <c r="A1686" t="s">
        <v>2594</v>
      </c>
      <c r="B1686" t="s">
        <v>471</v>
      </c>
      <c r="C1686" s="51"/>
      <c r="D1686" s="52"/>
      <c r="E1686" s="63"/>
      <c r="F1686" s="53"/>
      <c r="G1686" s="51" t="s">
        <v>51</v>
      </c>
      <c r="H1686" s="55"/>
      <c r="I1686" s="54"/>
      <c r="J1686" s="54"/>
      <c r="K1686" s="65"/>
      <c r="L1686" s="76">
        <v>1686</v>
      </c>
      <c r="M16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6" s="107">
        <v>23</v>
      </c>
      <c r="O1686" s="107">
        <v>6.5</v>
      </c>
      <c r="P1686" s="107">
        <v>3310000</v>
      </c>
      <c r="Q1686" s="107"/>
    </row>
    <row r="1687" spans="1:17" x14ac:dyDescent="0.3">
      <c r="A1687" t="s">
        <v>2595</v>
      </c>
      <c r="B1687" t="s">
        <v>579</v>
      </c>
      <c r="C1687" s="51"/>
      <c r="D1687" s="52"/>
      <c r="E1687" s="63"/>
      <c r="F1687" s="53"/>
      <c r="G1687" s="51" t="s">
        <v>51</v>
      </c>
      <c r="H1687" s="55"/>
      <c r="I1687" s="54"/>
      <c r="J1687" s="54"/>
      <c r="K1687" s="65"/>
      <c r="L1687" s="76">
        <v>1687</v>
      </c>
      <c r="M16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7" s="107">
        <v>24</v>
      </c>
      <c r="O1687" s="107">
        <v>6.5</v>
      </c>
      <c r="P1687" s="107">
        <v>3320000</v>
      </c>
      <c r="Q1687" s="107"/>
    </row>
    <row r="1688" spans="1:17" x14ac:dyDescent="0.3">
      <c r="A1688" t="s">
        <v>2596</v>
      </c>
      <c r="B1688" t="s">
        <v>588</v>
      </c>
      <c r="C1688" s="51"/>
      <c r="D1688" s="52"/>
      <c r="E1688" s="63"/>
      <c r="F1688" s="53"/>
      <c r="G1688" s="51" t="s">
        <v>51</v>
      </c>
      <c r="H1688" s="55"/>
      <c r="I1688" s="54"/>
      <c r="J1688" s="54"/>
      <c r="K1688" s="65"/>
      <c r="L1688" s="76">
        <v>1688</v>
      </c>
      <c r="M16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8" s="107">
        <v>21</v>
      </c>
      <c r="O1688" s="107">
        <v>6.5</v>
      </c>
      <c r="P1688" s="107">
        <v>3330000</v>
      </c>
      <c r="Q1688" s="107"/>
    </row>
    <row r="1689" spans="1:17" x14ac:dyDescent="0.3">
      <c r="A1689" t="s">
        <v>2597</v>
      </c>
      <c r="B1689" t="s">
        <v>479</v>
      </c>
      <c r="C1689" s="51"/>
      <c r="D1689" s="52"/>
      <c r="E1689" s="63"/>
      <c r="F1689" s="53"/>
      <c r="G1689" s="51" t="s">
        <v>51</v>
      </c>
      <c r="H1689" s="55"/>
      <c r="I1689" s="54"/>
      <c r="J1689" s="54"/>
      <c r="K1689" s="65"/>
      <c r="L1689" s="76">
        <v>1689</v>
      </c>
      <c r="M16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89" s="107">
        <v>20</v>
      </c>
      <c r="O1689" s="107">
        <v>6.5</v>
      </c>
      <c r="P1689" s="107">
        <v>3340000</v>
      </c>
      <c r="Q1689" s="107"/>
    </row>
    <row r="1690" spans="1:17" x14ac:dyDescent="0.3">
      <c r="A1690" t="s">
        <v>2598</v>
      </c>
      <c r="B1690" t="s">
        <v>454</v>
      </c>
      <c r="C1690" s="51"/>
      <c r="D1690" s="52"/>
      <c r="E1690" s="63"/>
      <c r="F1690" s="53"/>
      <c r="G1690" s="51" t="s">
        <v>51</v>
      </c>
      <c r="H1690" s="55"/>
      <c r="I1690" s="54"/>
      <c r="J1690" s="54"/>
      <c r="K1690" s="65"/>
      <c r="L1690" s="76">
        <v>1690</v>
      </c>
      <c r="M16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0" s="107">
        <v>23</v>
      </c>
      <c r="O1690" s="107">
        <v>6.5</v>
      </c>
      <c r="P1690" s="107">
        <v>3350000</v>
      </c>
      <c r="Q1690" s="107"/>
    </row>
    <row r="1691" spans="1:17" x14ac:dyDescent="0.3">
      <c r="A1691" t="s">
        <v>2599</v>
      </c>
      <c r="B1691" t="s">
        <v>305</v>
      </c>
      <c r="C1691" s="51"/>
      <c r="D1691" s="52"/>
      <c r="E1691" s="63"/>
      <c r="F1691" s="53"/>
      <c r="G1691" s="51" t="s">
        <v>51</v>
      </c>
      <c r="H1691" s="55"/>
      <c r="I1691" s="54"/>
      <c r="J1691" s="54"/>
      <c r="K1691" s="65"/>
      <c r="L1691" s="76">
        <v>1691</v>
      </c>
      <c r="M16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1" s="107">
        <v>12</v>
      </c>
      <c r="O1691" s="107">
        <v>6.5</v>
      </c>
      <c r="P1691" s="107">
        <v>3360000</v>
      </c>
      <c r="Q1691" s="107"/>
    </row>
    <row r="1692" spans="1:17" x14ac:dyDescent="0.3">
      <c r="A1692" t="s">
        <v>2600</v>
      </c>
      <c r="B1692" t="s">
        <v>194</v>
      </c>
      <c r="C1692" s="51"/>
      <c r="D1692" s="52"/>
      <c r="E1692" s="63"/>
      <c r="F1692" s="53"/>
      <c r="G1692" s="51" t="s">
        <v>51</v>
      </c>
      <c r="H1692" s="55"/>
      <c r="I1692" s="54"/>
      <c r="J1692" s="54"/>
      <c r="K1692" s="65"/>
      <c r="L1692" s="76">
        <v>1692</v>
      </c>
      <c r="M16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2" s="107">
        <v>13</v>
      </c>
      <c r="O1692" s="107">
        <v>6.5</v>
      </c>
      <c r="P1692" s="107">
        <v>3370000</v>
      </c>
      <c r="Q1692" s="107"/>
    </row>
    <row r="1693" spans="1:17" x14ac:dyDescent="0.3">
      <c r="A1693" t="s">
        <v>2601</v>
      </c>
      <c r="B1693" t="s">
        <v>197</v>
      </c>
      <c r="C1693" s="51"/>
      <c r="D1693" s="52"/>
      <c r="E1693" s="63"/>
      <c r="F1693" s="53"/>
      <c r="G1693" s="51" t="s">
        <v>51</v>
      </c>
      <c r="H1693" s="55"/>
      <c r="I1693" s="54"/>
      <c r="J1693" s="54"/>
      <c r="K1693" s="65"/>
      <c r="L1693" s="76">
        <v>1693</v>
      </c>
      <c r="M16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3" s="107">
        <v>14</v>
      </c>
      <c r="O1693" s="107">
        <v>6.5</v>
      </c>
      <c r="P1693" s="107">
        <v>3380000</v>
      </c>
      <c r="Q1693" s="107"/>
    </row>
    <row r="1694" spans="1:17" x14ac:dyDescent="0.3">
      <c r="A1694" t="s">
        <v>2602</v>
      </c>
      <c r="B1694" t="s">
        <v>657</v>
      </c>
      <c r="C1694" s="51"/>
      <c r="D1694" s="52"/>
      <c r="E1694" s="63"/>
      <c r="F1694" s="53"/>
      <c r="G1694" s="51" t="s">
        <v>51</v>
      </c>
      <c r="H1694" s="55"/>
      <c r="I1694" s="54"/>
      <c r="J1694" s="54"/>
      <c r="K1694" s="65"/>
      <c r="L1694" s="76">
        <v>1694</v>
      </c>
      <c r="M16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4" s="107">
        <v>14</v>
      </c>
      <c r="O1694" s="107">
        <v>6.5</v>
      </c>
      <c r="P1694" s="107">
        <v>3390000</v>
      </c>
      <c r="Q1694" s="107"/>
    </row>
    <row r="1695" spans="1:17" x14ac:dyDescent="0.3">
      <c r="A1695" t="s">
        <v>2603</v>
      </c>
      <c r="B1695" t="s">
        <v>658</v>
      </c>
      <c r="C1695" s="51"/>
      <c r="D1695" s="52"/>
      <c r="E1695" s="63"/>
      <c r="F1695" s="53"/>
      <c r="G1695" s="51" t="s">
        <v>51</v>
      </c>
      <c r="H1695" s="55"/>
      <c r="I1695" s="54"/>
      <c r="J1695" s="54"/>
      <c r="K1695" s="65"/>
      <c r="L1695" s="76">
        <v>1695</v>
      </c>
      <c r="M16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5" s="107">
        <v>16</v>
      </c>
      <c r="O1695" s="107">
        <v>6.5</v>
      </c>
      <c r="P1695" s="107">
        <v>3400000</v>
      </c>
      <c r="Q1695" s="107"/>
    </row>
    <row r="1696" spans="1:17" x14ac:dyDescent="0.3">
      <c r="A1696" t="s">
        <v>2604</v>
      </c>
      <c r="B1696" t="s">
        <v>526</v>
      </c>
      <c r="C1696" s="51"/>
      <c r="D1696" s="52"/>
      <c r="E1696" s="63"/>
      <c r="F1696" s="53"/>
      <c r="G1696" s="51" t="s">
        <v>51</v>
      </c>
      <c r="H1696" s="55"/>
      <c r="I1696" s="54"/>
      <c r="J1696" s="54"/>
      <c r="K1696" s="65"/>
      <c r="L1696" s="76">
        <v>1696</v>
      </c>
      <c r="M16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6" s="107">
        <v>12</v>
      </c>
      <c r="O1696" s="107">
        <v>6.5</v>
      </c>
      <c r="P1696" s="107">
        <v>3410000</v>
      </c>
      <c r="Q1696" s="107"/>
    </row>
    <row r="1697" spans="1:17" x14ac:dyDescent="0.3">
      <c r="A1697" t="s">
        <v>2605</v>
      </c>
      <c r="B1697" t="s">
        <v>201</v>
      </c>
      <c r="C1697" s="51"/>
      <c r="D1697" s="52"/>
      <c r="E1697" s="63"/>
      <c r="F1697" s="53"/>
      <c r="G1697" s="51" t="s">
        <v>51</v>
      </c>
      <c r="H1697" s="55"/>
      <c r="I1697" s="54"/>
      <c r="J1697" s="54"/>
      <c r="K1697" s="65"/>
      <c r="L1697" s="76">
        <v>1697</v>
      </c>
      <c r="M16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7" s="107">
        <v>13</v>
      </c>
      <c r="O1697" s="107">
        <v>6.5</v>
      </c>
      <c r="P1697" s="107">
        <v>3420000</v>
      </c>
      <c r="Q1697" s="107"/>
    </row>
    <row r="1698" spans="1:17" x14ac:dyDescent="0.3">
      <c r="A1698" t="s">
        <v>2606</v>
      </c>
      <c r="B1698" t="s">
        <v>530</v>
      </c>
      <c r="C1698" s="51"/>
      <c r="D1698" s="52"/>
      <c r="E1698" s="63"/>
      <c r="F1698" s="53"/>
      <c r="G1698" s="51" t="s">
        <v>51</v>
      </c>
      <c r="H1698" s="55"/>
      <c r="I1698" s="54"/>
      <c r="J1698" s="54"/>
      <c r="K1698" s="65"/>
      <c r="L1698" s="76">
        <v>1698</v>
      </c>
      <c r="M16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8" s="107">
        <v>14</v>
      </c>
      <c r="O1698" s="107">
        <v>6.5</v>
      </c>
      <c r="P1698" s="107">
        <v>3430000</v>
      </c>
      <c r="Q1698" s="107"/>
    </row>
    <row r="1699" spans="1:17" x14ac:dyDescent="0.3">
      <c r="A1699" t="s">
        <v>2607</v>
      </c>
      <c r="B1699" t="s">
        <v>196</v>
      </c>
      <c r="C1699" s="51"/>
      <c r="D1699" s="52"/>
      <c r="E1699" s="63"/>
      <c r="F1699" s="53"/>
      <c r="G1699" s="51" t="s">
        <v>51</v>
      </c>
      <c r="H1699" s="55"/>
      <c r="I1699" s="54"/>
      <c r="J1699" s="54"/>
      <c r="K1699" s="65"/>
      <c r="L1699" s="76">
        <v>1699</v>
      </c>
      <c r="M16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699" s="107">
        <v>15</v>
      </c>
      <c r="O1699" s="107">
        <v>6.5</v>
      </c>
      <c r="P1699" s="107">
        <v>3440000</v>
      </c>
      <c r="Q1699" s="107"/>
    </row>
    <row r="1700" spans="1:17" x14ac:dyDescent="0.3">
      <c r="A1700" t="s">
        <v>2608</v>
      </c>
      <c r="B1700" t="s">
        <v>278</v>
      </c>
      <c r="C1700" s="51"/>
      <c r="D1700" s="52"/>
      <c r="E1700" s="63"/>
      <c r="F1700" s="53"/>
      <c r="G1700" s="51" t="s">
        <v>51</v>
      </c>
      <c r="H1700" s="55"/>
      <c r="I1700" s="54"/>
      <c r="J1700" s="54"/>
      <c r="K1700" s="65"/>
      <c r="L1700" s="76">
        <v>1700</v>
      </c>
      <c r="M17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0" s="107">
        <v>16</v>
      </c>
      <c r="O1700" s="107">
        <v>6.5</v>
      </c>
      <c r="P1700" s="107">
        <v>3450000</v>
      </c>
      <c r="Q1700" s="107"/>
    </row>
    <row r="1701" spans="1:17" x14ac:dyDescent="0.3">
      <c r="A1701" t="s">
        <v>2609</v>
      </c>
      <c r="B1701" t="s">
        <v>173</v>
      </c>
      <c r="C1701" s="51"/>
      <c r="D1701" s="52"/>
      <c r="E1701" s="63"/>
      <c r="F1701" s="53"/>
      <c r="G1701" s="51" t="s">
        <v>51</v>
      </c>
      <c r="H1701" s="55"/>
      <c r="I1701" s="54"/>
      <c r="J1701" s="54"/>
      <c r="K1701" s="65"/>
      <c r="L1701" s="76">
        <v>1701</v>
      </c>
      <c r="M17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1" s="107">
        <v>17</v>
      </c>
      <c r="O1701" s="107">
        <v>6.5</v>
      </c>
      <c r="P1701" s="107">
        <v>3460000</v>
      </c>
      <c r="Q1701" s="107"/>
    </row>
    <row r="1702" spans="1:17" x14ac:dyDescent="0.3">
      <c r="A1702" t="s">
        <v>2610</v>
      </c>
      <c r="B1702" t="s">
        <v>395</v>
      </c>
      <c r="C1702" s="51"/>
      <c r="D1702" s="52"/>
      <c r="E1702" s="63"/>
      <c r="F1702" s="53"/>
      <c r="G1702" s="51" t="s">
        <v>51</v>
      </c>
      <c r="H1702" s="55"/>
      <c r="I1702" s="54"/>
      <c r="J1702" s="54"/>
      <c r="K1702" s="65"/>
      <c r="L1702" s="76">
        <v>1702</v>
      </c>
      <c r="M17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2" s="107">
        <v>18</v>
      </c>
      <c r="O1702" s="107">
        <v>6.5</v>
      </c>
      <c r="P1702" s="107">
        <v>3470000</v>
      </c>
      <c r="Q1702" s="107"/>
    </row>
    <row r="1703" spans="1:17" x14ac:dyDescent="0.3">
      <c r="A1703" t="s">
        <v>2611</v>
      </c>
      <c r="B1703" t="s">
        <v>190</v>
      </c>
      <c r="C1703" s="51"/>
      <c r="D1703" s="52"/>
      <c r="E1703" s="63"/>
      <c r="F1703" s="53"/>
      <c r="G1703" s="51" t="s">
        <v>51</v>
      </c>
      <c r="H1703" s="55"/>
      <c r="I1703" s="54"/>
      <c r="J1703" s="54"/>
      <c r="K1703" s="65"/>
      <c r="L1703" s="76">
        <v>1703</v>
      </c>
      <c r="M17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3" s="107">
        <v>19</v>
      </c>
      <c r="O1703" s="107">
        <v>6.5</v>
      </c>
      <c r="P1703" s="107">
        <v>3480000</v>
      </c>
      <c r="Q1703" s="107"/>
    </row>
    <row r="1704" spans="1:17" x14ac:dyDescent="0.3">
      <c r="A1704" t="s">
        <v>2612</v>
      </c>
      <c r="B1704" t="s">
        <v>298</v>
      </c>
      <c r="C1704" s="51"/>
      <c r="D1704" s="52"/>
      <c r="E1704" s="63"/>
      <c r="F1704" s="53"/>
      <c r="G1704" s="51" t="s">
        <v>51</v>
      </c>
      <c r="H1704" s="55"/>
      <c r="I1704" s="54"/>
      <c r="J1704" s="54"/>
      <c r="K1704" s="65"/>
      <c r="L1704" s="76">
        <v>1704</v>
      </c>
      <c r="M17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4" s="107">
        <v>20</v>
      </c>
      <c r="O1704" s="107">
        <v>6.5</v>
      </c>
      <c r="P1704" s="107">
        <v>3490000</v>
      </c>
      <c r="Q1704" s="107"/>
    </row>
    <row r="1705" spans="1:17" x14ac:dyDescent="0.3">
      <c r="A1705" t="s">
        <v>2613</v>
      </c>
      <c r="B1705" t="s">
        <v>377</v>
      </c>
      <c r="C1705" s="51"/>
      <c r="D1705" s="52"/>
      <c r="E1705" s="63"/>
      <c r="F1705" s="53"/>
      <c r="G1705" s="51" t="s">
        <v>51</v>
      </c>
      <c r="H1705" s="55"/>
      <c r="I1705" s="54"/>
      <c r="J1705" s="54"/>
      <c r="K1705" s="65"/>
      <c r="L1705" s="76">
        <v>1705</v>
      </c>
      <c r="M17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5" s="107">
        <v>21</v>
      </c>
      <c r="O1705" s="107">
        <v>6.5</v>
      </c>
      <c r="P1705" s="107">
        <v>3500000</v>
      </c>
      <c r="Q1705" s="107"/>
    </row>
    <row r="1706" spans="1:17" x14ac:dyDescent="0.3">
      <c r="A1706" t="s">
        <v>2614</v>
      </c>
      <c r="B1706" t="s">
        <v>626</v>
      </c>
      <c r="C1706" s="51"/>
      <c r="D1706" s="52"/>
      <c r="E1706" s="63"/>
      <c r="F1706" s="53"/>
      <c r="G1706" s="51" t="s">
        <v>51</v>
      </c>
      <c r="H1706" s="55"/>
      <c r="I1706" s="54"/>
      <c r="J1706" s="54"/>
      <c r="K1706" s="65"/>
      <c r="L1706" s="76">
        <v>1706</v>
      </c>
      <c r="M17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6" s="107">
        <v>21</v>
      </c>
      <c r="O1706" s="107">
        <v>6.5</v>
      </c>
      <c r="P1706" s="107">
        <v>3510000</v>
      </c>
      <c r="Q1706" s="107"/>
    </row>
    <row r="1707" spans="1:17" x14ac:dyDescent="0.3">
      <c r="A1707" t="s">
        <v>2615</v>
      </c>
      <c r="B1707" t="s">
        <v>659</v>
      </c>
      <c r="C1707" s="51"/>
      <c r="D1707" s="52"/>
      <c r="E1707" s="63"/>
      <c r="F1707" s="53"/>
      <c r="G1707" s="51" t="s">
        <v>51</v>
      </c>
      <c r="H1707" s="55"/>
      <c r="I1707" s="54"/>
      <c r="J1707" s="54"/>
      <c r="K1707" s="65"/>
      <c r="L1707" s="76">
        <v>1707</v>
      </c>
      <c r="M17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7" s="107">
        <v>23</v>
      </c>
      <c r="O1707" s="107">
        <v>6.5</v>
      </c>
      <c r="P1707" s="107">
        <v>3520000</v>
      </c>
      <c r="Q1707" s="107"/>
    </row>
    <row r="1708" spans="1:17" x14ac:dyDescent="0.3">
      <c r="A1708" t="s">
        <v>2616</v>
      </c>
      <c r="B1708" t="s">
        <v>660</v>
      </c>
      <c r="C1708" s="51"/>
      <c r="D1708" s="52"/>
      <c r="E1708" s="63"/>
      <c r="F1708" s="53"/>
      <c r="G1708" s="51" t="s">
        <v>51</v>
      </c>
      <c r="H1708" s="55"/>
      <c r="I1708" s="54"/>
      <c r="J1708" s="54"/>
      <c r="K1708" s="65"/>
      <c r="L1708" s="76">
        <v>1708</v>
      </c>
      <c r="M17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8" s="107">
        <v>24</v>
      </c>
      <c r="O1708" s="107">
        <v>6.5</v>
      </c>
      <c r="P1708" s="107">
        <v>3530000</v>
      </c>
      <c r="Q1708" s="107"/>
    </row>
    <row r="1709" spans="1:17" x14ac:dyDescent="0.3">
      <c r="A1709" t="s">
        <v>2617</v>
      </c>
      <c r="B1709" t="s">
        <v>661</v>
      </c>
      <c r="C1709" s="51"/>
      <c r="D1709" s="52"/>
      <c r="E1709" s="63"/>
      <c r="F1709" s="53"/>
      <c r="G1709" s="51" t="s">
        <v>51</v>
      </c>
      <c r="H1709" s="55"/>
      <c r="I1709" s="54"/>
      <c r="J1709" s="54"/>
      <c r="K1709" s="65"/>
      <c r="L1709" s="76">
        <v>1709</v>
      </c>
      <c r="M17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09" s="107">
        <v>23</v>
      </c>
      <c r="O1709" s="107">
        <v>6.5</v>
      </c>
      <c r="P1709" s="107">
        <v>3540000</v>
      </c>
      <c r="Q1709" s="107"/>
    </row>
    <row r="1710" spans="1:17" x14ac:dyDescent="0.3">
      <c r="A1710" t="s">
        <v>2618</v>
      </c>
      <c r="B1710" t="s">
        <v>300</v>
      </c>
      <c r="C1710" s="51"/>
      <c r="D1710" s="52"/>
      <c r="E1710" s="63"/>
      <c r="F1710" s="53"/>
      <c r="G1710" s="51" t="s">
        <v>51</v>
      </c>
      <c r="H1710" s="55"/>
      <c r="I1710" s="54"/>
      <c r="J1710" s="54"/>
      <c r="K1710" s="65"/>
      <c r="L1710" s="76">
        <v>1710</v>
      </c>
      <c r="M17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0" s="107">
        <v>24</v>
      </c>
      <c r="O1710" s="107">
        <v>6.5</v>
      </c>
      <c r="P1710" s="107">
        <v>3550000</v>
      </c>
      <c r="Q1710" s="107"/>
    </row>
    <row r="1711" spans="1:17" x14ac:dyDescent="0.3">
      <c r="A1711" t="s">
        <v>2619</v>
      </c>
      <c r="B1711" t="s">
        <v>392</v>
      </c>
      <c r="C1711" s="51"/>
      <c r="D1711" s="52"/>
      <c r="E1711" s="63"/>
      <c r="F1711" s="53"/>
      <c r="G1711" s="51" t="s">
        <v>51</v>
      </c>
      <c r="H1711" s="55"/>
      <c r="I1711" s="54"/>
      <c r="J1711" s="54"/>
      <c r="K1711" s="65"/>
      <c r="L1711" s="76">
        <v>1711</v>
      </c>
      <c r="M17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1" s="107">
        <v>21</v>
      </c>
      <c r="O1711" s="107">
        <v>6.5</v>
      </c>
      <c r="P1711" s="107">
        <v>3560000</v>
      </c>
      <c r="Q1711" s="107"/>
    </row>
    <row r="1712" spans="1:17" x14ac:dyDescent="0.3">
      <c r="A1712" t="s">
        <v>2620</v>
      </c>
      <c r="B1712" t="s">
        <v>602</v>
      </c>
      <c r="C1712" s="51"/>
      <c r="D1712" s="52"/>
      <c r="E1712" s="63"/>
      <c r="F1712" s="53"/>
      <c r="G1712" s="51" t="s">
        <v>51</v>
      </c>
      <c r="H1712" s="55"/>
      <c r="I1712" s="54"/>
      <c r="J1712" s="54"/>
      <c r="K1712" s="65"/>
      <c r="L1712" s="76">
        <v>1712</v>
      </c>
      <c r="M17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2" s="107">
        <v>20</v>
      </c>
      <c r="O1712" s="107">
        <v>6.5</v>
      </c>
      <c r="P1712" s="107">
        <v>3570000</v>
      </c>
      <c r="Q1712" s="107"/>
    </row>
    <row r="1713" spans="1:17" x14ac:dyDescent="0.3">
      <c r="A1713" t="s">
        <v>2621</v>
      </c>
      <c r="B1713" t="s">
        <v>286</v>
      </c>
      <c r="C1713" s="51"/>
      <c r="D1713" s="52"/>
      <c r="E1713" s="63"/>
      <c r="F1713" s="53"/>
      <c r="G1713" s="51" t="s">
        <v>51</v>
      </c>
      <c r="H1713" s="55"/>
      <c r="I1713" s="54"/>
      <c r="J1713" s="54"/>
      <c r="K1713" s="65"/>
      <c r="L1713" s="76">
        <v>1713</v>
      </c>
      <c r="M17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3" s="107">
        <v>23</v>
      </c>
      <c r="O1713" s="107">
        <v>6.5</v>
      </c>
      <c r="P1713" s="107">
        <v>3580000</v>
      </c>
      <c r="Q1713" s="107"/>
    </row>
    <row r="1714" spans="1:17" x14ac:dyDescent="0.3">
      <c r="A1714" t="s">
        <v>2622</v>
      </c>
      <c r="B1714" t="s">
        <v>196</v>
      </c>
      <c r="C1714" s="51"/>
      <c r="D1714" s="52"/>
      <c r="E1714" s="63"/>
      <c r="F1714" s="53"/>
      <c r="G1714" s="51" t="s">
        <v>51</v>
      </c>
      <c r="H1714" s="55"/>
      <c r="I1714" s="54"/>
      <c r="J1714" s="54"/>
      <c r="K1714" s="65"/>
      <c r="L1714" s="76">
        <v>1714</v>
      </c>
      <c r="M17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4" s="107">
        <v>3</v>
      </c>
      <c r="O1714" s="107">
        <v>6.5</v>
      </c>
      <c r="P1714" s="107">
        <v>3590000</v>
      </c>
      <c r="Q1714" s="107"/>
    </row>
    <row r="1715" spans="1:17" x14ac:dyDescent="0.3">
      <c r="A1715" t="s">
        <v>2623</v>
      </c>
      <c r="B1715" t="s">
        <v>298</v>
      </c>
      <c r="C1715" s="51"/>
      <c r="D1715" s="52"/>
      <c r="E1715" s="63"/>
      <c r="F1715" s="53"/>
      <c r="G1715" s="51" t="s">
        <v>51</v>
      </c>
      <c r="H1715" s="55"/>
      <c r="I1715" s="54"/>
      <c r="J1715" s="54"/>
      <c r="K1715" s="65"/>
      <c r="L1715" s="76">
        <v>1715</v>
      </c>
      <c r="M17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5" s="107">
        <v>1</v>
      </c>
      <c r="O1715" s="107">
        <v>6.5</v>
      </c>
      <c r="P1715" s="107">
        <v>3600000</v>
      </c>
      <c r="Q1715" s="107"/>
    </row>
    <row r="1716" spans="1:17" x14ac:dyDescent="0.3">
      <c r="A1716" t="s">
        <v>2624</v>
      </c>
      <c r="B1716" t="s">
        <v>305</v>
      </c>
      <c r="C1716" s="51"/>
      <c r="D1716" s="52"/>
      <c r="E1716" s="63"/>
      <c r="F1716" s="53"/>
      <c r="G1716" s="51" t="s">
        <v>51</v>
      </c>
      <c r="H1716" s="55"/>
      <c r="I1716" s="54"/>
      <c r="J1716" s="54"/>
      <c r="K1716" s="65"/>
      <c r="L1716" s="76">
        <v>1716</v>
      </c>
      <c r="M17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6" s="107">
        <v>6</v>
      </c>
      <c r="O1716" s="107">
        <v>6.5</v>
      </c>
      <c r="P1716" s="107">
        <v>3610000</v>
      </c>
      <c r="Q1716" s="107"/>
    </row>
    <row r="1717" spans="1:17" x14ac:dyDescent="0.3">
      <c r="A1717" t="s">
        <v>2625</v>
      </c>
      <c r="B1717" t="s">
        <v>534</v>
      </c>
      <c r="C1717" s="51"/>
      <c r="D1717" s="52"/>
      <c r="E1717" s="63"/>
      <c r="F1717" s="53"/>
      <c r="G1717" s="51" t="s">
        <v>51</v>
      </c>
      <c r="H1717" s="55"/>
      <c r="I1717" s="54"/>
      <c r="J1717" s="54"/>
      <c r="K1717" s="65"/>
      <c r="L1717" s="76">
        <v>1717</v>
      </c>
      <c r="M17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7" s="107">
        <v>7</v>
      </c>
      <c r="O1717" s="107">
        <v>6.5</v>
      </c>
      <c r="P1717" s="107">
        <v>3620000</v>
      </c>
      <c r="Q1717" s="107"/>
    </row>
    <row r="1718" spans="1:17" x14ac:dyDescent="0.3">
      <c r="A1718" t="s">
        <v>2626</v>
      </c>
      <c r="B1718" t="s">
        <v>653</v>
      </c>
      <c r="C1718" s="51"/>
      <c r="D1718" s="52"/>
      <c r="E1718" s="63"/>
      <c r="F1718" s="53"/>
      <c r="G1718" s="51" t="s">
        <v>51</v>
      </c>
      <c r="H1718" s="55"/>
      <c r="I1718" s="54"/>
      <c r="J1718" s="54"/>
      <c r="K1718" s="65"/>
      <c r="L1718" s="76">
        <v>1718</v>
      </c>
      <c r="M17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8" s="107">
        <v>7</v>
      </c>
      <c r="O1718" s="107">
        <v>6.5</v>
      </c>
      <c r="P1718" s="107">
        <v>3630000</v>
      </c>
      <c r="Q1718" s="107"/>
    </row>
    <row r="1719" spans="1:17" x14ac:dyDescent="0.3">
      <c r="A1719" t="s">
        <v>2627</v>
      </c>
      <c r="B1719" t="s">
        <v>233</v>
      </c>
      <c r="C1719" s="51"/>
      <c r="D1719" s="52"/>
      <c r="E1719" s="63"/>
      <c r="F1719" s="53"/>
      <c r="G1719" s="51" t="s">
        <v>51</v>
      </c>
      <c r="H1719" s="55"/>
      <c r="I1719" s="54"/>
      <c r="J1719" s="54"/>
      <c r="K1719" s="65"/>
      <c r="L1719" s="76">
        <v>1719</v>
      </c>
      <c r="M17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19" s="107">
        <v>2</v>
      </c>
      <c r="O1719" s="107">
        <v>6.5</v>
      </c>
      <c r="P1719" s="107">
        <v>3640000</v>
      </c>
      <c r="Q1719" s="107"/>
    </row>
    <row r="1720" spans="1:17" x14ac:dyDescent="0.3">
      <c r="A1720" t="s">
        <v>2628</v>
      </c>
      <c r="B1720" t="s">
        <v>662</v>
      </c>
      <c r="C1720" s="51"/>
      <c r="D1720" s="52"/>
      <c r="E1720" s="63"/>
      <c r="F1720" s="53"/>
      <c r="G1720" s="51" t="s">
        <v>51</v>
      </c>
      <c r="H1720" s="55"/>
      <c r="I1720" s="54"/>
      <c r="J1720" s="54"/>
      <c r="K1720" s="65"/>
      <c r="L1720" s="76">
        <v>1720</v>
      </c>
      <c r="M17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0" s="107">
        <v>3</v>
      </c>
      <c r="O1720" s="107">
        <v>6.5</v>
      </c>
      <c r="P1720" s="107">
        <v>3650000</v>
      </c>
      <c r="Q1720" s="107"/>
    </row>
    <row r="1721" spans="1:17" x14ac:dyDescent="0.3">
      <c r="A1721" t="s">
        <v>2629</v>
      </c>
      <c r="B1721" t="s">
        <v>663</v>
      </c>
      <c r="C1721" s="51"/>
      <c r="D1721" s="52"/>
      <c r="E1721" s="63"/>
      <c r="F1721" s="53"/>
      <c r="G1721" s="51" t="s">
        <v>51</v>
      </c>
      <c r="H1721" s="55"/>
      <c r="I1721" s="54"/>
      <c r="J1721" s="54"/>
      <c r="K1721" s="65"/>
      <c r="L1721" s="76">
        <v>1721</v>
      </c>
      <c r="M17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1" s="107">
        <v>4</v>
      </c>
      <c r="O1721" s="107">
        <v>6.5</v>
      </c>
      <c r="P1721" s="107">
        <v>3660000</v>
      </c>
      <c r="Q1721" s="107"/>
    </row>
    <row r="1722" spans="1:17" x14ac:dyDescent="0.3">
      <c r="A1722" t="s">
        <v>2630</v>
      </c>
      <c r="B1722" t="s">
        <v>664</v>
      </c>
      <c r="C1722" s="51"/>
      <c r="D1722" s="52"/>
      <c r="E1722" s="63"/>
      <c r="F1722" s="53"/>
      <c r="G1722" s="51" t="s">
        <v>51</v>
      </c>
      <c r="H1722" s="55"/>
      <c r="I1722" s="54"/>
      <c r="J1722" s="54"/>
      <c r="K1722" s="65"/>
      <c r="L1722" s="76">
        <v>1722</v>
      </c>
      <c r="M17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2" s="107">
        <v>5</v>
      </c>
      <c r="O1722" s="107">
        <v>6.5</v>
      </c>
      <c r="P1722" s="107">
        <v>3670000</v>
      </c>
      <c r="Q1722" s="107"/>
    </row>
    <row r="1723" spans="1:17" x14ac:dyDescent="0.3">
      <c r="A1723" t="s">
        <v>2631</v>
      </c>
      <c r="B1723" t="s">
        <v>341</v>
      </c>
      <c r="C1723" s="51"/>
      <c r="D1723" s="52"/>
      <c r="E1723" s="63"/>
      <c r="F1723" s="53"/>
      <c r="G1723" s="51" t="s">
        <v>51</v>
      </c>
      <c r="H1723" s="55"/>
      <c r="I1723" s="54"/>
      <c r="J1723" s="54"/>
      <c r="K1723" s="65"/>
      <c r="L1723" s="76">
        <v>1723</v>
      </c>
      <c r="M17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3" s="107">
        <v>6</v>
      </c>
      <c r="O1723" s="107">
        <v>6.5</v>
      </c>
      <c r="P1723" s="107">
        <v>3680000</v>
      </c>
      <c r="Q1723" s="107"/>
    </row>
    <row r="1724" spans="1:17" x14ac:dyDescent="0.3">
      <c r="A1724" t="s">
        <v>2632</v>
      </c>
      <c r="B1724" t="s">
        <v>196</v>
      </c>
      <c r="C1724" s="51"/>
      <c r="D1724" s="52"/>
      <c r="E1724" s="63"/>
      <c r="F1724" s="53"/>
      <c r="G1724" s="51" t="s">
        <v>51</v>
      </c>
      <c r="H1724" s="55"/>
      <c r="I1724" s="54"/>
      <c r="J1724" s="54"/>
      <c r="K1724" s="65"/>
      <c r="L1724" s="76">
        <v>1724</v>
      </c>
      <c r="M17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4" s="107">
        <v>7</v>
      </c>
      <c r="O1724" s="107">
        <v>6.5</v>
      </c>
      <c r="P1724" s="107">
        <v>3690000</v>
      </c>
      <c r="Q1724" s="107"/>
    </row>
    <row r="1725" spans="1:17" x14ac:dyDescent="0.3">
      <c r="A1725" t="s">
        <v>2633</v>
      </c>
      <c r="B1725" t="s">
        <v>665</v>
      </c>
      <c r="C1725" s="51"/>
      <c r="D1725" s="52"/>
      <c r="E1725" s="63"/>
      <c r="F1725" s="53"/>
      <c r="G1725" s="51" t="s">
        <v>51</v>
      </c>
      <c r="H1725" s="55"/>
      <c r="I1725" s="54"/>
      <c r="J1725" s="54"/>
      <c r="K1725" s="65"/>
      <c r="L1725" s="76">
        <v>1725</v>
      </c>
      <c r="M17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5" s="107">
        <v>8</v>
      </c>
      <c r="O1725" s="107">
        <v>6.5</v>
      </c>
      <c r="P1725" s="107">
        <v>3700000</v>
      </c>
      <c r="Q1725" s="107"/>
    </row>
    <row r="1726" spans="1:17" x14ac:dyDescent="0.3">
      <c r="A1726" t="s">
        <v>2634</v>
      </c>
      <c r="B1726" t="s">
        <v>300</v>
      </c>
      <c r="C1726" s="51"/>
      <c r="D1726" s="52"/>
      <c r="E1726" s="63"/>
      <c r="F1726" s="53"/>
      <c r="G1726" s="51" t="s">
        <v>51</v>
      </c>
      <c r="H1726" s="55"/>
      <c r="I1726" s="54"/>
      <c r="J1726" s="54"/>
      <c r="K1726" s="65"/>
      <c r="L1726" s="76">
        <v>1726</v>
      </c>
      <c r="M17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6" s="107">
        <v>9</v>
      </c>
      <c r="O1726" s="107">
        <v>6.5</v>
      </c>
      <c r="P1726" s="107">
        <v>3710000</v>
      </c>
      <c r="Q1726" s="107"/>
    </row>
    <row r="1727" spans="1:17" x14ac:dyDescent="0.3">
      <c r="A1727" t="s">
        <v>2635</v>
      </c>
      <c r="B1727" t="s">
        <v>479</v>
      </c>
      <c r="C1727" s="51"/>
      <c r="D1727" s="52"/>
      <c r="E1727" s="63"/>
      <c r="F1727" s="53"/>
      <c r="G1727" s="51" t="s">
        <v>51</v>
      </c>
      <c r="H1727" s="55"/>
      <c r="I1727" s="54"/>
      <c r="J1727" s="54"/>
      <c r="K1727" s="65"/>
      <c r="L1727" s="76">
        <v>1727</v>
      </c>
      <c r="M17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7" s="107">
        <v>8</v>
      </c>
      <c r="O1727" s="107">
        <v>6.5</v>
      </c>
      <c r="P1727" s="107">
        <v>3720000</v>
      </c>
      <c r="Q1727" s="107"/>
    </row>
    <row r="1728" spans="1:17" x14ac:dyDescent="0.3">
      <c r="A1728" t="s">
        <v>2636</v>
      </c>
      <c r="B1728" t="s">
        <v>276</v>
      </c>
      <c r="C1728" s="51"/>
      <c r="D1728" s="52"/>
      <c r="E1728" s="63"/>
      <c r="F1728" s="53"/>
      <c r="G1728" s="51" t="s">
        <v>51</v>
      </c>
      <c r="H1728" s="55"/>
      <c r="I1728" s="54"/>
      <c r="J1728" s="54"/>
      <c r="K1728" s="65"/>
      <c r="L1728" s="76">
        <v>1728</v>
      </c>
      <c r="M17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8" s="107">
        <v>7</v>
      </c>
      <c r="O1728" s="107">
        <v>6.5</v>
      </c>
      <c r="P1728" s="107">
        <v>3730000</v>
      </c>
      <c r="Q1728" s="107"/>
    </row>
    <row r="1729" spans="1:17" x14ac:dyDescent="0.3">
      <c r="A1729" t="s">
        <v>2637</v>
      </c>
      <c r="B1729" t="s">
        <v>666</v>
      </c>
      <c r="C1729" s="51"/>
      <c r="D1729" s="52"/>
      <c r="E1729" s="63"/>
      <c r="F1729" s="53"/>
      <c r="G1729" s="51" t="s">
        <v>51</v>
      </c>
      <c r="H1729" s="55"/>
      <c r="I1729" s="54"/>
      <c r="J1729" s="54"/>
      <c r="K1729" s="65"/>
      <c r="L1729" s="76">
        <v>1729</v>
      </c>
      <c r="M17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29" s="107">
        <v>6</v>
      </c>
      <c r="O1729" s="107">
        <v>6.5</v>
      </c>
      <c r="P1729" s="107">
        <v>3740000</v>
      </c>
      <c r="Q1729" s="107"/>
    </row>
    <row r="1730" spans="1:17" x14ac:dyDescent="0.3">
      <c r="A1730" t="s">
        <v>2638</v>
      </c>
      <c r="B1730" t="s">
        <v>208</v>
      </c>
      <c r="C1730" s="51"/>
      <c r="D1730" s="52"/>
      <c r="E1730" s="63"/>
      <c r="F1730" s="53"/>
      <c r="G1730" s="51" t="s">
        <v>51</v>
      </c>
      <c r="H1730" s="55"/>
      <c r="I1730" s="54"/>
      <c r="J1730" s="54"/>
      <c r="K1730" s="65"/>
      <c r="L1730" s="76">
        <v>1730</v>
      </c>
      <c r="M17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0" s="107">
        <v>5</v>
      </c>
      <c r="O1730" s="107">
        <v>6.5</v>
      </c>
      <c r="P1730" s="107">
        <v>3750000</v>
      </c>
      <c r="Q1730" s="107"/>
    </row>
    <row r="1731" spans="1:17" x14ac:dyDescent="0.3">
      <c r="A1731" t="s">
        <v>2639</v>
      </c>
      <c r="B1731" t="s">
        <v>298</v>
      </c>
      <c r="C1731" s="51"/>
      <c r="D1731" s="52"/>
      <c r="E1731" s="63"/>
      <c r="F1731" s="53"/>
      <c r="G1731" s="51" t="s">
        <v>51</v>
      </c>
      <c r="H1731" s="55"/>
      <c r="I1731" s="54"/>
      <c r="J1731" s="54"/>
      <c r="K1731" s="65"/>
      <c r="L1731" s="76">
        <v>1731</v>
      </c>
      <c r="M17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1" s="107">
        <v>4</v>
      </c>
      <c r="O1731" s="107">
        <v>6.5</v>
      </c>
      <c r="P1731" s="107">
        <v>3760000</v>
      </c>
      <c r="Q1731" s="107"/>
    </row>
    <row r="1732" spans="1:17" x14ac:dyDescent="0.3">
      <c r="A1732" t="s">
        <v>2640</v>
      </c>
      <c r="B1732" t="s">
        <v>667</v>
      </c>
      <c r="C1732" s="51"/>
      <c r="D1732" s="52"/>
      <c r="E1732" s="63"/>
      <c r="F1732" s="53"/>
      <c r="G1732" s="51" t="s">
        <v>51</v>
      </c>
      <c r="H1732" s="55"/>
      <c r="I1732" s="54"/>
      <c r="J1732" s="54"/>
      <c r="K1732" s="65"/>
      <c r="L1732" s="76">
        <v>1732</v>
      </c>
      <c r="M17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2" s="107">
        <v>12</v>
      </c>
      <c r="O1732" s="107">
        <v>6.5</v>
      </c>
      <c r="P1732" s="107">
        <v>3770000</v>
      </c>
      <c r="Q1732" s="107"/>
    </row>
    <row r="1733" spans="1:17" x14ac:dyDescent="0.3">
      <c r="A1733" t="s">
        <v>2641</v>
      </c>
      <c r="B1733" t="s">
        <v>443</v>
      </c>
      <c r="C1733" s="51"/>
      <c r="D1733" s="52"/>
      <c r="E1733" s="63"/>
      <c r="F1733" s="53"/>
      <c r="G1733" s="51" t="s">
        <v>51</v>
      </c>
      <c r="H1733" s="55"/>
      <c r="I1733" s="54"/>
      <c r="J1733" s="54"/>
      <c r="K1733" s="65"/>
      <c r="L1733" s="76">
        <v>1733</v>
      </c>
      <c r="M17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3" s="107">
        <v>3</v>
      </c>
      <c r="O1733" s="107">
        <v>6.5</v>
      </c>
      <c r="P1733" s="107">
        <v>3780000</v>
      </c>
      <c r="Q1733" s="107"/>
    </row>
    <row r="1734" spans="1:17" x14ac:dyDescent="0.3">
      <c r="A1734" t="s">
        <v>2642</v>
      </c>
      <c r="B1734" t="s">
        <v>323</v>
      </c>
      <c r="C1734" s="51"/>
      <c r="D1734" s="52"/>
      <c r="E1734" s="63"/>
      <c r="F1734" s="53"/>
      <c r="G1734" s="51" t="s">
        <v>51</v>
      </c>
      <c r="H1734" s="55"/>
      <c r="I1734" s="54"/>
      <c r="J1734" s="54"/>
      <c r="K1734" s="65"/>
      <c r="L1734" s="76">
        <v>1734</v>
      </c>
      <c r="M17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4" s="107">
        <v>2</v>
      </c>
      <c r="O1734" s="107">
        <v>6.5</v>
      </c>
      <c r="P1734" s="107">
        <v>3790000</v>
      </c>
      <c r="Q1734" s="107"/>
    </row>
    <row r="1735" spans="1:17" x14ac:dyDescent="0.3">
      <c r="A1735" t="s">
        <v>2643</v>
      </c>
      <c r="B1735" t="s">
        <v>668</v>
      </c>
      <c r="C1735" s="51"/>
      <c r="D1735" s="52"/>
      <c r="E1735" s="63"/>
      <c r="F1735" s="53"/>
      <c r="G1735" s="51" t="s">
        <v>51</v>
      </c>
      <c r="H1735" s="55"/>
      <c r="I1735" s="54"/>
      <c r="J1735" s="54"/>
      <c r="K1735" s="65"/>
      <c r="L1735" s="76">
        <v>1735</v>
      </c>
      <c r="M17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5" s="107">
        <v>2</v>
      </c>
      <c r="O1735" s="107">
        <v>6.5</v>
      </c>
      <c r="P1735" s="107">
        <v>3800000</v>
      </c>
      <c r="Q1735" s="107"/>
    </row>
    <row r="1736" spans="1:17" x14ac:dyDescent="0.3">
      <c r="A1736" t="s">
        <v>2644</v>
      </c>
      <c r="B1736" t="s">
        <v>442</v>
      </c>
      <c r="C1736" s="51"/>
      <c r="D1736" s="52"/>
      <c r="E1736" s="63"/>
      <c r="F1736" s="53"/>
      <c r="G1736" s="51" t="s">
        <v>51</v>
      </c>
      <c r="H1736" s="55"/>
      <c r="I1736" s="54"/>
      <c r="J1736" s="54"/>
      <c r="K1736" s="65"/>
      <c r="L1736" s="76">
        <v>1736</v>
      </c>
      <c r="M17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6" s="107">
        <v>1</v>
      </c>
      <c r="O1736" s="107">
        <v>6.5</v>
      </c>
      <c r="P1736" s="107">
        <v>3810000</v>
      </c>
      <c r="Q1736" s="107"/>
    </row>
    <row r="1737" spans="1:17" x14ac:dyDescent="0.3">
      <c r="A1737" t="s">
        <v>2645</v>
      </c>
      <c r="B1737" t="s">
        <v>300</v>
      </c>
      <c r="C1737" s="51"/>
      <c r="D1737" s="52"/>
      <c r="E1737" s="63"/>
      <c r="F1737" s="53"/>
      <c r="G1737" s="51" t="s">
        <v>51</v>
      </c>
      <c r="H1737" s="55"/>
      <c r="I1737" s="54"/>
      <c r="J1737" s="54"/>
      <c r="K1737" s="65"/>
      <c r="L1737" s="76">
        <v>1737</v>
      </c>
      <c r="M17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7" s="107">
        <v>8</v>
      </c>
      <c r="O1737" s="107">
        <v>6.5</v>
      </c>
      <c r="P1737" s="107">
        <v>3820000</v>
      </c>
      <c r="Q1737" s="107"/>
    </row>
    <row r="1738" spans="1:17" x14ac:dyDescent="0.3">
      <c r="A1738" t="s">
        <v>2646</v>
      </c>
      <c r="B1738" t="s">
        <v>592</v>
      </c>
      <c r="C1738" s="51"/>
      <c r="D1738" s="52"/>
      <c r="E1738" s="63"/>
      <c r="F1738" s="53"/>
      <c r="G1738" s="51" t="s">
        <v>51</v>
      </c>
      <c r="H1738" s="55"/>
      <c r="I1738" s="54"/>
      <c r="J1738" s="54"/>
      <c r="K1738" s="65"/>
      <c r="L1738" s="76">
        <v>1738</v>
      </c>
      <c r="M17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8" s="107">
        <v>9</v>
      </c>
      <c r="O1738" s="107">
        <v>6.5</v>
      </c>
      <c r="P1738" s="107">
        <v>3830000</v>
      </c>
      <c r="Q1738" s="107"/>
    </row>
    <row r="1739" spans="1:17" x14ac:dyDescent="0.3">
      <c r="A1739" t="s">
        <v>2647</v>
      </c>
      <c r="B1739" t="s">
        <v>669</v>
      </c>
      <c r="C1739" s="51"/>
      <c r="D1739" s="52"/>
      <c r="E1739" s="63"/>
      <c r="F1739" s="53"/>
      <c r="G1739" s="51" t="s">
        <v>51</v>
      </c>
      <c r="H1739" s="55"/>
      <c r="I1739" s="54"/>
      <c r="J1739" s="54"/>
      <c r="K1739" s="65"/>
      <c r="L1739" s="76">
        <v>1739</v>
      </c>
      <c r="M17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39" s="107">
        <v>7</v>
      </c>
      <c r="O1739" s="107">
        <v>6.5</v>
      </c>
      <c r="P1739" s="107">
        <v>3840000</v>
      </c>
      <c r="Q1739" s="107"/>
    </row>
    <row r="1740" spans="1:17" x14ac:dyDescent="0.3">
      <c r="A1740" t="s">
        <v>2648</v>
      </c>
      <c r="B1740" t="s">
        <v>598</v>
      </c>
      <c r="C1740" s="51"/>
      <c r="D1740" s="52"/>
      <c r="E1740" s="63"/>
      <c r="F1740" s="53"/>
      <c r="G1740" s="51" t="s">
        <v>51</v>
      </c>
      <c r="H1740" s="55"/>
      <c r="I1740" s="54"/>
      <c r="J1740" s="54"/>
      <c r="K1740" s="65"/>
      <c r="L1740" s="76">
        <v>1740</v>
      </c>
      <c r="M17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0" s="107">
        <v>6</v>
      </c>
      <c r="O1740" s="107">
        <v>6.5</v>
      </c>
      <c r="P1740" s="107">
        <v>3850000</v>
      </c>
      <c r="Q1740" s="107"/>
    </row>
    <row r="1741" spans="1:17" x14ac:dyDescent="0.3">
      <c r="A1741" t="s">
        <v>2649</v>
      </c>
      <c r="B1741" t="s">
        <v>479</v>
      </c>
      <c r="C1741" s="51"/>
      <c r="D1741" s="52"/>
      <c r="E1741" s="63"/>
      <c r="F1741" s="53"/>
      <c r="G1741" s="51" t="s">
        <v>51</v>
      </c>
      <c r="H1741" s="55"/>
      <c r="I1741" s="54"/>
      <c r="J1741" s="54"/>
      <c r="K1741" s="65"/>
      <c r="L1741" s="76">
        <v>1741</v>
      </c>
      <c r="M17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1" s="107">
        <v>5</v>
      </c>
      <c r="O1741" s="107">
        <v>6.5</v>
      </c>
      <c r="P1741" s="107">
        <v>3860000</v>
      </c>
      <c r="Q1741" s="107"/>
    </row>
    <row r="1742" spans="1:17" x14ac:dyDescent="0.3">
      <c r="A1742" t="s">
        <v>2650</v>
      </c>
      <c r="B1742" t="s">
        <v>191</v>
      </c>
      <c r="C1742" s="51"/>
      <c r="D1742" s="52"/>
      <c r="E1742" s="63"/>
      <c r="F1742" s="53"/>
      <c r="G1742" s="51" t="s">
        <v>51</v>
      </c>
      <c r="H1742" s="55"/>
      <c r="I1742" s="54"/>
      <c r="J1742" s="54"/>
      <c r="K1742" s="65"/>
      <c r="L1742" s="76">
        <v>1742</v>
      </c>
      <c r="M17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2" s="107">
        <v>4</v>
      </c>
      <c r="O1742" s="107">
        <v>6.5</v>
      </c>
      <c r="P1742" s="107">
        <v>3870000</v>
      </c>
      <c r="Q1742" s="107"/>
    </row>
    <row r="1743" spans="1:17" x14ac:dyDescent="0.3">
      <c r="A1743" t="s">
        <v>2651</v>
      </c>
      <c r="B1743" t="s">
        <v>670</v>
      </c>
      <c r="C1743" s="51"/>
      <c r="D1743" s="52"/>
      <c r="E1743" s="63"/>
      <c r="F1743" s="53"/>
      <c r="G1743" s="51" t="s">
        <v>51</v>
      </c>
      <c r="H1743" s="55"/>
      <c r="I1743" s="54"/>
      <c r="J1743" s="54"/>
      <c r="K1743" s="65"/>
      <c r="L1743" s="76">
        <v>1743</v>
      </c>
      <c r="M17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3" s="107">
        <v>3</v>
      </c>
      <c r="O1743" s="107">
        <v>6.5</v>
      </c>
      <c r="P1743" s="107">
        <v>3880000</v>
      </c>
      <c r="Q1743" s="107"/>
    </row>
    <row r="1744" spans="1:17" x14ac:dyDescent="0.3">
      <c r="A1744" t="s">
        <v>2652</v>
      </c>
      <c r="B1744" t="s">
        <v>671</v>
      </c>
      <c r="C1744" s="51"/>
      <c r="D1744" s="52"/>
      <c r="E1744" s="63"/>
      <c r="F1744" s="53"/>
      <c r="G1744" s="51" t="s">
        <v>51</v>
      </c>
      <c r="H1744" s="55"/>
      <c r="I1744" s="54"/>
      <c r="J1744" s="54"/>
      <c r="K1744" s="65"/>
      <c r="L1744" s="76">
        <v>1744</v>
      </c>
      <c r="M17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4" s="107">
        <v>2</v>
      </c>
      <c r="O1744" s="107">
        <v>6.5</v>
      </c>
      <c r="P1744" s="107">
        <v>3890000</v>
      </c>
      <c r="Q1744" s="107"/>
    </row>
    <row r="1745" spans="1:17" x14ac:dyDescent="0.3">
      <c r="A1745" t="s">
        <v>2653</v>
      </c>
      <c r="B1745" t="s">
        <v>672</v>
      </c>
      <c r="C1745" s="51"/>
      <c r="D1745" s="52"/>
      <c r="E1745" s="63"/>
      <c r="F1745" s="53"/>
      <c r="G1745" s="51" t="s">
        <v>51</v>
      </c>
      <c r="H1745" s="55"/>
      <c r="I1745" s="54"/>
      <c r="J1745" s="54"/>
      <c r="K1745" s="65"/>
      <c r="L1745" s="76">
        <v>1745</v>
      </c>
      <c r="M17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5" s="107">
        <v>1</v>
      </c>
      <c r="O1745" s="107">
        <v>6.5</v>
      </c>
      <c r="P1745" s="107">
        <v>3900000</v>
      </c>
      <c r="Q1745" s="107"/>
    </row>
    <row r="1746" spans="1:17" x14ac:dyDescent="0.3">
      <c r="A1746" t="s">
        <v>2654</v>
      </c>
      <c r="B1746" t="s">
        <v>673</v>
      </c>
      <c r="C1746" s="51"/>
      <c r="D1746" s="52"/>
      <c r="E1746" s="63"/>
      <c r="F1746" s="53"/>
      <c r="G1746" s="51" t="s">
        <v>51</v>
      </c>
      <c r="H1746" s="55"/>
      <c r="I1746" s="54"/>
      <c r="J1746" s="54"/>
      <c r="K1746" s="65"/>
      <c r="L1746" s="76">
        <v>1746</v>
      </c>
      <c r="M17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6" s="107">
        <v>7</v>
      </c>
      <c r="O1746" s="107">
        <v>6.5</v>
      </c>
      <c r="P1746" s="107">
        <v>3910000</v>
      </c>
      <c r="Q1746" s="107"/>
    </row>
    <row r="1747" spans="1:17" x14ac:dyDescent="0.3">
      <c r="A1747" t="s">
        <v>1237</v>
      </c>
      <c r="B1747" t="s">
        <v>240</v>
      </c>
      <c r="C1747" s="51"/>
      <c r="D1747" s="52"/>
      <c r="E1747" s="63"/>
      <c r="F1747" s="53"/>
      <c r="G1747" s="51" t="s">
        <v>51</v>
      </c>
      <c r="H1747" s="55"/>
      <c r="I1747" s="54"/>
      <c r="J1747" s="54"/>
      <c r="K1747" s="65"/>
      <c r="L1747" s="76">
        <v>1747</v>
      </c>
      <c r="M17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7" s="107">
        <v>6</v>
      </c>
      <c r="O1747" s="107">
        <v>6.5</v>
      </c>
      <c r="P1747" s="107">
        <v>3920000</v>
      </c>
      <c r="Q1747" s="107"/>
    </row>
    <row r="1748" spans="1:17" x14ac:dyDescent="0.3">
      <c r="A1748" t="s">
        <v>2655</v>
      </c>
      <c r="B1748" t="s">
        <v>484</v>
      </c>
      <c r="C1748" s="51"/>
      <c r="D1748" s="52"/>
      <c r="E1748" s="63"/>
      <c r="F1748" s="53"/>
      <c r="G1748" s="51" t="s">
        <v>51</v>
      </c>
      <c r="H1748" s="55"/>
      <c r="I1748" s="54"/>
      <c r="J1748" s="54"/>
      <c r="K1748" s="65"/>
      <c r="L1748" s="76">
        <v>1748</v>
      </c>
      <c r="M17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8" s="107">
        <v>5</v>
      </c>
      <c r="O1748" s="107">
        <v>6.5</v>
      </c>
      <c r="P1748" s="107">
        <v>3930000</v>
      </c>
      <c r="Q1748" s="107"/>
    </row>
    <row r="1749" spans="1:17" x14ac:dyDescent="0.3">
      <c r="A1749" t="s">
        <v>2656</v>
      </c>
      <c r="B1749" t="s">
        <v>581</v>
      </c>
      <c r="C1749" s="51"/>
      <c r="D1749" s="52"/>
      <c r="E1749" s="63"/>
      <c r="F1749" s="53"/>
      <c r="G1749" s="51" t="s">
        <v>51</v>
      </c>
      <c r="H1749" s="55"/>
      <c r="I1749" s="54"/>
      <c r="J1749" s="54"/>
      <c r="K1749" s="65"/>
      <c r="L1749" s="76">
        <v>1749</v>
      </c>
      <c r="M17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49" s="107">
        <v>4</v>
      </c>
      <c r="O1749" s="107">
        <v>6.5</v>
      </c>
      <c r="P1749" s="107">
        <v>3940000</v>
      </c>
      <c r="Q1749" s="107"/>
    </row>
    <row r="1750" spans="1:17" x14ac:dyDescent="0.3">
      <c r="A1750" t="s">
        <v>2657</v>
      </c>
      <c r="B1750" t="s">
        <v>674</v>
      </c>
      <c r="C1750" s="51"/>
      <c r="D1750" s="52"/>
      <c r="E1750" s="63"/>
      <c r="F1750" s="53"/>
      <c r="G1750" s="51" t="s">
        <v>51</v>
      </c>
      <c r="H1750" s="55"/>
      <c r="I1750" s="54"/>
      <c r="J1750" s="54"/>
      <c r="K1750" s="65"/>
      <c r="L1750" s="76">
        <v>1750</v>
      </c>
      <c r="M17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0" s="107">
        <v>3</v>
      </c>
      <c r="O1750" s="107">
        <v>6.5</v>
      </c>
      <c r="P1750" s="107">
        <v>3950000</v>
      </c>
      <c r="Q1750" s="107"/>
    </row>
    <row r="1751" spans="1:17" x14ac:dyDescent="0.3">
      <c r="A1751" t="s">
        <v>2658</v>
      </c>
      <c r="B1751" t="s">
        <v>373</v>
      </c>
      <c r="C1751" s="51"/>
      <c r="D1751" s="52"/>
      <c r="E1751" s="63"/>
      <c r="F1751" s="53"/>
      <c r="G1751" s="51" t="s">
        <v>51</v>
      </c>
      <c r="H1751" s="55"/>
      <c r="I1751" s="54"/>
      <c r="J1751" s="54"/>
      <c r="K1751" s="65"/>
      <c r="L1751" s="76">
        <v>1751</v>
      </c>
      <c r="M17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1" s="107">
        <v>3</v>
      </c>
      <c r="O1751" s="107">
        <v>6.5</v>
      </c>
      <c r="P1751" s="107">
        <v>3960000</v>
      </c>
      <c r="Q1751" s="107"/>
    </row>
    <row r="1752" spans="1:17" x14ac:dyDescent="0.3">
      <c r="A1752" t="s">
        <v>2659</v>
      </c>
      <c r="B1752" t="s">
        <v>298</v>
      </c>
      <c r="C1752" s="51"/>
      <c r="D1752" s="52"/>
      <c r="E1752" s="63"/>
      <c r="F1752" s="53"/>
      <c r="G1752" s="51" t="s">
        <v>51</v>
      </c>
      <c r="H1752" s="55"/>
      <c r="I1752" s="54"/>
      <c r="J1752" s="54"/>
      <c r="K1752" s="65"/>
      <c r="L1752" s="76">
        <v>1752</v>
      </c>
      <c r="M17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2" s="107">
        <v>2</v>
      </c>
      <c r="O1752" s="107">
        <v>4</v>
      </c>
      <c r="P1752" s="107">
        <v>3970000</v>
      </c>
      <c r="Q1752" s="107"/>
    </row>
    <row r="1753" spans="1:17" x14ac:dyDescent="0.3">
      <c r="A1753" t="s">
        <v>2660</v>
      </c>
      <c r="B1753" t="s">
        <v>194</v>
      </c>
      <c r="C1753" s="51"/>
      <c r="D1753" s="52"/>
      <c r="E1753" s="63"/>
      <c r="F1753" s="53"/>
      <c r="G1753" s="51" t="s">
        <v>51</v>
      </c>
      <c r="H1753" s="55"/>
      <c r="I1753" s="54"/>
      <c r="J1753" s="54"/>
      <c r="K1753" s="65"/>
      <c r="L1753" s="76">
        <v>1753</v>
      </c>
      <c r="M17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3" s="107">
        <v>22</v>
      </c>
      <c r="O1753" s="107">
        <v>4.0999999999999996</v>
      </c>
      <c r="P1753" s="107">
        <v>3980000</v>
      </c>
      <c r="Q1753" s="107"/>
    </row>
    <row r="1754" spans="1:17" x14ac:dyDescent="0.3">
      <c r="A1754" t="s">
        <v>2661</v>
      </c>
      <c r="B1754" t="s">
        <v>436</v>
      </c>
      <c r="C1754" s="51"/>
      <c r="D1754" s="52"/>
      <c r="E1754" s="63"/>
      <c r="F1754" s="53"/>
      <c r="G1754" s="51" t="s">
        <v>51</v>
      </c>
      <c r="H1754" s="55"/>
      <c r="I1754" s="54"/>
      <c r="J1754" s="54"/>
      <c r="K1754" s="65"/>
      <c r="L1754" s="76">
        <v>1754</v>
      </c>
      <c r="M17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4" s="107">
        <v>21</v>
      </c>
      <c r="O1754" s="107">
        <v>4.2</v>
      </c>
      <c r="P1754" s="107">
        <v>3990000</v>
      </c>
      <c r="Q1754" s="107"/>
    </row>
    <row r="1755" spans="1:17" x14ac:dyDescent="0.3">
      <c r="A1755" t="s">
        <v>2662</v>
      </c>
      <c r="B1755" t="s">
        <v>190</v>
      </c>
      <c r="C1755" s="51"/>
      <c r="D1755" s="52"/>
      <c r="E1755" s="63"/>
      <c r="F1755" s="53"/>
      <c r="G1755" s="51" t="s">
        <v>51</v>
      </c>
      <c r="H1755" s="55"/>
      <c r="I1755" s="54"/>
      <c r="J1755" s="54"/>
      <c r="K1755" s="65"/>
      <c r="L1755" s="76">
        <v>1755</v>
      </c>
      <c r="M17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5" s="107">
        <v>23</v>
      </c>
      <c r="O1755" s="107">
        <v>4.3</v>
      </c>
      <c r="P1755" s="107">
        <v>4000000</v>
      </c>
      <c r="Q1755" s="107"/>
    </row>
    <row r="1756" spans="1:17" x14ac:dyDescent="0.3">
      <c r="A1756" t="s">
        <v>2663</v>
      </c>
      <c r="B1756" t="s">
        <v>443</v>
      </c>
      <c r="C1756" s="51"/>
      <c r="D1756" s="52"/>
      <c r="E1756" s="63"/>
      <c r="F1756" s="53"/>
      <c r="G1756" s="51" t="s">
        <v>51</v>
      </c>
      <c r="H1756" s="55"/>
      <c r="I1756" s="54"/>
      <c r="J1756" s="54"/>
      <c r="K1756" s="65"/>
      <c r="L1756" s="76">
        <v>1756</v>
      </c>
      <c r="M17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6" s="107">
        <v>2</v>
      </c>
      <c r="O1756" s="107">
        <v>4.4000000000000004</v>
      </c>
      <c r="P1756" s="107">
        <v>4010000</v>
      </c>
      <c r="Q1756" s="107"/>
    </row>
    <row r="1757" spans="1:17" x14ac:dyDescent="0.3">
      <c r="A1757" t="s">
        <v>2664</v>
      </c>
      <c r="B1757" t="s">
        <v>295</v>
      </c>
      <c r="C1757" s="51"/>
      <c r="D1757" s="52"/>
      <c r="E1757" s="63"/>
      <c r="F1757" s="53"/>
      <c r="G1757" s="51" t="s">
        <v>51</v>
      </c>
      <c r="H1757" s="55"/>
      <c r="I1757" s="54"/>
      <c r="J1757" s="54"/>
      <c r="K1757" s="65"/>
      <c r="L1757" s="76">
        <v>1757</v>
      </c>
      <c r="M17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7" s="107">
        <v>23</v>
      </c>
      <c r="O1757" s="107">
        <v>4.5</v>
      </c>
      <c r="P1757" s="107">
        <v>4020000</v>
      </c>
      <c r="Q1757" s="107"/>
    </row>
    <row r="1758" spans="1:17" x14ac:dyDescent="0.3">
      <c r="A1758" t="s">
        <v>2665</v>
      </c>
      <c r="B1758" t="s">
        <v>175</v>
      </c>
      <c r="C1758" s="51"/>
      <c r="D1758" s="52"/>
      <c r="E1758" s="63"/>
      <c r="F1758" s="53"/>
      <c r="G1758" s="51" t="s">
        <v>51</v>
      </c>
      <c r="H1758" s="55"/>
      <c r="I1758" s="54"/>
      <c r="J1758" s="54"/>
      <c r="K1758" s="65"/>
      <c r="L1758" s="76">
        <v>1758</v>
      </c>
      <c r="M17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8" s="107">
        <v>23</v>
      </c>
      <c r="O1758" s="107">
        <v>4.5999999999999996</v>
      </c>
      <c r="P1758" s="107">
        <v>4030000</v>
      </c>
      <c r="Q1758" s="107"/>
    </row>
    <row r="1759" spans="1:17" x14ac:dyDescent="0.3">
      <c r="A1759" t="s">
        <v>2666</v>
      </c>
      <c r="B1759" t="s">
        <v>286</v>
      </c>
      <c r="C1759" s="51"/>
      <c r="D1759" s="52"/>
      <c r="E1759" s="63"/>
      <c r="F1759" s="53"/>
      <c r="G1759" s="51" t="s">
        <v>51</v>
      </c>
      <c r="H1759" s="55"/>
      <c r="I1759" s="54"/>
      <c r="J1759" s="54"/>
      <c r="K1759" s="65"/>
      <c r="L1759" s="76">
        <v>1759</v>
      </c>
      <c r="M17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59" s="107">
        <v>24</v>
      </c>
      <c r="O1759" s="107">
        <v>4.7</v>
      </c>
      <c r="P1759" s="107">
        <v>4040000</v>
      </c>
      <c r="Q1759" s="107"/>
    </row>
    <row r="1760" spans="1:17" x14ac:dyDescent="0.3">
      <c r="A1760" t="s">
        <v>2667</v>
      </c>
      <c r="B1760" t="s">
        <v>473</v>
      </c>
      <c r="C1760" s="51"/>
      <c r="D1760" s="52"/>
      <c r="E1760" s="63"/>
      <c r="F1760" s="53"/>
      <c r="G1760" s="51" t="s">
        <v>51</v>
      </c>
      <c r="H1760" s="55"/>
      <c r="I1760" s="54"/>
      <c r="J1760" s="54"/>
      <c r="K1760" s="65"/>
      <c r="L1760" s="76">
        <v>1760</v>
      </c>
      <c r="M17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0" s="107">
        <v>12</v>
      </c>
      <c r="O1760" s="107">
        <v>4.8</v>
      </c>
      <c r="P1760" s="107">
        <v>4050000</v>
      </c>
      <c r="Q1760" s="107"/>
    </row>
    <row r="1761" spans="1:17" x14ac:dyDescent="0.3">
      <c r="A1761" t="s">
        <v>2668</v>
      </c>
      <c r="B1761" t="s">
        <v>392</v>
      </c>
      <c r="C1761" s="51"/>
      <c r="D1761" s="52"/>
      <c r="E1761" s="63"/>
      <c r="F1761" s="53"/>
      <c r="G1761" s="51" t="s">
        <v>51</v>
      </c>
      <c r="H1761" s="55"/>
      <c r="I1761" s="54"/>
      <c r="J1761" s="54"/>
      <c r="K1761" s="65"/>
      <c r="L1761" s="76">
        <v>1761</v>
      </c>
      <c r="M17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1" s="107">
        <v>1</v>
      </c>
      <c r="O1761" s="107">
        <v>4.9000000000000004</v>
      </c>
      <c r="P1761" s="107">
        <v>4060000</v>
      </c>
      <c r="Q1761" s="107"/>
    </row>
    <row r="1762" spans="1:17" x14ac:dyDescent="0.3">
      <c r="A1762" t="s">
        <v>2669</v>
      </c>
      <c r="B1762" t="s">
        <v>484</v>
      </c>
      <c r="C1762" s="51"/>
      <c r="D1762" s="52"/>
      <c r="E1762" s="63"/>
      <c r="F1762" s="53"/>
      <c r="G1762" s="51" t="s">
        <v>51</v>
      </c>
      <c r="H1762" s="55"/>
      <c r="I1762" s="54"/>
      <c r="J1762" s="54"/>
      <c r="K1762" s="65"/>
      <c r="L1762" s="76">
        <v>1762</v>
      </c>
      <c r="M17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2" s="107">
        <v>11</v>
      </c>
      <c r="O1762" s="107">
        <v>5</v>
      </c>
      <c r="P1762" s="107">
        <v>4070000</v>
      </c>
      <c r="Q1762" s="107"/>
    </row>
    <row r="1763" spans="1:17" x14ac:dyDescent="0.3">
      <c r="A1763" t="s">
        <v>2670</v>
      </c>
      <c r="B1763" t="s">
        <v>388</v>
      </c>
      <c r="C1763" s="51"/>
      <c r="D1763" s="52"/>
      <c r="E1763" s="63"/>
      <c r="F1763" s="53"/>
      <c r="G1763" s="51" t="s">
        <v>51</v>
      </c>
      <c r="H1763" s="55"/>
      <c r="I1763" s="54"/>
      <c r="J1763" s="54"/>
      <c r="K1763" s="65"/>
      <c r="L1763" s="76">
        <v>1763</v>
      </c>
      <c r="M17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3" s="107">
        <v>11</v>
      </c>
      <c r="O1763" s="107">
        <v>5.0999999999999996</v>
      </c>
      <c r="P1763" s="107">
        <v>4080000</v>
      </c>
      <c r="Q1763" s="107"/>
    </row>
    <row r="1764" spans="1:17" x14ac:dyDescent="0.3">
      <c r="A1764" t="s">
        <v>2671</v>
      </c>
      <c r="B1764" t="s">
        <v>298</v>
      </c>
      <c r="C1764" s="51"/>
      <c r="D1764" s="52"/>
      <c r="E1764" s="63"/>
      <c r="F1764" s="53"/>
      <c r="G1764" s="51" t="s">
        <v>51</v>
      </c>
      <c r="H1764" s="55"/>
      <c r="I1764" s="54"/>
      <c r="J1764" s="54"/>
      <c r="K1764" s="65"/>
      <c r="L1764" s="76">
        <v>1764</v>
      </c>
      <c r="M17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4" s="107">
        <v>11</v>
      </c>
      <c r="O1764" s="107">
        <v>5.2</v>
      </c>
      <c r="P1764" s="107">
        <v>4090000</v>
      </c>
      <c r="Q1764" s="107"/>
    </row>
    <row r="1765" spans="1:17" x14ac:dyDescent="0.3">
      <c r="A1765" t="s">
        <v>2672</v>
      </c>
      <c r="B1765" t="s">
        <v>344</v>
      </c>
      <c r="C1765" s="51"/>
      <c r="D1765" s="52"/>
      <c r="E1765" s="63"/>
      <c r="F1765" s="53"/>
      <c r="G1765" s="51" t="s">
        <v>51</v>
      </c>
      <c r="H1765" s="55"/>
      <c r="I1765" s="54"/>
      <c r="J1765" s="54"/>
      <c r="K1765" s="65"/>
      <c r="L1765" s="76">
        <v>1765</v>
      </c>
      <c r="M17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5" s="107">
        <v>11</v>
      </c>
      <c r="O1765" s="107">
        <v>5.3</v>
      </c>
      <c r="P1765" s="107">
        <v>4100000</v>
      </c>
      <c r="Q1765" s="107"/>
    </row>
    <row r="1766" spans="1:17" x14ac:dyDescent="0.3">
      <c r="A1766" t="s">
        <v>2673</v>
      </c>
      <c r="B1766" t="s">
        <v>395</v>
      </c>
      <c r="C1766" s="51"/>
      <c r="D1766" s="52"/>
      <c r="E1766" s="63"/>
      <c r="F1766" s="53"/>
      <c r="G1766" s="51" t="s">
        <v>51</v>
      </c>
      <c r="H1766" s="55"/>
      <c r="I1766" s="54"/>
      <c r="J1766" s="54"/>
      <c r="K1766" s="65"/>
      <c r="L1766" s="76">
        <v>1766</v>
      </c>
      <c r="M17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6" s="107">
        <v>11</v>
      </c>
      <c r="O1766" s="107">
        <v>5.4</v>
      </c>
      <c r="P1766" s="107">
        <v>4110000</v>
      </c>
      <c r="Q1766" s="107"/>
    </row>
    <row r="1767" spans="1:17" x14ac:dyDescent="0.3">
      <c r="A1767" t="s">
        <v>2674</v>
      </c>
      <c r="B1767" t="s">
        <v>194</v>
      </c>
      <c r="C1767" s="51"/>
      <c r="D1767" s="52"/>
      <c r="E1767" s="63"/>
      <c r="F1767" s="53"/>
      <c r="G1767" s="51" t="s">
        <v>51</v>
      </c>
      <c r="H1767" s="55"/>
      <c r="I1767" s="54"/>
      <c r="J1767" s="54"/>
      <c r="K1767" s="65"/>
      <c r="L1767" s="76">
        <v>1767</v>
      </c>
      <c r="M17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7" s="107">
        <v>11</v>
      </c>
      <c r="O1767" s="107">
        <v>5.4999999999999902</v>
      </c>
      <c r="P1767" s="107">
        <v>4120000</v>
      </c>
      <c r="Q1767" s="107"/>
    </row>
    <row r="1768" spans="1:17" x14ac:dyDescent="0.3">
      <c r="A1768" t="s">
        <v>2675</v>
      </c>
      <c r="B1768" t="s">
        <v>344</v>
      </c>
      <c r="C1768" s="51"/>
      <c r="D1768" s="52"/>
      <c r="E1768" s="63"/>
      <c r="F1768" s="53"/>
      <c r="G1768" s="51" t="s">
        <v>51</v>
      </c>
      <c r="H1768" s="55"/>
      <c r="I1768" s="54"/>
      <c r="J1768" s="54"/>
      <c r="K1768" s="65"/>
      <c r="L1768" s="76">
        <v>1768</v>
      </c>
      <c r="M17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8" s="107">
        <v>11</v>
      </c>
      <c r="O1768" s="107">
        <v>5.5999999999999899</v>
      </c>
      <c r="P1768" s="107">
        <v>4130000</v>
      </c>
      <c r="Q1768" s="107"/>
    </row>
    <row r="1769" spans="1:17" x14ac:dyDescent="0.3">
      <c r="A1769" t="s">
        <v>2676</v>
      </c>
      <c r="B1769" t="s">
        <v>464</v>
      </c>
      <c r="C1769" s="51"/>
      <c r="D1769" s="52"/>
      <c r="E1769" s="63"/>
      <c r="F1769" s="53"/>
      <c r="G1769" s="51" t="s">
        <v>51</v>
      </c>
      <c r="H1769" s="55"/>
      <c r="I1769" s="54"/>
      <c r="J1769" s="54"/>
      <c r="K1769" s="65"/>
      <c r="L1769" s="76">
        <v>1769</v>
      </c>
      <c r="M17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69" s="107">
        <v>11</v>
      </c>
      <c r="O1769" s="107">
        <v>5.6999999999999904</v>
      </c>
      <c r="P1769" s="107">
        <v>4140000</v>
      </c>
      <c r="Q1769" s="107"/>
    </row>
    <row r="1770" spans="1:17" x14ac:dyDescent="0.3">
      <c r="A1770" t="s">
        <v>2677</v>
      </c>
      <c r="B1770" t="s">
        <v>243</v>
      </c>
      <c r="C1770" s="51"/>
      <c r="D1770" s="52"/>
      <c r="E1770" s="63"/>
      <c r="F1770" s="53"/>
      <c r="G1770" s="51" t="s">
        <v>51</v>
      </c>
      <c r="H1770" s="55"/>
      <c r="I1770" s="54"/>
      <c r="J1770" s="54"/>
      <c r="K1770" s="65"/>
      <c r="L1770" s="76">
        <v>1770</v>
      </c>
      <c r="M17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0" s="107">
        <v>2</v>
      </c>
      <c r="O1770" s="107">
        <v>5.7999999999999901</v>
      </c>
      <c r="P1770" s="107">
        <v>4150000</v>
      </c>
      <c r="Q1770" s="107"/>
    </row>
    <row r="1771" spans="1:17" x14ac:dyDescent="0.3">
      <c r="A1771" t="s">
        <v>2678</v>
      </c>
      <c r="B1771" t="s">
        <v>190</v>
      </c>
      <c r="C1771" s="51"/>
      <c r="D1771" s="52"/>
      <c r="E1771" s="63"/>
      <c r="F1771" s="53"/>
      <c r="G1771" s="51" t="s">
        <v>51</v>
      </c>
      <c r="H1771" s="55"/>
      <c r="I1771" s="54"/>
      <c r="J1771" s="54"/>
      <c r="K1771" s="65"/>
      <c r="L1771" s="76">
        <v>1771</v>
      </c>
      <c r="M17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1" s="107">
        <v>4</v>
      </c>
      <c r="O1771" s="107">
        <v>5.8999999999999897</v>
      </c>
      <c r="P1771" s="107">
        <v>4160000</v>
      </c>
      <c r="Q1771" s="107"/>
    </row>
    <row r="1772" spans="1:17" x14ac:dyDescent="0.3">
      <c r="A1772" t="s">
        <v>2679</v>
      </c>
      <c r="B1772" t="s">
        <v>300</v>
      </c>
      <c r="C1772" s="51"/>
      <c r="D1772" s="52"/>
      <c r="E1772" s="63"/>
      <c r="F1772" s="53"/>
      <c r="G1772" s="51" t="s">
        <v>51</v>
      </c>
      <c r="H1772" s="55"/>
      <c r="I1772" s="54"/>
      <c r="J1772" s="54"/>
      <c r="K1772" s="65"/>
      <c r="L1772" s="76">
        <v>1772</v>
      </c>
      <c r="M17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2" s="107">
        <v>3</v>
      </c>
      <c r="O1772" s="107">
        <v>5.9999999999999902</v>
      </c>
      <c r="P1772" s="107">
        <v>4170000</v>
      </c>
      <c r="Q1772" s="107"/>
    </row>
    <row r="1773" spans="1:17" x14ac:dyDescent="0.3">
      <c r="A1773" t="s">
        <v>2680</v>
      </c>
      <c r="B1773" t="s">
        <v>675</v>
      </c>
      <c r="C1773" s="51"/>
      <c r="D1773" s="52"/>
      <c r="E1773" s="63"/>
      <c r="F1773" s="53"/>
      <c r="G1773" s="51" t="s">
        <v>51</v>
      </c>
      <c r="H1773" s="55"/>
      <c r="I1773" s="54"/>
      <c r="J1773" s="54"/>
      <c r="K1773" s="65"/>
      <c r="L1773" s="76">
        <v>1773</v>
      </c>
      <c r="M17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3" s="107">
        <v>5</v>
      </c>
      <c r="O1773" s="107">
        <v>6.0999999999999899</v>
      </c>
      <c r="P1773" s="107">
        <v>4180000</v>
      </c>
      <c r="Q1773" s="107"/>
    </row>
    <row r="1774" spans="1:17" x14ac:dyDescent="0.3">
      <c r="A1774" t="s">
        <v>2681</v>
      </c>
      <c r="B1774" t="s">
        <v>330</v>
      </c>
      <c r="C1774" s="51"/>
      <c r="D1774" s="52"/>
      <c r="E1774" s="63"/>
      <c r="F1774" s="53"/>
      <c r="G1774" s="51" t="s">
        <v>51</v>
      </c>
      <c r="H1774" s="55"/>
      <c r="I1774" s="54"/>
      <c r="J1774" s="54"/>
      <c r="K1774" s="65"/>
      <c r="L1774" s="76">
        <v>1774</v>
      </c>
      <c r="M17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4" s="107">
        <v>6</v>
      </c>
      <c r="O1774" s="107">
        <v>6.1999999999999904</v>
      </c>
      <c r="P1774" s="107">
        <v>4190000</v>
      </c>
      <c r="Q1774" s="107"/>
    </row>
    <row r="1775" spans="1:17" x14ac:dyDescent="0.3">
      <c r="A1775" t="s">
        <v>2682</v>
      </c>
      <c r="B1775" t="s">
        <v>190</v>
      </c>
      <c r="C1775" s="51"/>
      <c r="D1775" s="52"/>
      <c r="E1775" s="63"/>
      <c r="F1775" s="53"/>
      <c r="G1775" s="51" t="s">
        <v>51</v>
      </c>
      <c r="H1775" s="55"/>
      <c r="I1775" s="54"/>
      <c r="J1775" s="54"/>
      <c r="K1775" s="65"/>
      <c r="L1775" s="76">
        <v>1775</v>
      </c>
      <c r="M17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5" s="107">
        <v>7</v>
      </c>
      <c r="O1775" s="107">
        <v>6.2999999999999901</v>
      </c>
      <c r="P1775" s="107">
        <v>4200000</v>
      </c>
      <c r="Q1775" s="107"/>
    </row>
    <row r="1776" spans="1:17" x14ac:dyDescent="0.3">
      <c r="A1776" t="s">
        <v>2683</v>
      </c>
      <c r="B1776" t="s">
        <v>654</v>
      </c>
      <c r="C1776" s="51"/>
      <c r="D1776" s="52"/>
      <c r="E1776" s="63"/>
      <c r="F1776" s="53"/>
      <c r="G1776" s="51" t="s">
        <v>51</v>
      </c>
      <c r="H1776" s="55"/>
      <c r="I1776" s="54"/>
      <c r="J1776" s="54"/>
      <c r="K1776" s="65"/>
      <c r="L1776" s="76">
        <v>1776</v>
      </c>
      <c r="M17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6" s="107">
        <v>8</v>
      </c>
      <c r="O1776" s="107">
        <v>6.3999999999999897</v>
      </c>
      <c r="P1776" s="107">
        <v>4210000</v>
      </c>
      <c r="Q1776" s="107"/>
    </row>
    <row r="1777" spans="1:17" x14ac:dyDescent="0.3">
      <c r="A1777" t="s">
        <v>2684</v>
      </c>
      <c r="B1777" t="s">
        <v>190</v>
      </c>
      <c r="C1777" s="51"/>
      <c r="D1777" s="52"/>
      <c r="E1777" s="63"/>
      <c r="F1777" s="53"/>
      <c r="G1777" s="51" t="s">
        <v>51</v>
      </c>
      <c r="H1777" s="55"/>
      <c r="I1777" s="54"/>
      <c r="J1777" s="54"/>
      <c r="K1777" s="65"/>
      <c r="L1777" s="76">
        <v>1777</v>
      </c>
      <c r="M17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7" s="107">
        <v>9</v>
      </c>
      <c r="O1777" s="107">
        <v>6.4999999999999902</v>
      </c>
      <c r="P1777" s="107">
        <v>4220000</v>
      </c>
      <c r="Q1777" s="107"/>
    </row>
    <row r="1778" spans="1:17" x14ac:dyDescent="0.3">
      <c r="A1778" t="s">
        <v>2685</v>
      </c>
      <c r="B1778" t="s">
        <v>373</v>
      </c>
      <c r="C1778" s="51"/>
      <c r="D1778" s="52"/>
      <c r="E1778" s="63"/>
      <c r="F1778" s="53"/>
      <c r="G1778" s="51" t="s">
        <v>51</v>
      </c>
      <c r="H1778" s="55"/>
      <c r="I1778" s="54"/>
      <c r="J1778" s="54"/>
      <c r="K1778" s="65"/>
      <c r="L1778" s="76">
        <v>1778</v>
      </c>
      <c r="M17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8" s="107">
        <v>8</v>
      </c>
      <c r="O1778" s="107">
        <v>6.5999999999999899</v>
      </c>
      <c r="P1778" s="107">
        <v>4230000</v>
      </c>
      <c r="Q1778" s="107"/>
    </row>
    <row r="1779" spans="1:17" x14ac:dyDescent="0.3">
      <c r="A1779" t="s">
        <v>2686</v>
      </c>
      <c r="B1779" t="s">
        <v>676</v>
      </c>
      <c r="C1779" s="51"/>
      <c r="D1779" s="52"/>
      <c r="E1779" s="63"/>
      <c r="F1779" s="53"/>
      <c r="G1779" s="51" t="s">
        <v>51</v>
      </c>
      <c r="H1779" s="55"/>
      <c r="I1779" s="54"/>
      <c r="J1779" s="54"/>
      <c r="K1779" s="65"/>
      <c r="L1779" s="76">
        <v>1779</v>
      </c>
      <c r="M17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79" s="107">
        <v>7</v>
      </c>
      <c r="O1779" s="107">
        <v>6.6999999999999904</v>
      </c>
      <c r="P1779" s="107">
        <v>4240000</v>
      </c>
      <c r="Q1779" s="107"/>
    </row>
    <row r="1780" spans="1:17" x14ac:dyDescent="0.3">
      <c r="A1780" t="s">
        <v>2687</v>
      </c>
      <c r="B1780" t="s">
        <v>553</v>
      </c>
      <c r="C1780" s="51"/>
      <c r="D1780" s="52"/>
      <c r="E1780" s="63"/>
      <c r="F1780" s="53"/>
      <c r="G1780" s="51" t="s">
        <v>51</v>
      </c>
      <c r="H1780" s="55"/>
      <c r="I1780" s="54"/>
      <c r="J1780" s="54"/>
      <c r="K1780" s="65"/>
      <c r="L1780" s="76">
        <v>1780</v>
      </c>
      <c r="M17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0" s="107">
        <v>6</v>
      </c>
      <c r="O1780" s="107">
        <v>6.7999999999999901</v>
      </c>
      <c r="P1780" s="107">
        <v>4250000</v>
      </c>
      <c r="Q1780" s="107"/>
    </row>
    <row r="1781" spans="1:17" x14ac:dyDescent="0.3">
      <c r="A1781" t="s">
        <v>2688</v>
      </c>
      <c r="B1781" t="s">
        <v>392</v>
      </c>
      <c r="C1781" s="51"/>
      <c r="D1781" s="52"/>
      <c r="E1781" s="63"/>
      <c r="F1781" s="53"/>
      <c r="G1781" s="51" t="s">
        <v>51</v>
      </c>
      <c r="H1781" s="55"/>
      <c r="I1781" s="54"/>
      <c r="J1781" s="54"/>
      <c r="K1781" s="65"/>
      <c r="L1781" s="76">
        <v>1781</v>
      </c>
      <c r="M17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1" s="107">
        <v>5</v>
      </c>
      <c r="O1781" s="107">
        <v>6.8999999999999897</v>
      </c>
      <c r="P1781" s="107">
        <v>4260000</v>
      </c>
      <c r="Q1781" s="107"/>
    </row>
    <row r="1782" spans="1:17" x14ac:dyDescent="0.3">
      <c r="A1782" t="s">
        <v>2689</v>
      </c>
      <c r="B1782" t="s">
        <v>474</v>
      </c>
      <c r="C1782" s="51"/>
      <c r="D1782" s="52"/>
      <c r="E1782" s="63"/>
      <c r="F1782" s="53"/>
      <c r="G1782" s="51" t="s">
        <v>51</v>
      </c>
      <c r="H1782" s="55"/>
      <c r="I1782" s="54"/>
      <c r="J1782" s="54"/>
      <c r="K1782" s="65"/>
      <c r="L1782" s="76">
        <v>1782</v>
      </c>
      <c r="M17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2" s="107">
        <v>4</v>
      </c>
      <c r="O1782" s="107">
        <v>6.9999999999999902</v>
      </c>
      <c r="P1782" s="107">
        <v>4270000</v>
      </c>
      <c r="Q1782" s="107"/>
    </row>
    <row r="1783" spans="1:17" x14ac:dyDescent="0.3">
      <c r="A1783" t="s">
        <v>2690</v>
      </c>
      <c r="B1783" t="s">
        <v>278</v>
      </c>
      <c r="C1783" s="51"/>
      <c r="D1783" s="52"/>
      <c r="E1783" s="63"/>
      <c r="F1783" s="53"/>
      <c r="G1783" s="51" t="s">
        <v>51</v>
      </c>
      <c r="H1783" s="55"/>
      <c r="I1783" s="54"/>
      <c r="J1783" s="54"/>
      <c r="K1783" s="65"/>
      <c r="L1783" s="76">
        <v>1783</v>
      </c>
      <c r="M17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3" s="107">
        <v>3</v>
      </c>
      <c r="O1783" s="107">
        <v>7.0999999999999899</v>
      </c>
      <c r="P1783" s="107">
        <v>4280000</v>
      </c>
      <c r="Q1783" s="107"/>
    </row>
    <row r="1784" spans="1:17" x14ac:dyDescent="0.3">
      <c r="A1784" t="s">
        <v>2691</v>
      </c>
      <c r="B1784" t="s">
        <v>278</v>
      </c>
      <c r="C1784" s="51"/>
      <c r="D1784" s="52"/>
      <c r="E1784" s="63"/>
      <c r="F1784" s="53"/>
      <c r="G1784" s="51" t="s">
        <v>51</v>
      </c>
      <c r="H1784" s="55"/>
      <c r="I1784" s="54"/>
      <c r="J1784" s="54"/>
      <c r="K1784" s="65"/>
      <c r="L1784" s="76">
        <v>1784</v>
      </c>
      <c r="M17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4" s="107">
        <v>2</v>
      </c>
      <c r="O1784" s="107">
        <v>7.1999999999999904</v>
      </c>
      <c r="P1784" s="107">
        <v>4290000</v>
      </c>
      <c r="Q1784" s="107"/>
    </row>
    <row r="1785" spans="1:17" x14ac:dyDescent="0.3">
      <c r="A1785" t="s">
        <v>2692</v>
      </c>
      <c r="B1785" t="s">
        <v>464</v>
      </c>
      <c r="C1785" s="51"/>
      <c r="D1785" s="52"/>
      <c r="E1785" s="63"/>
      <c r="F1785" s="53"/>
      <c r="G1785" s="51" t="s">
        <v>51</v>
      </c>
      <c r="H1785" s="55"/>
      <c r="I1785" s="54"/>
      <c r="J1785" s="54"/>
      <c r="K1785" s="65"/>
      <c r="L1785" s="76">
        <v>1785</v>
      </c>
      <c r="M17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5" s="107">
        <v>12</v>
      </c>
      <c r="O1785" s="107">
        <v>7.2999999999999901</v>
      </c>
      <c r="P1785" s="107">
        <v>4300000</v>
      </c>
      <c r="Q1785" s="107"/>
    </row>
    <row r="1786" spans="1:17" x14ac:dyDescent="0.3">
      <c r="A1786" t="s">
        <v>2693</v>
      </c>
      <c r="B1786" t="s">
        <v>253</v>
      </c>
      <c r="C1786" s="51"/>
      <c r="D1786" s="52"/>
      <c r="E1786" s="63"/>
      <c r="F1786" s="53"/>
      <c r="G1786" s="51" t="s">
        <v>51</v>
      </c>
      <c r="H1786" s="55"/>
      <c r="I1786" s="54"/>
      <c r="J1786" s="54"/>
      <c r="K1786" s="65"/>
      <c r="L1786" s="76">
        <v>1786</v>
      </c>
      <c r="M17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6" s="107">
        <v>12</v>
      </c>
      <c r="O1786" s="107">
        <v>7.3999999999999897</v>
      </c>
      <c r="P1786" s="107">
        <v>4310000</v>
      </c>
      <c r="Q1786" s="107"/>
    </row>
    <row r="1787" spans="1:17" x14ac:dyDescent="0.3">
      <c r="A1787" t="s">
        <v>2694</v>
      </c>
      <c r="B1787" t="s">
        <v>300</v>
      </c>
      <c r="C1787" s="51"/>
      <c r="D1787" s="52"/>
      <c r="E1787" s="63"/>
      <c r="F1787" s="53"/>
      <c r="G1787" s="51" t="s">
        <v>51</v>
      </c>
      <c r="H1787" s="55"/>
      <c r="I1787" s="54"/>
      <c r="J1787" s="54"/>
      <c r="K1787" s="65"/>
      <c r="L1787" s="76">
        <v>1787</v>
      </c>
      <c r="M17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7" s="107">
        <v>13</v>
      </c>
      <c r="O1787" s="107">
        <v>7.4999999999999902</v>
      </c>
      <c r="P1787" s="107">
        <v>4320000</v>
      </c>
      <c r="Q1787" s="107"/>
    </row>
    <row r="1788" spans="1:17" x14ac:dyDescent="0.3">
      <c r="A1788" t="s">
        <v>2695</v>
      </c>
      <c r="B1788" t="s">
        <v>190</v>
      </c>
      <c r="C1788" s="51"/>
      <c r="D1788" s="52"/>
      <c r="E1788" s="63"/>
      <c r="F1788" s="53"/>
      <c r="G1788" s="51" t="s">
        <v>51</v>
      </c>
      <c r="H1788" s="55"/>
      <c r="I1788" s="54"/>
      <c r="J1788" s="54"/>
      <c r="K1788" s="65"/>
      <c r="L1788" s="76">
        <v>1788</v>
      </c>
      <c r="M17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8" s="107">
        <v>14</v>
      </c>
      <c r="O1788" s="107">
        <v>7.5999999999999899</v>
      </c>
      <c r="P1788" s="107">
        <v>4330000</v>
      </c>
      <c r="Q1788" s="107"/>
    </row>
    <row r="1789" spans="1:17" x14ac:dyDescent="0.3">
      <c r="A1789" t="s">
        <v>2696</v>
      </c>
      <c r="B1789" t="s">
        <v>300</v>
      </c>
      <c r="C1789" s="51"/>
      <c r="D1789" s="52"/>
      <c r="E1789" s="63"/>
      <c r="F1789" s="53"/>
      <c r="G1789" s="51" t="s">
        <v>51</v>
      </c>
      <c r="H1789" s="55"/>
      <c r="I1789" s="54"/>
      <c r="J1789" s="54"/>
      <c r="K1789" s="65"/>
      <c r="L1789" s="76">
        <v>1789</v>
      </c>
      <c r="M17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89" s="107">
        <v>14</v>
      </c>
      <c r="O1789" s="107">
        <v>7.6999999999999904</v>
      </c>
      <c r="P1789" s="107">
        <v>4340000</v>
      </c>
      <c r="Q1789" s="107"/>
    </row>
    <row r="1790" spans="1:17" x14ac:dyDescent="0.3">
      <c r="A1790" t="s">
        <v>2697</v>
      </c>
      <c r="B1790" t="s">
        <v>368</v>
      </c>
      <c r="C1790" s="51"/>
      <c r="D1790" s="52"/>
      <c r="E1790" s="63"/>
      <c r="F1790" s="53"/>
      <c r="G1790" s="51" t="s">
        <v>51</v>
      </c>
      <c r="H1790" s="55"/>
      <c r="I1790" s="54"/>
      <c r="J1790" s="54"/>
      <c r="K1790" s="65"/>
      <c r="L1790" s="76">
        <v>1790</v>
      </c>
      <c r="M17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0" s="107">
        <v>16</v>
      </c>
      <c r="O1790" s="107">
        <v>7.7999999999999901</v>
      </c>
      <c r="P1790" s="107">
        <v>4350000</v>
      </c>
      <c r="Q1790" s="107"/>
    </row>
    <row r="1791" spans="1:17" x14ac:dyDescent="0.3">
      <c r="A1791" t="s">
        <v>2698</v>
      </c>
      <c r="B1791" t="s">
        <v>459</v>
      </c>
      <c r="C1791" s="51"/>
      <c r="D1791" s="52"/>
      <c r="E1791" s="63"/>
      <c r="F1791" s="53"/>
      <c r="G1791" s="51" t="s">
        <v>51</v>
      </c>
      <c r="H1791" s="55"/>
      <c r="I1791" s="54"/>
      <c r="J1791" s="54"/>
      <c r="K1791" s="65"/>
      <c r="L1791" s="76">
        <v>1791</v>
      </c>
      <c r="M17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1" s="107">
        <v>12</v>
      </c>
      <c r="O1791" s="107">
        <v>7.8999999999999897</v>
      </c>
      <c r="P1791" s="107">
        <v>4360000</v>
      </c>
      <c r="Q1791" s="107"/>
    </row>
    <row r="1792" spans="1:17" x14ac:dyDescent="0.3">
      <c r="A1792" t="s">
        <v>2699</v>
      </c>
      <c r="B1792" t="s">
        <v>459</v>
      </c>
      <c r="C1792" s="51"/>
      <c r="D1792" s="52"/>
      <c r="E1792" s="63"/>
      <c r="F1792" s="53"/>
      <c r="G1792" s="51" t="s">
        <v>51</v>
      </c>
      <c r="H1792" s="55"/>
      <c r="I1792" s="54"/>
      <c r="J1792" s="54"/>
      <c r="K1792" s="65"/>
      <c r="L1792" s="76">
        <v>1792</v>
      </c>
      <c r="M17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2" s="107">
        <v>13</v>
      </c>
      <c r="O1792" s="107">
        <v>7.9999999999999902</v>
      </c>
      <c r="P1792" s="107">
        <v>4370000</v>
      </c>
      <c r="Q1792" s="107"/>
    </row>
    <row r="1793" spans="1:17" x14ac:dyDescent="0.3">
      <c r="A1793" t="s">
        <v>2700</v>
      </c>
      <c r="B1793" t="s">
        <v>202</v>
      </c>
      <c r="C1793" s="51"/>
      <c r="D1793" s="52"/>
      <c r="E1793" s="63"/>
      <c r="F1793" s="53"/>
      <c r="G1793" s="51" t="s">
        <v>51</v>
      </c>
      <c r="H1793" s="55"/>
      <c r="I1793" s="54"/>
      <c r="J1793" s="54"/>
      <c r="K1793" s="65"/>
      <c r="L1793" s="76">
        <v>1793</v>
      </c>
      <c r="M17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3" s="107">
        <v>14</v>
      </c>
      <c r="O1793" s="107">
        <v>8.0999999999999908</v>
      </c>
      <c r="P1793" s="107">
        <v>4380000</v>
      </c>
      <c r="Q1793" s="107"/>
    </row>
    <row r="1794" spans="1:17" x14ac:dyDescent="0.3">
      <c r="A1794" t="s">
        <v>2701</v>
      </c>
      <c r="B1794" t="s">
        <v>303</v>
      </c>
      <c r="C1794" s="51"/>
      <c r="D1794" s="52"/>
      <c r="E1794" s="63"/>
      <c r="F1794" s="53"/>
      <c r="G1794" s="51" t="s">
        <v>51</v>
      </c>
      <c r="H1794" s="55"/>
      <c r="I1794" s="54"/>
      <c r="J1794" s="54"/>
      <c r="K1794" s="65"/>
      <c r="L1794" s="76">
        <v>1794</v>
      </c>
      <c r="M17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4" s="107">
        <v>15</v>
      </c>
      <c r="O1794" s="107">
        <v>8.1999999999999904</v>
      </c>
      <c r="P1794" s="107">
        <v>4390000</v>
      </c>
      <c r="Q1794" s="107"/>
    </row>
    <row r="1795" spans="1:17" x14ac:dyDescent="0.3">
      <c r="A1795" t="s">
        <v>2702</v>
      </c>
      <c r="B1795" t="s">
        <v>190</v>
      </c>
      <c r="C1795" s="51"/>
      <c r="D1795" s="52"/>
      <c r="E1795" s="63"/>
      <c r="F1795" s="53"/>
      <c r="G1795" s="51" t="s">
        <v>51</v>
      </c>
      <c r="H1795" s="55"/>
      <c r="I1795" s="54"/>
      <c r="J1795" s="54"/>
      <c r="K1795" s="65"/>
      <c r="L1795" s="76">
        <v>1795</v>
      </c>
      <c r="M17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5" s="107">
        <v>16</v>
      </c>
      <c r="O1795" s="107">
        <v>8.2999999999999794</v>
      </c>
      <c r="P1795" s="107">
        <v>4400000</v>
      </c>
      <c r="Q1795" s="107"/>
    </row>
    <row r="1796" spans="1:17" x14ac:dyDescent="0.3">
      <c r="A1796" t="s">
        <v>2703</v>
      </c>
      <c r="B1796" t="s">
        <v>191</v>
      </c>
      <c r="C1796" s="51"/>
      <c r="D1796" s="52"/>
      <c r="E1796" s="63"/>
      <c r="F1796" s="53"/>
      <c r="G1796" s="51" t="s">
        <v>51</v>
      </c>
      <c r="H1796" s="55"/>
      <c r="I1796" s="54"/>
      <c r="J1796" s="54"/>
      <c r="K1796" s="65"/>
      <c r="L1796" s="76">
        <v>1796</v>
      </c>
      <c r="M17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6" s="107">
        <v>17</v>
      </c>
      <c r="O1796" s="107">
        <v>8.3999999999999808</v>
      </c>
      <c r="P1796" s="107">
        <v>4410000</v>
      </c>
      <c r="Q1796" s="107"/>
    </row>
    <row r="1797" spans="1:17" x14ac:dyDescent="0.3">
      <c r="A1797" t="s">
        <v>2704</v>
      </c>
      <c r="B1797" t="s">
        <v>677</v>
      </c>
      <c r="C1797" s="51"/>
      <c r="D1797" s="52"/>
      <c r="E1797" s="63"/>
      <c r="F1797" s="53"/>
      <c r="G1797" s="51" t="s">
        <v>51</v>
      </c>
      <c r="H1797" s="55"/>
      <c r="I1797" s="54"/>
      <c r="J1797" s="54"/>
      <c r="K1797" s="65"/>
      <c r="L1797" s="76">
        <v>1797</v>
      </c>
      <c r="M17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7" s="107">
        <v>18</v>
      </c>
      <c r="O1797" s="107">
        <v>8.4999999999999805</v>
      </c>
      <c r="P1797" s="107">
        <v>4420000</v>
      </c>
      <c r="Q1797" s="107"/>
    </row>
    <row r="1798" spans="1:17" x14ac:dyDescent="0.3">
      <c r="A1798" t="s">
        <v>2705</v>
      </c>
      <c r="B1798" t="s">
        <v>243</v>
      </c>
      <c r="C1798" s="51"/>
      <c r="D1798" s="52"/>
      <c r="E1798" s="63"/>
      <c r="F1798" s="53"/>
      <c r="G1798" s="51" t="s">
        <v>51</v>
      </c>
      <c r="H1798" s="55"/>
      <c r="I1798" s="54"/>
      <c r="J1798" s="54"/>
      <c r="K1798" s="65"/>
      <c r="L1798" s="76">
        <v>1798</v>
      </c>
      <c r="M17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8" s="107">
        <v>19</v>
      </c>
      <c r="O1798" s="107">
        <v>8.5999999999999801</v>
      </c>
      <c r="P1798" s="107">
        <v>4430000</v>
      </c>
      <c r="Q1798" s="107"/>
    </row>
    <row r="1799" spans="1:17" x14ac:dyDescent="0.3">
      <c r="A1799" t="s">
        <v>2706</v>
      </c>
      <c r="B1799" t="s">
        <v>175</v>
      </c>
      <c r="C1799" s="51"/>
      <c r="D1799" s="52"/>
      <c r="E1799" s="63"/>
      <c r="F1799" s="53"/>
      <c r="G1799" s="51" t="s">
        <v>51</v>
      </c>
      <c r="H1799" s="55"/>
      <c r="I1799" s="54"/>
      <c r="J1799" s="54"/>
      <c r="K1799" s="65"/>
      <c r="L1799" s="76">
        <v>1799</v>
      </c>
      <c r="M17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799" s="107">
        <v>20</v>
      </c>
      <c r="O1799" s="107">
        <v>8.6999999999999797</v>
      </c>
      <c r="P1799" s="107">
        <v>4440000</v>
      </c>
      <c r="Q1799" s="107"/>
    </row>
    <row r="1800" spans="1:17" x14ac:dyDescent="0.3">
      <c r="A1800" t="s">
        <v>2707</v>
      </c>
      <c r="B1800" t="s">
        <v>678</v>
      </c>
      <c r="C1800" s="51"/>
      <c r="D1800" s="52"/>
      <c r="E1800" s="63"/>
      <c r="F1800" s="53"/>
      <c r="G1800" s="51" t="s">
        <v>51</v>
      </c>
      <c r="H1800" s="55"/>
      <c r="I1800" s="54"/>
      <c r="J1800" s="54"/>
      <c r="K1800" s="65"/>
      <c r="L1800" s="76">
        <v>1800</v>
      </c>
      <c r="M18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0" s="107">
        <v>21</v>
      </c>
      <c r="O1800" s="107">
        <v>8.7999999999999794</v>
      </c>
      <c r="P1800" s="107">
        <v>4450000</v>
      </c>
      <c r="Q1800" s="107"/>
    </row>
    <row r="1801" spans="1:17" x14ac:dyDescent="0.3">
      <c r="A1801" t="s">
        <v>2708</v>
      </c>
      <c r="B1801" t="s">
        <v>190</v>
      </c>
      <c r="C1801" s="51"/>
      <c r="D1801" s="52"/>
      <c r="E1801" s="63"/>
      <c r="F1801" s="53"/>
      <c r="G1801" s="51" t="s">
        <v>51</v>
      </c>
      <c r="H1801" s="55"/>
      <c r="I1801" s="54"/>
      <c r="J1801" s="54"/>
      <c r="K1801" s="65"/>
      <c r="L1801" s="76">
        <v>1801</v>
      </c>
      <c r="M18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1" s="107">
        <v>21</v>
      </c>
      <c r="O1801" s="107">
        <v>8.8999999999999808</v>
      </c>
      <c r="P1801" s="107">
        <v>4460000</v>
      </c>
      <c r="Q1801" s="107"/>
    </row>
    <row r="1802" spans="1:17" x14ac:dyDescent="0.3">
      <c r="A1802" t="s">
        <v>2709</v>
      </c>
      <c r="B1802" t="s">
        <v>679</v>
      </c>
      <c r="C1802" s="51"/>
      <c r="D1802" s="52"/>
      <c r="E1802" s="63"/>
      <c r="F1802" s="53"/>
      <c r="G1802" s="51" t="s">
        <v>51</v>
      </c>
      <c r="H1802" s="55"/>
      <c r="I1802" s="54"/>
      <c r="J1802" s="54"/>
      <c r="K1802" s="65"/>
      <c r="L1802" s="76">
        <v>1802</v>
      </c>
      <c r="M18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2" s="107">
        <v>23</v>
      </c>
      <c r="O1802" s="107">
        <v>8.9999999999999805</v>
      </c>
      <c r="P1802" s="107">
        <v>4470000</v>
      </c>
      <c r="Q1802" s="107"/>
    </row>
    <row r="1803" spans="1:17" x14ac:dyDescent="0.3">
      <c r="A1803" t="s">
        <v>2710</v>
      </c>
      <c r="B1803" t="s">
        <v>524</v>
      </c>
      <c r="C1803" s="51"/>
      <c r="D1803" s="52"/>
      <c r="E1803" s="63"/>
      <c r="F1803" s="53"/>
      <c r="G1803" s="51" t="s">
        <v>51</v>
      </c>
      <c r="H1803" s="55"/>
      <c r="I1803" s="54"/>
      <c r="J1803" s="54"/>
      <c r="K1803" s="65"/>
      <c r="L1803" s="76">
        <v>1803</v>
      </c>
      <c r="M18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3" s="107">
        <v>24</v>
      </c>
      <c r="O1803" s="107">
        <v>9.0999999999999801</v>
      </c>
      <c r="P1803" s="107">
        <v>4480000</v>
      </c>
      <c r="Q1803" s="107"/>
    </row>
    <row r="1804" spans="1:17" x14ac:dyDescent="0.3">
      <c r="A1804" t="s">
        <v>2711</v>
      </c>
      <c r="B1804" t="s">
        <v>278</v>
      </c>
      <c r="C1804" s="51"/>
      <c r="D1804" s="52"/>
      <c r="E1804" s="63"/>
      <c r="F1804" s="53"/>
      <c r="G1804" s="51" t="s">
        <v>51</v>
      </c>
      <c r="H1804" s="55"/>
      <c r="I1804" s="54"/>
      <c r="J1804" s="54"/>
      <c r="K1804" s="65"/>
      <c r="L1804" s="76">
        <v>1804</v>
      </c>
      <c r="M18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4" s="107">
        <v>23</v>
      </c>
      <c r="O1804" s="107">
        <v>9.1999999999999797</v>
      </c>
      <c r="P1804" s="107">
        <v>4490000</v>
      </c>
      <c r="Q1804" s="107"/>
    </row>
    <row r="1805" spans="1:17" x14ac:dyDescent="0.3">
      <c r="A1805" t="s">
        <v>2712</v>
      </c>
      <c r="B1805" t="s">
        <v>196</v>
      </c>
      <c r="C1805" s="51"/>
      <c r="D1805" s="52"/>
      <c r="E1805" s="63"/>
      <c r="F1805" s="53"/>
      <c r="G1805" s="51" t="s">
        <v>51</v>
      </c>
      <c r="H1805" s="55"/>
      <c r="I1805" s="54"/>
      <c r="J1805" s="54"/>
      <c r="K1805" s="65"/>
      <c r="L1805" s="76">
        <v>1805</v>
      </c>
      <c r="M18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5" s="107">
        <v>24</v>
      </c>
      <c r="O1805" s="107">
        <v>9.2999999999999794</v>
      </c>
      <c r="P1805" s="107">
        <v>4500000</v>
      </c>
      <c r="Q1805" s="107"/>
    </row>
    <row r="1806" spans="1:17" x14ac:dyDescent="0.3">
      <c r="A1806" t="s">
        <v>2713</v>
      </c>
      <c r="B1806" t="s">
        <v>298</v>
      </c>
      <c r="C1806" s="51"/>
      <c r="D1806" s="52"/>
      <c r="E1806" s="63"/>
      <c r="F1806" s="53"/>
      <c r="G1806" s="51" t="s">
        <v>51</v>
      </c>
      <c r="H1806" s="55"/>
      <c r="I1806" s="54"/>
      <c r="J1806" s="54"/>
      <c r="K1806" s="65"/>
      <c r="L1806" s="76">
        <v>1806</v>
      </c>
      <c r="M18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6" s="107">
        <v>21</v>
      </c>
      <c r="O1806" s="107">
        <v>9.3999999999999808</v>
      </c>
      <c r="P1806" s="107">
        <v>4510000</v>
      </c>
      <c r="Q1806" s="107"/>
    </row>
    <row r="1807" spans="1:17" x14ac:dyDescent="0.3">
      <c r="A1807" t="s">
        <v>2714</v>
      </c>
      <c r="B1807" t="s">
        <v>680</v>
      </c>
      <c r="C1807" s="51"/>
      <c r="D1807" s="52"/>
      <c r="E1807" s="63"/>
      <c r="F1807" s="53"/>
      <c r="G1807" s="51" t="s">
        <v>51</v>
      </c>
      <c r="H1807" s="55"/>
      <c r="I1807" s="54"/>
      <c r="J1807" s="54"/>
      <c r="K1807" s="65"/>
      <c r="L1807" s="76">
        <v>1807</v>
      </c>
      <c r="M18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7" s="107">
        <v>20</v>
      </c>
      <c r="O1807" s="107">
        <v>9.4999999999999805</v>
      </c>
      <c r="P1807" s="107">
        <v>4520000</v>
      </c>
      <c r="Q1807" s="107"/>
    </row>
    <row r="1808" spans="1:17" x14ac:dyDescent="0.3">
      <c r="A1808" t="s">
        <v>2715</v>
      </c>
      <c r="B1808" t="s">
        <v>295</v>
      </c>
      <c r="C1808" s="51"/>
      <c r="D1808" s="52"/>
      <c r="E1808" s="63"/>
      <c r="F1808" s="53"/>
      <c r="G1808" s="51" t="s">
        <v>50</v>
      </c>
      <c r="H1808" s="55"/>
      <c r="I1808" s="54"/>
      <c r="J1808" s="54"/>
      <c r="K1808" s="65"/>
      <c r="L1808" s="76">
        <v>1808</v>
      </c>
      <c r="M18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8" s="107">
        <v>23</v>
      </c>
      <c r="O1808" s="107">
        <v>9.5999999999999801</v>
      </c>
      <c r="P1808" s="107">
        <v>4530000</v>
      </c>
      <c r="Q1808" s="107"/>
    </row>
    <row r="1809" spans="1:17" x14ac:dyDescent="0.3">
      <c r="A1809" t="s">
        <v>2716</v>
      </c>
      <c r="B1809" t="s">
        <v>253</v>
      </c>
      <c r="C1809" s="51"/>
      <c r="D1809" s="52"/>
      <c r="E1809" s="63"/>
      <c r="F1809" s="53"/>
      <c r="G1809" s="51" t="s">
        <v>50</v>
      </c>
      <c r="H1809" s="55"/>
      <c r="I1809" s="54"/>
      <c r="J1809" s="54"/>
      <c r="K1809" s="65"/>
      <c r="L1809" s="76">
        <v>1809</v>
      </c>
      <c r="M18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09" s="107">
        <v>12</v>
      </c>
      <c r="O1809" s="107">
        <v>9.6999999999999797</v>
      </c>
      <c r="P1809" s="107">
        <v>4540000</v>
      </c>
      <c r="Q1809" s="107"/>
    </row>
    <row r="1810" spans="1:17" x14ac:dyDescent="0.3">
      <c r="A1810" t="s">
        <v>2717</v>
      </c>
      <c r="B1810" t="s">
        <v>464</v>
      </c>
      <c r="C1810" s="51"/>
      <c r="D1810" s="52"/>
      <c r="E1810" s="63"/>
      <c r="F1810" s="53"/>
      <c r="G1810" s="51" t="s">
        <v>50</v>
      </c>
      <c r="H1810" s="55"/>
      <c r="I1810" s="54"/>
      <c r="J1810" s="54"/>
      <c r="K1810" s="65"/>
      <c r="L1810" s="76">
        <v>1810</v>
      </c>
      <c r="M18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0" s="107">
        <v>13</v>
      </c>
      <c r="O1810" s="107">
        <v>9.7999999999999794</v>
      </c>
      <c r="P1810" s="107">
        <v>4550000</v>
      </c>
      <c r="Q1810" s="107"/>
    </row>
    <row r="1811" spans="1:17" x14ac:dyDescent="0.3">
      <c r="A1811" t="s">
        <v>2718</v>
      </c>
      <c r="B1811" t="s">
        <v>554</v>
      </c>
      <c r="C1811" s="51"/>
      <c r="D1811" s="52"/>
      <c r="E1811" s="63"/>
      <c r="F1811" s="53"/>
      <c r="G1811" s="51" t="s">
        <v>51</v>
      </c>
      <c r="H1811" s="55"/>
      <c r="I1811" s="54"/>
      <c r="J1811" s="54"/>
      <c r="K1811" s="65"/>
      <c r="L1811" s="76">
        <v>1811</v>
      </c>
      <c r="M18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1" s="107">
        <v>14</v>
      </c>
      <c r="O1811" s="107">
        <v>8</v>
      </c>
      <c r="P1811" s="107">
        <v>4560000</v>
      </c>
      <c r="Q1811" s="107"/>
    </row>
    <row r="1812" spans="1:17" x14ac:dyDescent="0.3">
      <c r="A1812" t="s">
        <v>2719</v>
      </c>
      <c r="B1812" t="s">
        <v>222</v>
      </c>
      <c r="C1812" s="51"/>
      <c r="D1812" s="52"/>
      <c r="E1812" s="63"/>
      <c r="F1812" s="53"/>
      <c r="G1812" s="51" t="s">
        <v>51</v>
      </c>
      <c r="H1812" s="55"/>
      <c r="I1812" s="54"/>
      <c r="J1812" s="54"/>
      <c r="K1812" s="65"/>
      <c r="L1812" s="76">
        <v>1812</v>
      </c>
      <c r="M18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2" s="107">
        <v>14</v>
      </c>
      <c r="O1812" s="107">
        <v>8.1</v>
      </c>
      <c r="P1812" s="107">
        <v>4570000</v>
      </c>
      <c r="Q1812" s="107"/>
    </row>
    <row r="1813" spans="1:17" x14ac:dyDescent="0.3">
      <c r="A1813" t="s">
        <v>2720</v>
      </c>
      <c r="B1813" t="s">
        <v>474</v>
      </c>
      <c r="C1813" s="51"/>
      <c r="D1813" s="52"/>
      <c r="E1813" s="63"/>
      <c r="F1813" s="53"/>
      <c r="G1813" s="51" t="s">
        <v>51</v>
      </c>
      <c r="H1813" s="55"/>
      <c r="I1813" s="54"/>
      <c r="J1813" s="54"/>
      <c r="K1813" s="65"/>
      <c r="L1813" s="76">
        <v>1813</v>
      </c>
      <c r="M18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3" s="107">
        <v>16</v>
      </c>
      <c r="O1813" s="107">
        <v>8.1999999999999993</v>
      </c>
      <c r="P1813" s="107">
        <v>4580000</v>
      </c>
      <c r="Q1813" s="107"/>
    </row>
    <row r="1814" spans="1:17" x14ac:dyDescent="0.3">
      <c r="A1814" t="s">
        <v>2721</v>
      </c>
      <c r="B1814" t="s">
        <v>657</v>
      </c>
      <c r="C1814" s="51"/>
      <c r="D1814" s="52"/>
      <c r="E1814" s="63"/>
      <c r="F1814" s="53"/>
      <c r="G1814" s="51" t="s">
        <v>51</v>
      </c>
      <c r="H1814" s="55"/>
      <c r="I1814" s="54"/>
      <c r="J1814" s="54"/>
      <c r="K1814" s="65"/>
      <c r="L1814" s="76">
        <v>1814</v>
      </c>
      <c r="M18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4" s="107">
        <v>12</v>
      </c>
      <c r="O1814" s="107">
        <v>8.3000000000000007</v>
      </c>
      <c r="P1814" s="107">
        <v>4590000</v>
      </c>
      <c r="Q1814" s="107"/>
    </row>
    <row r="1815" spans="1:17" x14ac:dyDescent="0.3">
      <c r="A1815" t="s">
        <v>2722</v>
      </c>
      <c r="B1815" t="s">
        <v>530</v>
      </c>
      <c r="C1815" s="51"/>
      <c r="D1815" s="52"/>
      <c r="E1815" s="63"/>
      <c r="F1815" s="53"/>
      <c r="G1815" s="51" t="s">
        <v>51</v>
      </c>
      <c r="H1815" s="55"/>
      <c r="I1815" s="54"/>
      <c r="J1815" s="54"/>
      <c r="K1815" s="65"/>
      <c r="L1815" s="76">
        <v>1815</v>
      </c>
      <c r="M18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5" s="107">
        <v>13</v>
      </c>
      <c r="O1815" s="107">
        <v>8.4</v>
      </c>
      <c r="P1815" s="107">
        <v>4600000</v>
      </c>
      <c r="Q1815" s="107"/>
    </row>
    <row r="1816" spans="1:17" x14ac:dyDescent="0.3">
      <c r="A1816" t="s">
        <v>2723</v>
      </c>
      <c r="B1816" t="s">
        <v>369</v>
      </c>
      <c r="C1816" s="51"/>
      <c r="D1816" s="52"/>
      <c r="E1816" s="63"/>
      <c r="F1816" s="53"/>
      <c r="G1816" s="51" t="s">
        <v>51</v>
      </c>
      <c r="H1816" s="55"/>
      <c r="I1816" s="54"/>
      <c r="J1816" s="54"/>
      <c r="K1816" s="65"/>
      <c r="L1816" s="76">
        <v>1816</v>
      </c>
      <c r="M18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6" s="107">
        <v>14</v>
      </c>
      <c r="O1816" s="107">
        <v>8.5</v>
      </c>
      <c r="P1816" s="107">
        <v>4610000</v>
      </c>
      <c r="Q1816" s="107"/>
    </row>
    <row r="1817" spans="1:17" x14ac:dyDescent="0.3">
      <c r="A1817" t="s">
        <v>2724</v>
      </c>
      <c r="B1817" t="s">
        <v>602</v>
      </c>
      <c r="C1817" s="51"/>
      <c r="D1817" s="52"/>
      <c r="E1817" s="63"/>
      <c r="F1817" s="53"/>
      <c r="G1817" s="51" t="s">
        <v>51</v>
      </c>
      <c r="H1817" s="55"/>
      <c r="I1817" s="54"/>
      <c r="J1817" s="54"/>
      <c r="K1817" s="65"/>
      <c r="L1817" s="76">
        <v>1817</v>
      </c>
      <c r="M18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7" s="107">
        <v>15</v>
      </c>
      <c r="O1817" s="107">
        <v>8.6</v>
      </c>
      <c r="P1817" s="107">
        <v>4620000</v>
      </c>
      <c r="Q1817" s="107"/>
    </row>
    <row r="1818" spans="1:17" x14ac:dyDescent="0.3">
      <c r="A1818" t="s">
        <v>2725</v>
      </c>
      <c r="B1818" t="s">
        <v>381</v>
      </c>
      <c r="C1818" s="51"/>
      <c r="D1818" s="52"/>
      <c r="E1818" s="63"/>
      <c r="F1818" s="53"/>
      <c r="G1818" s="51" t="s">
        <v>51</v>
      </c>
      <c r="H1818" s="55"/>
      <c r="I1818" s="54"/>
      <c r="J1818" s="54"/>
      <c r="K1818" s="65"/>
      <c r="L1818" s="76">
        <v>1818</v>
      </c>
      <c r="M18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8" s="107">
        <v>16</v>
      </c>
      <c r="O1818" s="107">
        <v>8.6999999999999993</v>
      </c>
      <c r="P1818" s="107">
        <v>4630000</v>
      </c>
      <c r="Q1818" s="107"/>
    </row>
    <row r="1819" spans="1:17" x14ac:dyDescent="0.3">
      <c r="A1819" t="s">
        <v>2726</v>
      </c>
      <c r="B1819" t="s">
        <v>298</v>
      </c>
      <c r="C1819" s="51"/>
      <c r="D1819" s="52"/>
      <c r="E1819" s="63"/>
      <c r="F1819" s="53"/>
      <c r="G1819" s="51" t="s">
        <v>51</v>
      </c>
      <c r="H1819" s="55"/>
      <c r="I1819" s="54"/>
      <c r="J1819" s="54"/>
      <c r="K1819" s="65"/>
      <c r="L1819" s="76">
        <v>1819</v>
      </c>
      <c r="M18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19" s="107">
        <v>17</v>
      </c>
      <c r="O1819" s="107">
        <v>8.8000000000000007</v>
      </c>
      <c r="P1819" s="107">
        <v>4640000</v>
      </c>
      <c r="Q1819" s="107"/>
    </row>
    <row r="1820" spans="1:17" x14ac:dyDescent="0.3">
      <c r="A1820" t="s">
        <v>2727</v>
      </c>
      <c r="B1820" t="s">
        <v>199</v>
      </c>
      <c r="C1820" s="51"/>
      <c r="D1820" s="52"/>
      <c r="E1820" s="63"/>
      <c r="F1820" s="53"/>
      <c r="G1820" s="51" t="s">
        <v>51</v>
      </c>
      <c r="H1820" s="55"/>
      <c r="I1820" s="54"/>
      <c r="J1820" s="54"/>
      <c r="K1820" s="65"/>
      <c r="L1820" s="76">
        <v>1820</v>
      </c>
      <c r="M18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0" s="107">
        <v>18</v>
      </c>
      <c r="O1820" s="107">
        <v>8.9</v>
      </c>
      <c r="P1820" s="107">
        <v>4650000</v>
      </c>
      <c r="Q1820" s="107"/>
    </row>
    <row r="1821" spans="1:17" x14ac:dyDescent="0.3">
      <c r="A1821" t="s">
        <v>2728</v>
      </c>
      <c r="B1821" t="s">
        <v>276</v>
      </c>
      <c r="C1821" s="51"/>
      <c r="D1821" s="52"/>
      <c r="E1821" s="63"/>
      <c r="F1821" s="53"/>
      <c r="G1821" s="51" t="s">
        <v>51</v>
      </c>
      <c r="H1821" s="55"/>
      <c r="I1821" s="54"/>
      <c r="J1821" s="54"/>
      <c r="K1821" s="65"/>
      <c r="L1821" s="76">
        <v>1821</v>
      </c>
      <c r="M18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1" s="107">
        <v>19</v>
      </c>
      <c r="O1821" s="107">
        <v>6.5</v>
      </c>
      <c r="P1821" s="107">
        <v>4660000</v>
      </c>
      <c r="Q1821" s="107"/>
    </row>
    <row r="1822" spans="1:17" x14ac:dyDescent="0.3">
      <c r="A1822" t="s">
        <v>2729</v>
      </c>
      <c r="B1822" t="s">
        <v>681</v>
      </c>
      <c r="C1822" s="51"/>
      <c r="D1822" s="52"/>
      <c r="E1822" s="63"/>
      <c r="F1822" s="53"/>
      <c r="G1822" s="51" t="s">
        <v>51</v>
      </c>
      <c r="H1822" s="55"/>
      <c r="I1822" s="54"/>
      <c r="J1822" s="54"/>
      <c r="K1822" s="65"/>
      <c r="L1822" s="76">
        <v>1822</v>
      </c>
      <c r="M18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2" s="107">
        <v>20</v>
      </c>
      <c r="O1822" s="107">
        <v>6.5</v>
      </c>
      <c r="P1822" s="107">
        <v>4670000</v>
      </c>
      <c r="Q1822" s="107"/>
    </row>
    <row r="1823" spans="1:17" x14ac:dyDescent="0.3">
      <c r="A1823" t="s">
        <v>2730</v>
      </c>
      <c r="B1823" t="s">
        <v>238</v>
      </c>
      <c r="C1823" s="51"/>
      <c r="D1823" s="52"/>
      <c r="E1823" s="63"/>
      <c r="F1823" s="53"/>
      <c r="G1823" s="51" t="s">
        <v>51</v>
      </c>
      <c r="H1823" s="55"/>
      <c r="I1823" s="54"/>
      <c r="J1823" s="54"/>
      <c r="K1823" s="65"/>
      <c r="L1823" s="76">
        <v>1823</v>
      </c>
      <c r="M18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3" s="107">
        <v>21</v>
      </c>
      <c r="O1823" s="107">
        <v>6.5</v>
      </c>
      <c r="P1823" s="107">
        <v>4680000</v>
      </c>
      <c r="Q1823" s="107"/>
    </row>
    <row r="1824" spans="1:17" x14ac:dyDescent="0.3">
      <c r="A1824" t="s">
        <v>2731</v>
      </c>
      <c r="B1824" t="s">
        <v>671</v>
      </c>
      <c r="C1824" s="51"/>
      <c r="D1824" s="52"/>
      <c r="E1824" s="63"/>
      <c r="F1824" s="53"/>
      <c r="G1824" s="51" t="s">
        <v>51</v>
      </c>
      <c r="H1824" s="55"/>
      <c r="I1824" s="54"/>
      <c r="J1824" s="54"/>
      <c r="K1824" s="65"/>
      <c r="L1824" s="76">
        <v>1824</v>
      </c>
      <c r="M18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4" s="107">
        <v>21</v>
      </c>
      <c r="O1824" s="107">
        <v>6.5</v>
      </c>
      <c r="P1824" s="107">
        <v>4690000</v>
      </c>
      <c r="Q1824" s="107"/>
    </row>
    <row r="1825" spans="1:17" x14ac:dyDescent="0.3">
      <c r="A1825" t="s">
        <v>2732</v>
      </c>
      <c r="B1825" t="s">
        <v>193</v>
      </c>
      <c r="C1825" s="51"/>
      <c r="D1825" s="52"/>
      <c r="E1825" s="63"/>
      <c r="F1825" s="53"/>
      <c r="G1825" s="51" t="s">
        <v>51</v>
      </c>
      <c r="H1825" s="55"/>
      <c r="I1825" s="54"/>
      <c r="J1825" s="54"/>
      <c r="K1825" s="65"/>
      <c r="L1825" s="76">
        <v>1825</v>
      </c>
      <c r="M18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5" s="107">
        <v>23</v>
      </c>
      <c r="O1825" s="107">
        <v>6.5</v>
      </c>
      <c r="P1825" s="107">
        <v>4700000</v>
      </c>
      <c r="Q1825" s="107"/>
    </row>
    <row r="1826" spans="1:17" x14ac:dyDescent="0.3">
      <c r="A1826" t="s">
        <v>2733</v>
      </c>
      <c r="B1826" t="s">
        <v>278</v>
      </c>
      <c r="C1826" s="51"/>
      <c r="D1826" s="52"/>
      <c r="E1826" s="63"/>
      <c r="F1826" s="53"/>
      <c r="G1826" s="51" t="s">
        <v>51</v>
      </c>
      <c r="H1826" s="55"/>
      <c r="I1826" s="54"/>
      <c r="J1826" s="54"/>
      <c r="K1826" s="65"/>
      <c r="L1826" s="76">
        <v>1826</v>
      </c>
      <c r="M18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6" s="107">
        <v>24</v>
      </c>
      <c r="O1826" s="107">
        <v>6.5</v>
      </c>
      <c r="P1826" s="107">
        <v>4710000</v>
      </c>
      <c r="Q1826" s="107"/>
    </row>
    <row r="1827" spans="1:17" x14ac:dyDescent="0.3">
      <c r="A1827" t="s">
        <v>2734</v>
      </c>
      <c r="B1827" t="s">
        <v>535</v>
      </c>
      <c r="C1827" s="51"/>
      <c r="D1827" s="52"/>
      <c r="E1827" s="63"/>
      <c r="F1827" s="53"/>
      <c r="G1827" s="51" t="s">
        <v>51</v>
      </c>
      <c r="H1827" s="55"/>
      <c r="I1827" s="54"/>
      <c r="J1827" s="54"/>
      <c r="K1827" s="65"/>
      <c r="L1827" s="76">
        <v>1827</v>
      </c>
      <c r="M18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7" s="107">
        <v>23</v>
      </c>
      <c r="O1827" s="107">
        <v>6.5</v>
      </c>
      <c r="P1827" s="107">
        <v>4720000</v>
      </c>
      <c r="Q1827" s="107"/>
    </row>
    <row r="1828" spans="1:17" x14ac:dyDescent="0.3">
      <c r="A1828" t="s">
        <v>2735</v>
      </c>
      <c r="B1828" t="s">
        <v>592</v>
      </c>
      <c r="C1828" s="51"/>
      <c r="D1828" s="52"/>
      <c r="E1828" s="63"/>
      <c r="F1828" s="53"/>
      <c r="G1828" s="51" t="s">
        <v>51</v>
      </c>
      <c r="H1828" s="55"/>
      <c r="I1828" s="54"/>
      <c r="J1828" s="54"/>
      <c r="K1828" s="65"/>
      <c r="L1828" s="76">
        <v>1828</v>
      </c>
      <c r="M18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8" s="107">
        <v>24</v>
      </c>
      <c r="O1828" s="107">
        <v>6.5</v>
      </c>
      <c r="P1828" s="107">
        <v>4730000</v>
      </c>
      <c r="Q1828" s="107"/>
    </row>
    <row r="1829" spans="1:17" x14ac:dyDescent="0.3">
      <c r="A1829" t="s">
        <v>2736</v>
      </c>
      <c r="B1829" t="s">
        <v>373</v>
      </c>
      <c r="C1829" s="51"/>
      <c r="D1829" s="52"/>
      <c r="E1829" s="63"/>
      <c r="F1829" s="53"/>
      <c r="G1829" s="51" t="s">
        <v>51</v>
      </c>
      <c r="H1829" s="55"/>
      <c r="I1829" s="54"/>
      <c r="J1829" s="54"/>
      <c r="K1829" s="65"/>
      <c r="L1829" s="76">
        <v>1829</v>
      </c>
      <c r="M18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29" s="107">
        <v>21</v>
      </c>
      <c r="O1829" s="107">
        <v>6.5</v>
      </c>
      <c r="P1829" s="107">
        <v>4740000</v>
      </c>
      <c r="Q1829" s="107"/>
    </row>
    <row r="1830" spans="1:17" x14ac:dyDescent="0.3">
      <c r="A1830" t="s">
        <v>2737</v>
      </c>
      <c r="B1830" t="s">
        <v>682</v>
      </c>
      <c r="C1830" s="51"/>
      <c r="D1830" s="52"/>
      <c r="E1830" s="63"/>
      <c r="F1830" s="53"/>
      <c r="G1830" s="51" t="s">
        <v>51</v>
      </c>
      <c r="H1830" s="55"/>
      <c r="I1830" s="54"/>
      <c r="J1830" s="54"/>
      <c r="K1830" s="65"/>
      <c r="L1830" s="76">
        <v>1830</v>
      </c>
      <c r="M18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0" s="107">
        <v>20</v>
      </c>
      <c r="O1830" s="107">
        <v>6.5</v>
      </c>
      <c r="P1830" s="107">
        <v>4750000</v>
      </c>
      <c r="Q1830" s="107"/>
    </row>
    <row r="1831" spans="1:17" x14ac:dyDescent="0.3">
      <c r="A1831" t="s">
        <v>2738</v>
      </c>
      <c r="B1831" t="s">
        <v>243</v>
      </c>
      <c r="C1831" s="51"/>
      <c r="D1831" s="52"/>
      <c r="E1831" s="63"/>
      <c r="F1831" s="53"/>
      <c r="G1831" s="51" t="s">
        <v>51</v>
      </c>
      <c r="H1831" s="55"/>
      <c r="I1831" s="54"/>
      <c r="J1831" s="54"/>
      <c r="K1831" s="65"/>
      <c r="L1831" s="76">
        <v>1831</v>
      </c>
      <c r="M18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1" s="107">
        <v>23</v>
      </c>
      <c r="O1831" s="107">
        <v>6.5</v>
      </c>
      <c r="P1831" s="107">
        <v>4760000</v>
      </c>
      <c r="Q1831" s="107"/>
    </row>
    <row r="1832" spans="1:17" x14ac:dyDescent="0.3">
      <c r="A1832" t="s">
        <v>2739</v>
      </c>
      <c r="B1832" t="s">
        <v>683</v>
      </c>
      <c r="C1832" s="51"/>
      <c r="D1832" s="52"/>
      <c r="E1832" s="63"/>
      <c r="F1832" s="53"/>
      <c r="G1832" s="51" t="s">
        <v>51</v>
      </c>
      <c r="H1832" s="55"/>
      <c r="I1832" s="54"/>
      <c r="J1832" s="54"/>
      <c r="K1832" s="65"/>
      <c r="L1832" s="76">
        <v>1832</v>
      </c>
      <c r="M18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2" s="107">
        <v>3</v>
      </c>
      <c r="O1832" s="107">
        <v>6.5</v>
      </c>
      <c r="P1832" s="107">
        <v>4770000</v>
      </c>
      <c r="Q1832" s="107"/>
    </row>
    <row r="1833" spans="1:17" x14ac:dyDescent="0.3">
      <c r="A1833" t="s">
        <v>2740</v>
      </c>
      <c r="B1833" t="s">
        <v>341</v>
      </c>
      <c r="C1833" s="51"/>
      <c r="D1833" s="52"/>
      <c r="E1833" s="63"/>
      <c r="F1833" s="53"/>
      <c r="G1833" s="51" t="s">
        <v>51</v>
      </c>
      <c r="H1833" s="55"/>
      <c r="I1833" s="54"/>
      <c r="J1833" s="54"/>
      <c r="K1833" s="65"/>
      <c r="L1833" s="76">
        <v>1833</v>
      </c>
      <c r="M18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3" s="107">
        <v>1</v>
      </c>
      <c r="O1833" s="107">
        <v>6.5</v>
      </c>
      <c r="P1833" s="107">
        <v>4780000</v>
      </c>
      <c r="Q1833" s="107"/>
    </row>
    <row r="1834" spans="1:17" x14ac:dyDescent="0.3">
      <c r="A1834" t="s">
        <v>2741</v>
      </c>
      <c r="B1834" t="s">
        <v>388</v>
      </c>
      <c r="C1834" s="51"/>
      <c r="D1834" s="52"/>
      <c r="E1834" s="63"/>
      <c r="F1834" s="53"/>
      <c r="G1834" s="51" t="s">
        <v>51</v>
      </c>
      <c r="H1834" s="55"/>
      <c r="I1834" s="54"/>
      <c r="J1834" s="54"/>
      <c r="K1834" s="65"/>
      <c r="L1834" s="76">
        <v>1834</v>
      </c>
      <c r="M18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4" s="107">
        <v>6</v>
      </c>
      <c r="O1834" s="107">
        <v>6.5</v>
      </c>
      <c r="P1834" s="107">
        <v>4790000</v>
      </c>
      <c r="Q1834" s="107"/>
    </row>
    <row r="1835" spans="1:17" x14ac:dyDescent="0.3">
      <c r="A1835" t="s">
        <v>2742</v>
      </c>
      <c r="B1835" t="s">
        <v>267</v>
      </c>
      <c r="C1835" s="51"/>
      <c r="D1835" s="52"/>
      <c r="E1835" s="63"/>
      <c r="F1835" s="53"/>
      <c r="G1835" s="51" t="s">
        <v>51</v>
      </c>
      <c r="H1835" s="55"/>
      <c r="I1835" s="54"/>
      <c r="J1835" s="54"/>
      <c r="K1835" s="65"/>
      <c r="L1835" s="76">
        <v>1835</v>
      </c>
      <c r="M18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5" s="107">
        <v>7</v>
      </c>
      <c r="O1835" s="107">
        <v>6.5</v>
      </c>
      <c r="P1835" s="107">
        <v>4800000</v>
      </c>
      <c r="Q1835" s="107"/>
    </row>
    <row r="1836" spans="1:17" x14ac:dyDescent="0.3">
      <c r="A1836" t="s">
        <v>2743</v>
      </c>
      <c r="B1836" t="s">
        <v>298</v>
      </c>
      <c r="C1836" s="51"/>
      <c r="D1836" s="52"/>
      <c r="E1836" s="63"/>
      <c r="F1836" s="53"/>
      <c r="G1836" s="51" t="s">
        <v>51</v>
      </c>
      <c r="H1836" s="55"/>
      <c r="I1836" s="54"/>
      <c r="J1836" s="54"/>
      <c r="K1836" s="65"/>
      <c r="L1836" s="76">
        <v>1836</v>
      </c>
      <c r="M18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6" s="107">
        <v>7</v>
      </c>
      <c r="O1836" s="107">
        <v>6.5</v>
      </c>
      <c r="P1836" s="107">
        <v>4810000</v>
      </c>
      <c r="Q1836" s="107"/>
    </row>
    <row r="1837" spans="1:17" x14ac:dyDescent="0.3">
      <c r="A1837" t="s">
        <v>2744</v>
      </c>
      <c r="B1837" t="s">
        <v>278</v>
      </c>
      <c r="C1837" s="51"/>
      <c r="D1837" s="52"/>
      <c r="E1837" s="63"/>
      <c r="F1837" s="53"/>
      <c r="G1837" s="51" t="s">
        <v>51</v>
      </c>
      <c r="H1837" s="55"/>
      <c r="I1837" s="54"/>
      <c r="J1837" s="54"/>
      <c r="K1837" s="65"/>
      <c r="L1837" s="76">
        <v>1837</v>
      </c>
      <c r="M18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7" s="107">
        <v>2</v>
      </c>
      <c r="O1837" s="107">
        <v>6.5</v>
      </c>
      <c r="P1837" s="107">
        <v>4820000</v>
      </c>
      <c r="Q1837" s="107"/>
    </row>
    <row r="1838" spans="1:17" x14ac:dyDescent="0.3">
      <c r="A1838" t="s">
        <v>2745</v>
      </c>
      <c r="B1838" t="s">
        <v>489</v>
      </c>
      <c r="C1838" s="51"/>
      <c r="D1838" s="52"/>
      <c r="E1838" s="63"/>
      <c r="F1838" s="53"/>
      <c r="G1838" s="51" t="s">
        <v>51</v>
      </c>
      <c r="H1838" s="55"/>
      <c r="I1838" s="54"/>
      <c r="J1838" s="54"/>
      <c r="K1838" s="65"/>
      <c r="L1838" s="76">
        <v>1838</v>
      </c>
      <c r="M18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8" s="107">
        <v>3</v>
      </c>
      <c r="O1838" s="107">
        <v>6.5</v>
      </c>
      <c r="P1838" s="107">
        <v>4830000</v>
      </c>
      <c r="Q1838" s="107"/>
    </row>
    <row r="1839" spans="1:17" x14ac:dyDescent="0.3">
      <c r="A1839" t="s">
        <v>2746</v>
      </c>
      <c r="B1839" t="s">
        <v>443</v>
      </c>
      <c r="C1839" s="51"/>
      <c r="D1839" s="52"/>
      <c r="E1839" s="63"/>
      <c r="F1839" s="53"/>
      <c r="G1839" s="51" t="s">
        <v>51</v>
      </c>
      <c r="H1839" s="55"/>
      <c r="I1839" s="54"/>
      <c r="J1839" s="54"/>
      <c r="K1839" s="65"/>
      <c r="L1839" s="76">
        <v>1839</v>
      </c>
      <c r="M18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39" s="107">
        <v>4</v>
      </c>
      <c r="O1839" s="107">
        <v>6.5</v>
      </c>
      <c r="P1839" s="107">
        <v>4840000</v>
      </c>
      <c r="Q1839" s="107"/>
    </row>
    <row r="1840" spans="1:17" x14ac:dyDescent="0.3">
      <c r="A1840" t="s">
        <v>2747</v>
      </c>
      <c r="B1840" t="s">
        <v>276</v>
      </c>
      <c r="C1840" s="51"/>
      <c r="D1840" s="52"/>
      <c r="E1840" s="63"/>
      <c r="F1840" s="53"/>
      <c r="G1840" s="51" t="s">
        <v>51</v>
      </c>
      <c r="H1840" s="55"/>
      <c r="I1840" s="54"/>
      <c r="J1840" s="54"/>
      <c r="K1840" s="65"/>
      <c r="L1840" s="76">
        <v>1840</v>
      </c>
      <c r="M18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0" s="107">
        <v>5</v>
      </c>
      <c r="O1840" s="107">
        <v>6.5</v>
      </c>
      <c r="P1840" s="107">
        <v>4850000</v>
      </c>
      <c r="Q1840" s="107"/>
    </row>
    <row r="1841" spans="1:17" x14ac:dyDescent="0.3">
      <c r="A1841" t="s">
        <v>2748</v>
      </c>
      <c r="B1841" t="s">
        <v>367</v>
      </c>
      <c r="C1841" s="51"/>
      <c r="D1841" s="52"/>
      <c r="E1841" s="63"/>
      <c r="F1841" s="53"/>
      <c r="G1841" s="51" t="s">
        <v>51</v>
      </c>
      <c r="H1841" s="55"/>
      <c r="I1841" s="54"/>
      <c r="J1841" s="54"/>
      <c r="K1841" s="65"/>
      <c r="L1841" s="76">
        <v>1841</v>
      </c>
      <c r="M18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1" s="107">
        <v>6</v>
      </c>
      <c r="O1841" s="107">
        <v>6.5</v>
      </c>
      <c r="P1841" s="107">
        <v>4860000</v>
      </c>
      <c r="Q1841" s="107"/>
    </row>
    <row r="1842" spans="1:17" x14ac:dyDescent="0.3">
      <c r="A1842" t="s">
        <v>2749</v>
      </c>
      <c r="B1842" t="s">
        <v>409</v>
      </c>
      <c r="C1842" s="51"/>
      <c r="D1842" s="52"/>
      <c r="E1842" s="63"/>
      <c r="F1842" s="53"/>
      <c r="G1842" s="51" t="s">
        <v>51</v>
      </c>
      <c r="H1842" s="55"/>
      <c r="I1842" s="54"/>
      <c r="J1842" s="54"/>
      <c r="K1842" s="65"/>
      <c r="L1842" s="76">
        <v>1842</v>
      </c>
      <c r="M18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2" s="107">
        <v>7</v>
      </c>
      <c r="O1842" s="107">
        <v>6.5</v>
      </c>
      <c r="P1842" s="107">
        <v>4870000</v>
      </c>
      <c r="Q1842" s="107"/>
    </row>
    <row r="1843" spans="1:17" x14ac:dyDescent="0.3">
      <c r="A1843" t="s">
        <v>2750</v>
      </c>
      <c r="B1843" t="s">
        <v>312</v>
      </c>
      <c r="C1843" s="51"/>
      <c r="D1843" s="52"/>
      <c r="E1843" s="63"/>
      <c r="F1843" s="53"/>
      <c r="G1843" s="51" t="s">
        <v>51</v>
      </c>
      <c r="H1843" s="55"/>
      <c r="I1843" s="54"/>
      <c r="J1843" s="54"/>
      <c r="K1843" s="65"/>
      <c r="L1843" s="76">
        <v>1843</v>
      </c>
      <c r="M18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3" s="107">
        <v>8</v>
      </c>
      <c r="O1843" s="107">
        <v>6.5</v>
      </c>
      <c r="P1843" s="107">
        <v>4880000</v>
      </c>
      <c r="Q1843" s="107"/>
    </row>
    <row r="1844" spans="1:17" x14ac:dyDescent="0.3">
      <c r="A1844" t="s">
        <v>2751</v>
      </c>
      <c r="B1844" t="s">
        <v>278</v>
      </c>
      <c r="C1844" s="51"/>
      <c r="D1844" s="52"/>
      <c r="E1844" s="63"/>
      <c r="F1844" s="53"/>
      <c r="G1844" s="51" t="s">
        <v>51</v>
      </c>
      <c r="H1844" s="55"/>
      <c r="I1844" s="54"/>
      <c r="J1844" s="54"/>
      <c r="K1844" s="65"/>
      <c r="L1844" s="76">
        <v>1844</v>
      </c>
      <c r="M18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4" s="107">
        <v>9</v>
      </c>
      <c r="O1844" s="107">
        <v>6.6</v>
      </c>
      <c r="P1844" s="107">
        <v>4890000</v>
      </c>
      <c r="Q1844" s="107"/>
    </row>
    <row r="1845" spans="1:17" x14ac:dyDescent="0.3">
      <c r="A1845" t="s">
        <v>2752</v>
      </c>
      <c r="B1845" t="s">
        <v>300</v>
      </c>
      <c r="C1845" s="51"/>
      <c r="D1845" s="52"/>
      <c r="E1845" s="63"/>
      <c r="F1845" s="53"/>
      <c r="G1845" s="51" t="s">
        <v>51</v>
      </c>
      <c r="H1845" s="55"/>
      <c r="I1845" s="54"/>
      <c r="J1845" s="54"/>
      <c r="K1845" s="65"/>
      <c r="L1845" s="76">
        <v>1845</v>
      </c>
      <c r="M18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5" s="107">
        <v>8</v>
      </c>
      <c r="O1845" s="107">
        <v>6.7</v>
      </c>
      <c r="P1845" s="107">
        <v>4900000</v>
      </c>
      <c r="Q1845" s="107"/>
    </row>
    <row r="1846" spans="1:17" x14ac:dyDescent="0.3">
      <c r="A1846" t="s">
        <v>2753</v>
      </c>
      <c r="B1846" t="s">
        <v>507</v>
      </c>
      <c r="C1846" s="51"/>
      <c r="D1846" s="52"/>
      <c r="E1846" s="63"/>
      <c r="F1846" s="53"/>
      <c r="G1846" s="51" t="s">
        <v>51</v>
      </c>
      <c r="H1846" s="55"/>
      <c r="I1846" s="54"/>
      <c r="J1846" s="54"/>
      <c r="K1846" s="65"/>
      <c r="L1846" s="76">
        <v>1846</v>
      </c>
      <c r="M18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6" s="107">
        <v>7</v>
      </c>
      <c r="O1846" s="107">
        <v>6.8</v>
      </c>
      <c r="P1846" s="107">
        <v>4910000</v>
      </c>
      <c r="Q1846" s="107"/>
    </row>
    <row r="1847" spans="1:17" x14ac:dyDescent="0.3">
      <c r="A1847" t="s">
        <v>2754</v>
      </c>
      <c r="B1847" t="s">
        <v>541</v>
      </c>
      <c r="C1847" s="51"/>
      <c r="D1847" s="52"/>
      <c r="E1847" s="63"/>
      <c r="F1847" s="53"/>
      <c r="G1847" s="51" t="s">
        <v>51</v>
      </c>
      <c r="H1847" s="55"/>
      <c r="I1847" s="54"/>
      <c r="J1847" s="54"/>
      <c r="K1847" s="65"/>
      <c r="L1847" s="76">
        <v>1847</v>
      </c>
      <c r="M18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7" s="107">
        <v>6</v>
      </c>
      <c r="O1847" s="107">
        <v>6.9</v>
      </c>
      <c r="P1847" s="107">
        <v>4920000</v>
      </c>
      <c r="Q1847" s="107"/>
    </row>
    <row r="1848" spans="1:17" x14ac:dyDescent="0.3">
      <c r="A1848" t="s">
        <v>2755</v>
      </c>
      <c r="B1848" t="s">
        <v>352</v>
      </c>
      <c r="C1848" s="51"/>
      <c r="D1848" s="52"/>
      <c r="E1848" s="63"/>
      <c r="F1848" s="53"/>
      <c r="G1848" s="51" t="s">
        <v>51</v>
      </c>
      <c r="H1848" s="55"/>
      <c r="I1848" s="54"/>
      <c r="J1848" s="54"/>
      <c r="K1848" s="65"/>
      <c r="L1848" s="76">
        <v>1848</v>
      </c>
      <c r="M18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8" s="107">
        <v>5</v>
      </c>
      <c r="O1848" s="107">
        <v>7</v>
      </c>
      <c r="P1848" s="107">
        <v>4930000</v>
      </c>
      <c r="Q1848" s="107"/>
    </row>
    <row r="1849" spans="1:17" x14ac:dyDescent="0.3">
      <c r="A1849" t="s">
        <v>2756</v>
      </c>
      <c r="B1849" t="s">
        <v>201</v>
      </c>
      <c r="C1849" s="51"/>
      <c r="D1849" s="52"/>
      <c r="E1849" s="63"/>
      <c r="F1849" s="53"/>
      <c r="G1849" s="51" t="s">
        <v>51</v>
      </c>
      <c r="H1849" s="55"/>
      <c r="I1849" s="54"/>
      <c r="J1849" s="54"/>
      <c r="K1849" s="65"/>
      <c r="L1849" s="76">
        <v>1849</v>
      </c>
      <c r="M18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49" s="107">
        <v>4</v>
      </c>
      <c r="O1849" s="107">
        <v>7.1</v>
      </c>
      <c r="P1849" s="107">
        <v>4940000</v>
      </c>
      <c r="Q1849" s="107"/>
    </row>
    <row r="1850" spans="1:17" x14ac:dyDescent="0.3">
      <c r="A1850" t="s">
        <v>2757</v>
      </c>
      <c r="B1850" t="s">
        <v>196</v>
      </c>
      <c r="C1850" s="51"/>
      <c r="D1850" s="52"/>
      <c r="E1850" s="63"/>
      <c r="F1850" s="53"/>
      <c r="G1850" s="51" t="s">
        <v>51</v>
      </c>
      <c r="H1850" s="55"/>
      <c r="I1850" s="54"/>
      <c r="J1850" s="54"/>
      <c r="K1850" s="65"/>
      <c r="L1850" s="76">
        <v>1850</v>
      </c>
      <c r="M18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0" s="107">
        <v>12</v>
      </c>
      <c r="O1850" s="107">
        <v>7.2</v>
      </c>
      <c r="P1850" s="107">
        <v>4950000</v>
      </c>
      <c r="Q1850" s="107"/>
    </row>
    <row r="1851" spans="1:17" x14ac:dyDescent="0.3">
      <c r="A1851" t="s">
        <v>2758</v>
      </c>
      <c r="B1851" t="s">
        <v>684</v>
      </c>
      <c r="C1851" s="51"/>
      <c r="D1851" s="52"/>
      <c r="E1851" s="63"/>
      <c r="F1851" s="53"/>
      <c r="G1851" s="51" t="s">
        <v>51</v>
      </c>
      <c r="H1851" s="55"/>
      <c r="I1851" s="54"/>
      <c r="J1851" s="54"/>
      <c r="K1851" s="65"/>
      <c r="L1851" s="76">
        <v>1851</v>
      </c>
      <c r="M18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1" s="107">
        <v>3</v>
      </c>
      <c r="O1851" s="107">
        <v>7.3</v>
      </c>
      <c r="P1851" s="107">
        <v>4960000</v>
      </c>
      <c r="Q1851" s="107"/>
    </row>
    <row r="1852" spans="1:17" x14ac:dyDescent="0.3">
      <c r="A1852" t="s">
        <v>2759</v>
      </c>
      <c r="B1852" t="s">
        <v>685</v>
      </c>
      <c r="C1852" s="51"/>
      <c r="D1852" s="52"/>
      <c r="E1852" s="63"/>
      <c r="F1852" s="53"/>
      <c r="G1852" s="51" t="s">
        <v>51</v>
      </c>
      <c r="H1852" s="55"/>
      <c r="I1852" s="54"/>
      <c r="J1852" s="54"/>
      <c r="K1852" s="65"/>
      <c r="L1852" s="76">
        <v>1852</v>
      </c>
      <c r="M18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2" s="107">
        <v>2</v>
      </c>
      <c r="O1852" s="107">
        <v>7.4</v>
      </c>
      <c r="P1852" s="107">
        <v>4970000</v>
      </c>
      <c r="Q1852" s="107"/>
    </row>
    <row r="1853" spans="1:17" x14ac:dyDescent="0.3">
      <c r="A1853" t="s">
        <v>2760</v>
      </c>
      <c r="B1853" t="s">
        <v>278</v>
      </c>
      <c r="C1853" s="51"/>
      <c r="D1853" s="52"/>
      <c r="E1853" s="63"/>
      <c r="F1853" s="53"/>
      <c r="G1853" s="51" t="s">
        <v>51</v>
      </c>
      <c r="H1853" s="55"/>
      <c r="I1853" s="54"/>
      <c r="J1853" s="54"/>
      <c r="K1853" s="65"/>
      <c r="L1853" s="76">
        <v>1853</v>
      </c>
      <c r="M18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3" s="107">
        <v>2</v>
      </c>
      <c r="O1853" s="107">
        <v>7.5</v>
      </c>
      <c r="P1853" s="107">
        <v>4980000</v>
      </c>
      <c r="Q1853" s="107"/>
    </row>
    <row r="1854" spans="1:17" x14ac:dyDescent="0.3">
      <c r="A1854" t="s">
        <v>2761</v>
      </c>
      <c r="B1854" t="s">
        <v>344</v>
      </c>
      <c r="C1854" s="51"/>
      <c r="D1854" s="52"/>
      <c r="E1854" s="63"/>
      <c r="F1854" s="53"/>
      <c r="G1854" s="51" t="s">
        <v>51</v>
      </c>
      <c r="H1854" s="55"/>
      <c r="I1854" s="54"/>
      <c r="J1854" s="54"/>
      <c r="K1854" s="65"/>
      <c r="L1854" s="76">
        <v>1854</v>
      </c>
      <c r="M18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4" s="107">
        <v>1</v>
      </c>
      <c r="O1854" s="107">
        <v>7.6</v>
      </c>
      <c r="P1854" s="107">
        <v>4990000</v>
      </c>
      <c r="Q1854" s="107"/>
    </row>
    <row r="1855" spans="1:17" x14ac:dyDescent="0.3">
      <c r="A1855" t="s">
        <v>2762</v>
      </c>
      <c r="B1855" t="s">
        <v>443</v>
      </c>
      <c r="C1855" s="51"/>
      <c r="D1855" s="52"/>
      <c r="E1855" s="63"/>
      <c r="F1855" s="53"/>
      <c r="G1855" s="51" t="s">
        <v>51</v>
      </c>
      <c r="H1855" s="55"/>
      <c r="I1855" s="54"/>
      <c r="J1855" s="54"/>
      <c r="K1855" s="65"/>
      <c r="L1855" s="76">
        <v>1855</v>
      </c>
      <c r="M18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5" s="107">
        <v>8</v>
      </c>
      <c r="O1855" s="107">
        <v>7.7</v>
      </c>
      <c r="P1855" s="107">
        <v>5000000</v>
      </c>
      <c r="Q1855" s="107"/>
    </row>
    <row r="1856" spans="1:17" x14ac:dyDescent="0.3">
      <c r="A1856" t="s">
        <v>2763</v>
      </c>
      <c r="B1856" t="s">
        <v>581</v>
      </c>
      <c r="C1856" s="51"/>
      <c r="D1856" s="52"/>
      <c r="E1856" s="63"/>
      <c r="F1856" s="53"/>
      <c r="G1856" s="51" t="s">
        <v>51</v>
      </c>
      <c r="H1856" s="55"/>
      <c r="I1856" s="54"/>
      <c r="J1856" s="54"/>
      <c r="K1856" s="65"/>
      <c r="L1856" s="76">
        <v>1856</v>
      </c>
      <c r="M18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6" s="107">
        <v>9</v>
      </c>
      <c r="O1856" s="107">
        <v>7.8</v>
      </c>
      <c r="P1856" s="107">
        <v>5010000</v>
      </c>
      <c r="Q1856" s="107"/>
    </row>
    <row r="1857" spans="1:17" x14ac:dyDescent="0.3">
      <c r="A1857" t="s">
        <v>2764</v>
      </c>
      <c r="B1857" t="s">
        <v>228</v>
      </c>
      <c r="C1857" s="51"/>
      <c r="D1857" s="52"/>
      <c r="E1857" s="63"/>
      <c r="F1857" s="53"/>
      <c r="G1857" s="51" t="s">
        <v>51</v>
      </c>
      <c r="H1857" s="55"/>
      <c r="I1857" s="54"/>
      <c r="J1857" s="54"/>
      <c r="K1857" s="65"/>
      <c r="L1857" s="76">
        <v>1857</v>
      </c>
      <c r="M18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7" s="107">
        <v>7</v>
      </c>
      <c r="O1857" s="107">
        <v>7.9</v>
      </c>
      <c r="P1857" s="107">
        <v>5020000</v>
      </c>
      <c r="Q1857" s="107"/>
    </row>
    <row r="1858" spans="1:17" x14ac:dyDescent="0.3">
      <c r="A1858" t="s">
        <v>2765</v>
      </c>
      <c r="B1858" t="s">
        <v>502</v>
      </c>
      <c r="C1858" s="51"/>
      <c r="D1858" s="52"/>
      <c r="E1858" s="63"/>
      <c r="F1858" s="53"/>
      <c r="G1858" s="51" t="s">
        <v>51</v>
      </c>
      <c r="H1858" s="55"/>
      <c r="I1858" s="54"/>
      <c r="J1858" s="54"/>
      <c r="K1858" s="65"/>
      <c r="L1858" s="76">
        <v>1858</v>
      </c>
      <c r="M18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8" s="107">
        <v>6</v>
      </c>
      <c r="O1858" s="107">
        <v>7.9999999999999902</v>
      </c>
      <c r="P1858" s="107">
        <v>5030000</v>
      </c>
      <c r="Q1858" s="107"/>
    </row>
    <row r="1859" spans="1:17" x14ac:dyDescent="0.3">
      <c r="A1859" t="s">
        <v>2766</v>
      </c>
      <c r="B1859" t="s">
        <v>341</v>
      </c>
      <c r="C1859" s="51"/>
      <c r="D1859" s="52"/>
      <c r="E1859" s="63"/>
      <c r="F1859" s="53"/>
      <c r="G1859" s="51" t="s">
        <v>51</v>
      </c>
      <c r="H1859" s="55"/>
      <c r="I1859" s="54"/>
      <c r="J1859" s="54"/>
      <c r="K1859" s="65"/>
      <c r="L1859" s="76">
        <v>1859</v>
      </c>
      <c r="M18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59" s="107">
        <v>5</v>
      </c>
      <c r="O1859" s="107">
        <v>8.0999999999999908</v>
      </c>
      <c r="P1859" s="107">
        <v>5040000</v>
      </c>
      <c r="Q1859" s="107"/>
    </row>
    <row r="1860" spans="1:17" x14ac:dyDescent="0.3">
      <c r="A1860" t="s">
        <v>2767</v>
      </c>
      <c r="B1860" t="s">
        <v>686</v>
      </c>
      <c r="C1860" s="51"/>
      <c r="D1860" s="52"/>
      <c r="E1860" s="63"/>
      <c r="F1860" s="53"/>
      <c r="G1860" s="51" t="s">
        <v>51</v>
      </c>
      <c r="H1860" s="55"/>
      <c r="I1860" s="54"/>
      <c r="J1860" s="54"/>
      <c r="K1860" s="65"/>
      <c r="L1860" s="76">
        <v>1860</v>
      </c>
      <c r="M18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0" s="107">
        <v>4</v>
      </c>
      <c r="O1860" s="107">
        <v>8.1999999999999904</v>
      </c>
      <c r="P1860" s="107">
        <v>5050000</v>
      </c>
      <c r="Q1860" s="107"/>
    </row>
    <row r="1861" spans="1:17" x14ac:dyDescent="0.3">
      <c r="A1861" t="s">
        <v>2768</v>
      </c>
      <c r="B1861" t="s">
        <v>300</v>
      </c>
      <c r="C1861" s="51"/>
      <c r="D1861" s="52"/>
      <c r="E1861" s="63"/>
      <c r="F1861" s="53"/>
      <c r="G1861" s="51" t="s">
        <v>51</v>
      </c>
      <c r="H1861" s="55"/>
      <c r="I1861" s="54"/>
      <c r="J1861" s="54"/>
      <c r="K1861" s="65"/>
      <c r="L1861" s="76">
        <v>1861</v>
      </c>
      <c r="M18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1" s="107">
        <v>3</v>
      </c>
      <c r="O1861" s="107">
        <v>8.2999999999999901</v>
      </c>
      <c r="P1861" s="107">
        <v>5060000</v>
      </c>
      <c r="Q1861" s="107"/>
    </row>
    <row r="1862" spans="1:17" x14ac:dyDescent="0.3">
      <c r="A1862" t="s">
        <v>2769</v>
      </c>
      <c r="B1862" t="s">
        <v>433</v>
      </c>
      <c r="C1862" s="51"/>
      <c r="D1862" s="52"/>
      <c r="E1862" s="63"/>
      <c r="F1862" s="53"/>
      <c r="G1862" s="51" t="s">
        <v>51</v>
      </c>
      <c r="H1862" s="55"/>
      <c r="I1862" s="54"/>
      <c r="J1862" s="54"/>
      <c r="K1862" s="65"/>
      <c r="L1862" s="76">
        <v>1862</v>
      </c>
      <c r="M18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2" s="107">
        <v>2</v>
      </c>
      <c r="O1862" s="107">
        <v>8.3999999999999897</v>
      </c>
      <c r="P1862" s="107">
        <v>5070000</v>
      </c>
      <c r="Q1862" s="107"/>
    </row>
    <row r="1863" spans="1:17" x14ac:dyDescent="0.3">
      <c r="A1863" t="s">
        <v>2770</v>
      </c>
      <c r="B1863" t="s">
        <v>649</v>
      </c>
      <c r="C1863" s="51"/>
      <c r="D1863" s="52"/>
      <c r="E1863" s="63"/>
      <c r="F1863" s="53"/>
      <c r="G1863" s="51" t="s">
        <v>51</v>
      </c>
      <c r="H1863" s="55"/>
      <c r="I1863" s="54"/>
      <c r="J1863" s="54"/>
      <c r="K1863" s="65"/>
      <c r="L1863" s="76">
        <v>1863</v>
      </c>
      <c r="M18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3" s="107">
        <v>1</v>
      </c>
      <c r="O1863" s="107">
        <v>8.4999999999999893</v>
      </c>
      <c r="P1863" s="107">
        <v>5080000</v>
      </c>
      <c r="Q1863" s="107"/>
    </row>
    <row r="1864" spans="1:17" x14ac:dyDescent="0.3">
      <c r="A1864" t="s">
        <v>2771</v>
      </c>
      <c r="B1864" t="s">
        <v>588</v>
      </c>
      <c r="C1864" s="51"/>
      <c r="D1864" s="52"/>
      <c r="E1864" s="63"/>
      <c r="F1864" s="53"/>
      <c r="G1864" s="51" t="s">
        <v>51</v>
      </c>
      <c r="H1864" s="55"/>
      <c r="I1864" s="54"/>
      <c r="J1864" s="54"/>
      <c r="K1864" s="65"/>
      <c r="L1864" s="76">
        <v>1864</v>
      </c>
      <c r="M18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4" s="107">
        <v>7</v>
      </c>
      <c r="O1864" s="107">
        <v>8.5999999999999908</v>
      </c>
      <c r="P1864" s="107">
        <v>5090000</v>
      </c>
      <c r="Q1864" s="107"/>
    </row>
    <row r="1865" spans="1:17" x14ac:dyDescent="0.3">
      <c r="A1865" t="s">
        <v>2772</v>
      </c>
      <c r="B1865" t="s">
        <v>178</v>
      </c>
      <c r="C1865" s="51"/>
      <c r="D1865" s="52"/>
      <c r="E1865" s="63"/>
      <c r="F1865" s="53"/>
      <c r="G1865" s="51" t="s">
        <v>51</v>
      </c>
      <c r="H1865" s="55"/>
      <c r="I1865" s="54"/>
      <c r="J1865" s="54"/>
      <c r="K1865" s="65"/>
      <c r="L1865" s="76">
        <v>1865</v>
      </c>
      <c r="M18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5" s="107">
        <v>6</v>
      </c>
      <c r="O1865" s="107">
        <v>8.6999999999999904</v>
      </c>
      <c r="P1865" s="107">
        <v>5100000</v>
      </c>
      <c r="Q1865" s="107"/>
    </row>
    <row r="1866" spans="1:17" x14ac:dyDescent="0.3">
      <c r="A1866" t="s">
        <v>2773</v>
      </c>
      <c r="B1866" t="s">
        <v>332</v>
      </c>
      <c r="C1866" s="51"/>
      <c r="D1866" s="52"/>
      <c r="E1866" s="63"/>
      <c r="F1866" s="53"/>
      <c r="G1866" s="51" t="s">
        <v>51</v>
      </c>
      <c r="H1866" s="55"/>
      <c r="I1866" s="54"/>
      <c r="J1866" s="54"/>
      <c r="K1866" s="65"/>
      <c r="L1866" s="76">
        <v>1866</v>
      </c>
      <c r="M18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6" s="107">
        <v>5</v>
      </c>
      <c r="O1866" s="107">
        <v>8.7999999999999901</v>
      </c>
      <c r="P1866" s="107">
        <v>5110000</v>
      </c>
      <c r="Q1866" s="107"/>
    </row>
    <row r="1867" spans="1:17" x14ac:dyDescent="0.3">
      <c r="A1867" t="s">
        <v>2774</v>
      </c>
      <c r="B1867" t="s">
        <v>193</v>
      </c>
      <c r="C1867" s="51"/>
      <c r="D1867" s="52"/>
      <c r="E1867" s="63"/>
      <c r="F1867" s="53"/>
      <c r="G1867" s="51" t="s">
        <v>51</v>
      </c>
      <c r="H1867" s="55"/>
      <c r="I1867" s="54"/>
      <c r="J1867" s="54"/>
      <c r="K1867" s="65"/>
      <c r="L1867" s="76">
        <v>1867</v>
      </c>
      <c r="M18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7" s="107">
        <v>4</v>
      </c>
      <c r="O1867" s="107">
        <v>8.8999999999999897</v>
      </c>
      <c r="P1867" s="107">
        <v>5120000</v>
      </c>
      <c r="Q1867" s="107"/>
    </row>
    <row r="1868" spans="1:17" x14ac:dyDescent="0.3">
      <c r="A1868" t="s">
        <v>2775</v>
      </c>
      <c r="B1868" t="s">
        <v>196</v>
      </c>
      <c r="C1868" s="51"/>
      <c r="D1868" s="52"/>
      <c r="E1868" s="63"/>
      <c r="F1868" s="53"/>
      <c r="G1868" s="51" t="s">
        <v>51</v>
      </c>
      <c r="H1868" s="55"/>
      <c r="I1868" s="54"/>
      <c r="J1868" s="54"/>
      <c r="K1868" s="65"/>
      <c r="L1868" s="76">
        <v>1868</v>
      </c>
      <c r="M18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8" s="107">
        <v>3</v>
      </c>
      <c r="O1868" s="107">
        <v>8.9999999999999893</v>
      </c>
      <c r="P1868" s="107">
        <v>5130000</v>
      </c>
      <c r="Q1868" s="107"/>
    </row>
    <row r="1869" spans="1:17" x14ac:dyDescent="0.3">
      <c r="A1869" t="s">
        <v>2776</v>
      </c>
      <c r="B1869" t="s">
        <v>424</v>
      </c>
      <c r="C1869" s="51"/>
      <c r="D1869" s="52"/>
      <c r="E1869" s="63"/>
      <c r="F1869" s="53"/>
      <c r="G1869" s="51" t="s">
        <v>51</v>
      </c>
      <c r="H1869" s="55"/>
      <c r="I1869" s="54"/>
      <c r="J1869" s="54"/>
      <c r="K1869" s="65"/>
      <c r="L1869" s="76">
        <v>1869</v>
      </c>
      <c r="M18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69" s="107">
        <v>3</v>
      </c>
      <c r="O1869" s="107">
        <v>9.0999999999999908</v>
      </c>
      <c r="P1869" s="107">
        <v>5140000</v>
      </c>
      <c r="Q1869" s="107"/>
    </row>
    <row r="1870" spans="1:17" x14ac:dyDescent="0.3">
      <c r="A1870" t="s">
        <v>2777</v>
      </c>
      <c r="B1870" t="s">
        <v>300</v>
      </c>
      <c r="C1870" s="51"/>
      <c r="D1870" s="52"/>
      <c r="E1870" s="63"/>
      <c r="F1870" s="53"/>
      <c r="G1870" s="51" t="s">
        <v>51</v>
      </c>
      <c r="H1870" s="55"/>
      <c r="I1870" s="54"/>
      <c r="J1870" s="54"/>
      <c r="K1870" s="65"/>
      <c r="L1870" s="76">
        <v>1870</v>
      </c>
      <c r="M18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0" s="107">
        <v>2</v>
      </c>
      <c r="O1870" s="107">
        <v>9.1999999999999904</v>
      </c>
      <c r="P1870" s="107">
        <v>5150000</v>
      </c>
      <c r="Q1870" s="107"/>
    </row>
    <row r="1871" spans="1:17" x14ac:dyDescent="0.3">
      <c r="A1871" t="s">
        <v>2778</v>
      </c>
      <c r="B1871" t="s">
        <v>406</v>
      </c>
      <c r="C1871" s="51"/>
      <c r="D1871" s="52"/>
      <c r="E1871" s="63"/>
      <c r="F1871" s="53"/>
      <c r="G1871" s="51" t="s">
        <v>51</v>
      </c>
      <c r="H1871" s="55"/>
      <c r="I1871" s="54"/>
      <c r="J1871" s="54"/>
      <c r="K1871" s="65"/>
      <c r="L1871" s="76">
        <v>1871</v>
      </c>
      <c r="M18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1" s="107">
        <v>22</v>
      </c>
      <c r="O1871" s="107">
        <v>9.2999999999999901</v>
      </c>
      <c r="P1871" s="107">
        <v>5160000</v>
      </c>
      <c r="Q1871" s="107"/>
    </row>
    <row r="1872" spans="1:17" x14ac:dyDescent="0.3">
      <c r="A1872" t="s">
        <v>2779</v>
      </c>
      <c r="B1872" t="s">
        <v>443</v>
      </c>
      <c r="C1872" s="51"/>
      <c r="D1872" s="52"/>
      <c r="E1872" s="63"/>
      <c r="F1872" s="53"/>
      <c r="G1872" s="51" t="s">
        <v>51</v>
      </c>
      <c r="H1872" s="55"/>
      <c r="I1872" s="54"/>
      <c r="J1872" s="54"/>
      <c r="K1872" s="65"/>
      <c r="L1872" s="76">
        <v>1872</v>
      </c>
      <c r="M18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2" s="107">
        <v>21</v>
      </c>
      <c r="O1872" s="107">
        <v>9.3999999999999897</v>
      </c>
      <c r="P1872" s="107">
        <v>5170000</v>
      </c>
      <c r="Q1872" s="107"/>
    </row>
    <row r="1873" spans="1:17" x14ac:dyDescent="0.3">
      <c r="A1873" t="s">
        <v>2780</v>
      </c>
      <c r="B1873" t="s">
        <v>687</v>
      </c>
      <c r="C1873" s="51"/>
      <c r="D1873" s="52"/>
      <c r="E1873" s="63"/>
      <c r="F1873" s="53"/>
      <c r="G1873" s="51" t="s">
        <v>51</v>
      </c>
      <c r="H1873" s="55"/>
      <c r="I1873" s="54"/>
      <c r="J1873" s="54"/>
      <c r="K1873" s="65"/>
      <c r="L1873" s="76">
        <v>1873</v>
      </c>
      <c r="M18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3" s="107">
        <v>23</v>
      </c>
      <c r="O1873" s="107">
        <v>9.4999999999999893</v>
      </c>
      <c r="P1873" s="107">
        <v>5180000</v>
      </c>
      <c r="Q1873" s="107"/>
    </row>
    <row r="1874" spans="1:17" x14ac:dyDescent="0.3">
      <c r="A1874" t="s">
        <v>2781</v>
      </c>
      <c r="B1874" t="s">
        <v>373</v>
      </c>
      <c r="C1874" s="51"/>
      <c r="D1874" s="52"/>
      <c r="E1874" s="63"/>
      <c r="F1874" s="53"/>
      <c r="G1874" s="51" t="s">
        <v>50</v>
      </c>
      <c r="H1874" s="55"/>
      <c r="I1874" s="54"/>
      <c r="J1874" s="54"/>
      <c r="K1874" s="65"/>
      <c r="L1874" s="76">
        <v>1874</v>
      </c>
      <c r="M18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4" s="107">
        <v>2</v>
      </c>
      <c r="O1874" s="107">
        <v>9.5999999999999908</v>
      </c>
      <c r="P1874" s="107">
        <v>5190000</v>
      </c>
      <c r="Q1874" s="107"/>
    </row>
    <row r="1875" spans="1:17" x14ac:dyDescent="0.3">
      <c r="A1875" t="s">
        <v>2782</v>
      </c>
      <c r="B1875" t="s">
        <v>341</v>
      </c>
      <c r="C1875" s="51"/>
      <c r="D1875" s="52"/>
      <c r="E1875" s="63"/>
      <c r="F1875" s="53"/>
      <c r="G1875" s="51" t="s">
        <v>50</v>
      </c>
      <c r="H1875" s="55"/>
      <c r="I1875" s="54"/>
      <c r="J1875" s="54"/>
      <c r="K1875" s="65"/>
      <c r="L1875" s="76">
        <v>1875</v>
      </c>
      <c r="M18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5" s="107">
        <v>23</v>
      </c>
      <c r="O1875" s="107">
        <v>9.6999999999999904</v>
      </c>
      <c r="P1875" s="107">
        <v>5200000</v>
      </c>
      <c r="Q1875" s="107"/>
    </row>
    <row r="1876" spans="1:17" x14ac:dyDescent="0.3">
      <c r="A1876" t="s">
        <v>2783</v>
      </c>
      <c r="B1876" t="s">
        <v>284</v>
      </c>
      <c r="C1876" s="51"/>
      <c r="D1876" s="52"/>
      <c r="E1876" s="63"/>
      <c r="F1876" s="53"/>
      <c r="G1876" s="51" t="s">
        <v>50</v>
      </c>
      <c r="H1876" s="55"/>
      <c r="I1876" s="54"/>
      <c r="J1876" s="54"/>
      <c r="K1876" s="65"/>
      <c r="L1876" s="76">
        <v>1876</v>
      </c>
      <c r="M18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6" s="107">
        <v>23</v>
      </c>
      <c r="O1876" s="107">
        <v>9.7999999999999901</v>
      </c>
      <c r="P1876" s="107">
        <v>5210000</v>
      </c>
      <c r="Q1876" s="107"/>
    </row>
    <row r="1877" spans="1:17" x14ac:dyDescent="0.3">
      <c r="A1877" t="s">
        <v>2784</v>
      </c>
      <c r="B1877" t="s">
        <v>201</v>
      </c>
      <c r="C1877" s="51"/>
      <c r="D1877" s="52"/>
      <c r="E1877" s="63"/>
      <c r="F1877" s="53"/>
      <c r="G1877" s="51" t="s">
        <v>51</v>
      </c>
      <c r="H1877" s="55"/>
      <c r="I1877" s="54"/>
      <c r="J1877" s="54"/>
      <c r="K1877" s="65"/>
      <c r="L1877" s="76">
        <v>1877</v>
      </c>
      <c r="M18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7" s="107">
        <v>24</v>
      </c>
      <c r="O1877" s="107">
        <v>4.2</v>
      </c>
      <c r="P1877" s="107">
        <v>5220000</v>
      </c>
      <c r="Q1877" s="107"/>
    </row>
    <row r="1878" spans="1:17" x14ac:dyDescent="0.3">
      <c r="A1878" t="s">
        <v>2785</v>
      </c>
      <c r="B1878" t="s">
        <v>329</v>
      </c>
      <c r="C1878" s="51"/>
      <c r="D1878" s="52"/>
      <c r="E1878" s="63"/>
      <c r="F1878" s="53"/>
      <c r="G1878" s="51" t="s">
        <v>51</v>
      </c>
      <c r="H1878" s="55"/>
      <c r="I1878" s="54"/>
      <c r="J1878" s="54"/>
      <c r="K1878" s="65"/>
      <c r="L1878" s="76">
        <v>1878</v>
      </c>
      <c r="M18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8" s="107">
        <v>12</v>
      </c>
      <c r="O1878" s="107">
        <v>4.3</v>
      </c>
      <c r="P1878" s="107">
        <v>5230000</v>
      </c>
      <c r="Q1878" s="107"/>
    </row>
    <row r="1879" spans="1:17" x14ac:dyDescent="0.3">
      <c r="A1879" t="s">
        <v>5810</v>
      </c>
      <c r="B1879" t="s">
        <v>177</v>
      </c>
      <c r="C1879" s="51"/>
      <c r="D1879" s="52"/>
      <c r="E1879" s="63"/>
      <c r="F1879" s="53"/>
      <c r="G1879" s="51" t="s">
        <v>51</v>
      </c>
      <c r="H1879" s="55"/>
      <c r="I1879" s="54"/>
      <c r="J1879" s="54"/>
      <c r="K1879" s="65"/>
      <c r="L1879" s="76">
        <v>1879</v>
      </c>
      <c r="M18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79" s="107">
        <v>1</v>
      </c>
      <c r="O1879" s="107">
        <v>4.4000000000000004</v>
      </c>
      <c r="P1879" s="107">
        <v>5240000</v>
      </c>
      <c r="Q1879" s="107"/>
    </row>
    <row r="1880" spans="1:17" x14ac:dyDescent="0.3">
      <c r="A1880" t="s">
        <v>5811</v>
      </c>
      <c r="B1880" t="s">
        <v>190</v>
      </c>
      <c r="C1880" s="51"/>
      <c r="D1880" s="52"/>
      <c r="E1880" s="63"/>
      <c r="F1880" s="53"/>
      <c r="G1880" s="51" t="s">
        <v>51</v>
      </c>
      <c r="H1880" s="55"/>
      <c r="I1880" s="54"/>
      <c r="J1880" s="54"/>
      <c r="K1880" s="65"/>
      <c r="L1880" s="76">
        <v>1880</v>
      </c>
      <c r="M18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0" s="107">
        <v>11</v>
      </c>
      <c r="O1880" s="107">
        <v>4.5</v>
      </c>
      <c r="P1880" s="107">
        <v>5250000</v>
      </c>
      <c r="Q1880" s="107"/>
    </row>
    <row r="1881" spans="1:17" x14ac:dyDescent="0.3">
      <c r="A1881" t="s">
        <v>5812</v>
      </c>
      <c r="B1881" t="s">
        <v>190</v>
      </c>
      <c r="C1881" s="51"/>
      <c r="D1881" s="52"/>
      <c r="E1881" s="63"/>
      <c r="F1881" s="53"/>
      <c r="G1881" s="51" t="s">
        <v>51</v>
      </c>
      <c r="H1881" s="55"/>
      <c r="I1881" s="54"/>
      <c r="J1881" s="54"/>
      <c r="K1881" s="65"/>
      <c r="L1881" s="76">
        <v>1881</v>
      </c>
      <c r="M18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1" s="107">
        <v>11</v>
      </c>
      <c r="O1881" s="107">
        <v>4.5999999999999996</v>
      </c>
      <c r="P1881" s="107">
        <v>5260000</v>
      </c>
      <c r="Q1881" s="107"/>
    </row>
    <row r="1882" spans="1:17" x14ac:dyDescent="0.3">
      <c r="A1882" t="s">
        <v>5813</v>
      </c>
      <c r="B1882" t="s">
        <v>464</v>
      </c>
      <c r="C1882" s="51"/>
      <c r="D1882" s="52"/>
      <c r="E1882" s="63"/>
      <c r="F1882" s="53"/>
      <c r="G1882" s="51" t="s">
        <v>51</v>
      </c>
      <c r="H1882" s="55"/>
      <c r="I1882" s="54"/>
      <c r="J1882" s="54"/>
      <c r="K1882" s="65"/>
      <c r="L1882" s="76">
        <v>1882</v>
      </c>
      <c r="M18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2" s="107">
        <v>11</v>
      </c>
      <c r="O1882" s="107">
        <v>4.7</v>
      </c>
      <c r="P1882" s="107">
        <v>5270000</v>
      </c>
      <c r="Q1882" s="107"/>
    </row>
    <row r="1883" spans="1:17" x14ac:dyDescent="0.3">
      <c r="A1883" t="s">
        <v>5814</v>
      </c>
      <c r="B1883" t="s">
        <v>176</v>
      </c>
      <c r="C1883" s="51"/>
      <c r="D1883" s="52"/>
      <c r="E1883" s="63"/>
      <c r="F1883" s="53"/>
      <c r="G1883" s="51" t="s">
        <v>51</v>
      </c>
      <c r="H1883" s="55"/>
      <c r="I1883" s="54"/>
      <c r="J1883" s="54"/>
      <c r="K1883" s="65"/>
      <c r="L1883" s="76">
        <v>1883</v>
      </c>
      <c r="M18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3" s="107">
        <v>11</v>
      </c>
      <c r="O1883" s="107">
        <v>4.8</v>
      </c>
      <c r="P1883" s="107">
        <v>5280000</v>
      </c>
      <c r="Q1883" s="107"/>
    </row>
    <row r="1884" spans="1:17" x14ac:dyDescent="0.3">
      <c r="A1884" t="s">
        <v>2192</v>
      </c>
      <c r="B1884" t="s">
        <v>576</v>
      </c>
      <c r="C1884" s="51"/>
      <c r="D1884" s="52"/>
      <c r="E1884" s="63"/>
      <c r="F1884" s="53"/>
      <c r="G1884" s="51" t="s">
        <v>51</v>
      </c>
      <c r="H1884" s="55"/>
      <c r="I1884" s="54"/>
      <c r="J1884" s="54"/>
      <c r="K1884" s="65"/>
      <c r="L1884" s="76">
        <v>1884</v>
      </c>
      <c r="M18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4" s="107">
        <v>11</v>
      </c>
      <c r="O1884" s="107">
        <v>4.9000000000000004</v>
      </c>
      <c r="P1884" s="107">
        <v>5290000</v>
      </c>
      <c r="Q1884" s="107"/>
    </row>
    <row r="1885" spans="1:17" x14ac:dyDescent="0.3">
      <c r="A1885" t="s">
        <v>5815</v>
      </c>
      <c r="B1885" t="s">
        <v>592</v>
      </c>
      <c r="C1885" s="51"/>
      <c r="D1885" s="52"/>
      <c r="E1885" s="63"/>
      <c r="F1885" s="53"/>
      <c r="G1885" s="51" t="s">
        <v>51</v>
      </c>
      <c r="H1885" s="55"/>
      <c r="I1885" s="54"/>
      <c r="J1885" s="54"/>
      <c r="K1885" s="65"/>
      <c r="L1885" s="76">
        <v>1885</v>
      </c>
      <c r="M18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5" s="107">
        <v>11</v>
      </c>
      <c r="O1885" s="107">
        <v>5</v>
      </c>
      <c r="P1885" s="107">
        <v>5300000</v>
      </c>
      <c r="Q1885" s="107"/>
    </row>
    <row r="1886" spans="1:17" x14ac:dyDescent="0.3">
      <c r="A1886" t="s">
        <v>5816</v>
      </c>
      <c r="B1886" t="s">
        <v>1070</v>
      </c>
      <c r="C1886" s="51"/>
      <c r="D1886" s="52"/>
      <c r="E1886" s="63"/>
      <c r="F1886" s="53"/>
      <c r="G1886" s="51" t="s">
        <v>51</v>
      </c>
      <c r="H1886" s="55"/>
      <c r="I1886" s="54"/>
      <c r="J1886" s="54"/>
      <c r="K1886" s="65"/>
      <c r="L1886" s="76">
        <v>1886</v>
      </c>
      <c r="M18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6" s="107">
        <v>11</v>
      </c>
      <c r="O1886" s="107">
        <v>5.0999999999999996</v>
      </c>
      <c r="P1886" s="107">
        <v>5310000</v>
      </c>
      <c r="Q1886" s="107"/>
    </row>
    <row r="1887" spans="1:17" x14ac:dyDescent="0.3">
      <c r="A1887" t="s">
        <v>5817</v>
      </c>
      <c r="B1887" t="s">
        <v>755</v>
      </c>
      <c r="C1887" s="51"/>
      <c r="D1887" s="52"/>
      <c r="E1887" s="63"/>
      <c r="F1887" s="53"/>
      <c r="G1887" s="51" t="s">
        <v>51</v>
      </c>
      <c r="H1887" s="55"/>
      <c r="I1887" s="54"/>
      <c r="J1887" s="54"/>
      <c r="K1887" s="65"/>
      <c r="L1887" s="76">
        <v>1887</v>
      </c>
      <c r="M18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7" s="107">
        <v>11</v>
      </c>
      <c r="O1887" s="107">
        <v>5.2</v>
      </c>
      <c r="P1887" s="107">
        <v>5320000</v>
      </c>
      <c r="Q1887" s="107"/>
    </row>
    <row r="1888" spans="1:17" x14ac:dyDescent="0.3">
      <c r="A1888" t="s">
        <v>5818</v>
      </c>
      <c r="B1888" t="s">
        <v>602</v>
      </c>
      <c r="C1888" s="51"/>
      <c r="D1888" s="52"/>
      <c r="E1888" s="63"/>
      <c r="F1888" s="53"/>
      <c r="G1888" s="51" t="s">
        <v>51</v>
      </c>
      <c r="H1888" s="55"/>
      <c r="I1888" s="54"/>
      <c r="J1888" s="54"/>
      <c r="K1888" s="65"/>
      <c r="L1888" s="76">
        <v>1888</v>
      </c>
      <c r="M18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8" s="107">
        <v>2</v>
      </c>
      <c r="O1888" s="107">
        <v>5.3</v>
      </c>
      <c r="P1888" s="107">
        <v>5330000</v>
      </c>
      <c r="Q1888" s="107"/>
    </row>
    <row r="1889" spans="1:17" x14ac:dyDescent="0.3">
      <c r="A1889" t="s">
        <v>5819</v>
      </c>
      <c r="B1889" t="s">
        <v>278</v>
      </c>
      <c r="C1889" s="51"/>
      <c r="D1889" s="52"/>
      <c r="E1889" s="63"/>
      <c r="F1889" s="53"/>
      <c r="G1889" s="51" t="s">
        <v>51</v>
      </c>
      <c r="H1889" s="55"/>
      <c r="I1889" s="54"/>
      <c r="J1889" s="54"/>
      <c r="K1889" s="65"/>
      <c r="L1889" s="76">
        <v>1889</v>
      </c>
      <c r="M18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89" s="107">
        <v>4</v>
      </c>
      <c r="O1889" s="107">
        <v>5.4</v>
      </c>
      <c r="P1889" s="107">
        <v>5340000</v>
      </c>
      <c r="Q1889" s="107"/>
    </row>
    <row r="1890" spans="1:17" x14ac:dyDescent="0.3">
      <c r="A1890" t="s">
        <v>5820</v>
      </c>
      <c r="B1890" t="s">
        <v>398</v>
      </c>
      <c r="C1890" s="51"/>
      <c r="D1890" s="52"/>
      <c r="E1890" s="63"/>
      <c r="F1890" s="53"/>
      <c r="G1890" s="51" t="s">
        <v>51</v>
      </c>
      <c r="H1890" s="55"/>
      <c r="I1890" s="54"/>
      <c r="J1890" s="54"/>
      <c r="K1890" s="65"/>
      <c r="L1890" s="76">
        <v>1890</v>
      </c>
      <c r="M18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0" s="107">
        <v>3</v>
      </c>
      <c r="O1890" s="107">
        <v>5.5</v>
      </c>
      <c r="P1890" s="107">
        <v>5350000</v>
      </c>
      <c r="Q1890" s="107"/>
    </row>
    <row r="1891" spans="1:17" x14ac:dyDescent="0.3">
      <c r="A1891" t="s">
        <v>5821</v>
      </c>
      <c r="B1891" t="s">
        <v>537</v>
      </c>
      <c r="C1891" s="51"/>
      <c r="D1891" s="52"/>
      <c r="E1891" s="63"/>
      <c r="F1891" s="53"/>
      <c r="G1891" s="51" t="s">
        <v>51</v>
      </c>
      <c r="H1891" s="55"/>
      <c r="I1891" s="54"/>
      <c r="J1891" s="54"/>
      <c r="K1891" s="65"/>
      <c r="L1891" s="76">
        <v>1891</v>
      </c>
      <c r="M18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1" s="107">
        <v>5</v>
      </c>
      <c r="O1891" s="107">
        <v>5.6</v>
      </c>
      <c r="P1891" s="107">
        <v>5360000</v>
      </c>
      <c r="Q1891" s="107"/>
    </row>
    <row r="1892" spans="1:17" x14ac:dyDescent="0.3">
      <c r="A1892" t="s">
        <v>5822</v>
      </c>
      <c r="B1892" t="s">
        <v>1071</v>
      </c>
      <c r="C1892" s="51"/>
      <c r="D1892" s="52"/>
      <c r="E1892" s="63"/>
      <c r="F1892" s="53"/>
      <c r="G1892" s="51" t="s">
        <v>51</v>
      </c>
      <c r="H1892" s="55"/>
      <c r="I1892" s="54"/>
      <c r="J1892" s="54"/>
      <c r="K1892" s="65"/>
      <c r="L1892" s="76">
        <v>1892</v>
      </c>
      <c r="M18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2" s="107">
        <v>6</v>
      </c>
      <c r="O1892" s="107">
        <v>5.6999999999999904</v>
      </c>
      <c r="P1892" s="107">
        <v>5370000</v>
      </c>
      <c r="Q1892" s="107"/>
    </row>
    <row r="1893" spans="1:17" x14ac:dyDescent="0.3">
      <c r="A1893" t="s">
        <v>5823</v>
      </c>
      <c r="B1893" t="s">
        <v>566</v>
      </c>
      <c r="C1893" s="51"/>
      <c r="D1893" s="52"/>
      <c r="E1893" s="63"/>
      <c r="F1893" s="53"/>
      <c r="G1893" s="51" t="s">
        <v>51</v>
      </c>
      <c r="H1893" s="55"/>
      <c r="I1893" s="54"/>
      <c r="J1893" s="54"/>
      <c r="K1893" s="65"/>
      <c r="L1893" s="76">
        <v>1893</v>
      </c>
      <c r="M18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3" s="107">
        <v>7</v>
      </c>
      <c r="O1893" s="107">
        <v>5.7999999999999901</v>
      </c>
      <c r="P1893" s="107">
        <v>5380000</v>
      </c>
      <c r="Q1893" s="107"/>
    </row>
    <row r="1894" spans="1:17" x14ac:dyDescent="0.3">
      <c r="A1894" t="s">
        <v>5824</v>
      </c>
      <c r="B1894" t="s">
        <v>278</v>
      </c>
      <c r="C1894" s="51"/>
      <c r="D1894" s="52"/>
      <c r="E1894" s="63"/>
      <c r="F1894" s="53"/>
      <c r="G1894" s="51" t="s">
        <v>51</v>
      </c>
      <c r="H1894" s="55"/>
      <c r="I1894" s="54"/>
      <c r="J1894" s="54"/>
      <c r="K1894" s="65"/>
      <c r="L1894" s="76">
        <v>1894</v>
      </c>
      <c r="M18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4" s="107">
        <v>8</v>
      </c>
      <c r="O1894" s="107">
        <v>5.8999999999999897</v>
      </c>
      <c r="P1894" s="107">
        <v>5390000</v>
      </c>
      <c r="Q1894" s="107"/>
    </row>
    <row r="1895" spans="1:17" x14ac:dyDescent="0.3">
      <c r="A1895" t="s">
        <v>5825</v>
      </c>
      <c r="B1895" t="s">
        <v>278</v>
      </c>
      <c r="C1895" s="51"/>
      <c r="D1895" s="52"/>
      <c r="E1895" s="63"/>
      <c r="F1895" s="53"/>
      <c r="G1895" s="51" t="s">
        <v>51</v>
      </c>
      <c r="H1895" s="55"/>
      <c r="I1895" s="54"/>
      <c r="J1895" s="54"/>
      <c r="K1895" s="65"/>
      <c r="L1895" s="76">
        <v>1895</v>
      </c>
      <c r="M18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5" s="107">
        <v>9</v>
      </c>
      <c r="O1895" s="107">
        <v>5.9999999999999902</v>
      </c>
      <c r="P1895" s="107">
        <v>5400000</v>
      </c>
      <c r="Q1895" s="107"/>
    </row>
    <row r="1896" spans="1:17" x14ac:dyDescent="0.3">
      <c r="A1896" t="s">
        <v>5826</v>
      </c>
      <c r="B1896" t="s">
        <v>1072</v>
      </c>
      <c r="C1896" s="51"/>
      <c r="D1896" s="52"/>
      <c r="E1896" s="63"/>
      <c r="F1896" s="53"/>
      <c r="G1896" s="51" t="s">
        <v>51</v>
      </c>
      <c r="H1896" s="55"/>
      <c r="I1896" s="54"/>
      <c r="J1896" s="54"/>
      <c r="K1896" s="65"/>
      <c r="L1896" s="76">
        <v>1896</v>
      </c>
      <c r="M18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6" s="107">
        <v>8</v>
      </c>
      <c r="O1896" s="107">
        <v>6.0999999999999899</v>
      </c>
      <c r="P1896" s="107">
        <v>5410000</v>
      </c>
      <c r="Q1896" s="107"/>
    </row>
    <row r="1897" spans="1:17" x14ac:dyDescent="0.3">
      <c r="A1897" t="s">
        <v>5827</v>
      </c>
      <c r="B1897" t="s">
        <v>525</v>
      </c>
      <c r="C1897" s="51"/>
      <c r="D1897" s="52"/>
      <c r="E1897" s="63"/>
      <c r="F1897" s="53"/>
      <c r="G1897" s="51" t="s">
        <v>51</v>
      </c>
      <c r="H1897" s="55"/>
      <c r="I1897" s="54"/>
      <c r="J1897" s="54"/>
      <c r="K1897" s="65"/>
      <c r="L1897" s="76">
        <v>1897</v>
      </c>
      <c r="M18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7" s="107">
        <v>7</v>
      </c>
      <c r="O1897" s="107">
        <v>6.1999999999999904</v>
      </c>
      <c r="P1897" s="107">
        <v>5420000</v>
      </c>
      <c r="Q1897" s="107"/>
    </row>
    <row r="1898" spans="1:17" x14ac:dyDescent="0.3">
      <c r="A1898" t="s">
        <v>5828</v>
      </c>
      <c r="B1898" t="s">
        <v>278</v>
      </c>
      <c r="C1898" s="51"/>
      <c r="D1898" s="52"/>
      <c r="E1898" s="63"/>
      <c r="F1898" s="53"/>
      <c r="G1898" s="51" t="s">
        <v>51</v>
      </c>
      <c r="H1898" s="55"/>
      <c r="I1898" s="54"/>
      <c r="J1898" s="54"/>
      <c r="K1898" s="65"/>
      <c r="L1898" s="76">
        <v>1898</v>
      </c>
      <c r="M18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8" s="107">
        <v>6</v>
      </c>
      <c r="O1898" s="107">
        <v>6.2999999999999901</v>
      </c>
      <c r="P1898" s="107">
        <v>5430000</v>
      </c>
      <c r="Q1898" s="107"/>
    </row>
    <row r="1899" spans="1:17" x14ac:dyDescent="0.3">
      <c r="A1899" t="s">
        <v>5829</v>
      </c>
      <c r="B1899" t="s">
        <v>373</v>
      </c>
      <c r="C1899" s="51"/>
      <c r="D1899" s="52"/>
      <c r="E1899" s="63"/>
      <c r="F1899" s="53"/>
      <c r="G1899" s="51" t="s">
        <v>51</v>
      </c>
      <c r="H1899" s="55"/>
      <c r="I1899" s="54"/>
      <c r="J1899" s="54"/>
      <c r="K1899" s="65"/>
      <c r="L1899" s="76">
        <v>1899</v>
      </c>
      <c r="M18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899" s="107">
        <v>5</v>
      </c>
      <c r="O1899" s="107">
        <v>6.3999999999999897</v>
      </c>
      <c r="P1899" s="107">
        <v>5440000</v>
      </c>
      <c r="Q1899" s="107"/>
    </row>
    <row r="1900" spans="1:17" x14ac:dyDescent="0.3">
      <c r="A1900" t="s">
        <v>5830</v>
      </c>
      <c r="B1900" t="s">
        <v>278</v>
      </c>
      <c r="C1900" s="51"/>
      <c r="D1900" s="52"/>
      <c r="E1900" s="63"/>
      <c r="F1900" s="53"/>
      <c r="G1900" s="51" t="s">
        <v>51</v>
      </c>
      <c r="H1900" s="55"/>
      <c r="I1900" s="54"/>
      <c r="J1900" s="54"/>
      <c r="K1900" s="65"/>
      <c r="L1900" s="76">
        <v>1900</v>
      </c>
      <c r="M19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0" s="107">
        <v>4</v>
      </c>
      <c r="O1900" s="107">
        <v>6.4999999999999902</v>
      </c>
      <c r="P1900" s="107">
        <v>5450000</v>
      </c>
      <c r="Q1900" s="107"/>
    </row>
    <row r="1901" spans="1:17" x14ac:dyDescent="0.3">
      <c r="A1901" t="s">
        <v>5831</v>
      </c>
      <c r="B1901" t="s">
        <v>891</v>
      </c>
      <c r="C1901" s="51"/>
      <c r="D1901" s="52"/>
      <c r="E1901" s="63"/>
      <c r="F1901" s="53"/>
      <c r="G1901" s="51" t="s">
        <v>51</v>
      </c>
      <c r="H1901" s="55"/>
      <c r="I1901" s="54"/>
      <c r="J1901" s="54"/>
      <c r="K1901" s="65"/>
      <c r="L1901" s="76">
        <v>1901</v>
      </c>
      <c r="M19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1" s="107">
        <v>3</v>
      </c>
      <c r="O1901" s="107">
        <v>6.5999999999999899</v>
      </c>
      <c r="P1901" s="107">
        <v>5460000</v>
      </c>
      <c r="Q1901" s="107"/>
    </row>
    <row r="1902" spans="1:17" x14ac:dyDescent="0.3">
      <c r="A1902" t="s">
        <v>5832</v>
      </c>
      <c r="B1902" t="s">
        <v>534</v>
      </c>
      <c r="C1902" s="51"/>
      <c r="D1902" s="52"/>
      <c r="E1902" s="63"/>
      <c r="F1902" s="53"/>
      <c r="G1902" s="51" t="s">
        <v>51</v>
      </c>
      <c r="H1902" s="55"/>
      <c r="I1902" s="54"/>
      <c r="J1902" s="54"/>
      <c r="K1902" s="65"/>
      <c r="L1902" s="76">
        <v>1902</v>
      </c>
      <c r="M19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2" s="107">
        <v>2</v>
      </c>
      <c r="O1902" s="107">
        <v>6.6999999999999904</v>
      </c>
      <c r="P1902" s="107">
        <v>5470000</v>
      </c>
      <c r="Q1902" s="107"/>
    </row>
    <row r="1903" spans="1:17" x14ac:dyDescent="0.3">
      <c r="A1903" t="s">
        <v>5833</v>
      </c>
      <c r="B1903" t="s">
        <v>300</v>
      </c>
      <c r="C1903" s="51"/>
      <c r="D1903" s="52"/>
      <c r="E1903" s="63"/>
      <c r="F1903" s="53"/>
      <c r="G1903" s="51" t="s">
        <v>51</v>
      </c>
      <c r="H1903" s="55"/>
      <c r="I1903" s="54"/>
      <c r="J1903" s="54"/>
      <c r="K1903" s="65"/>
      <c r="L1903" s="76">
        <v>1903</v>
      </c>
      <c r="M19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3" s="107">
        <v>12</v>
      </c>
      <c r="O1903" s="107">
        <v>6.7999999999999901</v>
      </c>
      <c r="P1903" s="107">
        <v>5480000</v>
      </c>
      <c r="Q1903" s="107"/>
    </row>
    <row r="1904" spans="1:17" x14ac:dyDescent="0.3">
      <c r="A1904" t="s">
        <v>5834</v>
      </c>
      <c r="B1904" t="s">
        <v>1073</v>
      </c>
      <c r="C1904" s="51"/>
      <c r="D1904" s="52"/>
      <c r="E1904" s="63"/>
      <c r="F1904" s="53"/>
      <c r="G1904" s="51" t="s">
        <v>51</v>
      </c>
      <c r="H1904" s="55"/>
      <c r="I1904" s="54"/>
      <c r="J1904" s="54"/>
      <c r="K1904" s="65"/>
      <c r="L1904" s="76">
        <v>1904</v>
      </c>
      <c r="M19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4" s="107">
        <v>12</v>
      </c>
      <c r="O1904" s="107">
        <v>6.8999999999999897</v>
      </c>
      <c r="P1904" s="107">
        <v>5490000</v>
      </c>
      <c r="Q1904" s="107"/>
    </row>
    <row r="1905" spans="1:17" x14ac:dyDescent="0.3">
      <c r="A1905" t="s">
        <v>5835</v>
      </c>
      <c r="B1905" t="s">
        <v>323</v>
      </c>
      <c r="C1905" s="51"/>
      <c r="D1905" s="52"/>
      <c r="E1905" s="63"/>
      <c r="F1905" s="53"/>
      <c r="G1905" s="51" t="s">
        <v>51</v>
      </c>
      <c r="H1905" s="55"/>
      <c r="I1905" s="54"/>
      <c r="J1905" s="54"/>
      <c r="K1905" s="65"/>
      <c r="L1905" s="76">
        <v>1905</v>
      </c>
      <c r="M19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5" s="107">
        <v>13</v>
      </c>
      <c r="O1905" s="107">
        <v>6.9999999999999902</v>
      </c>
      <c r="P1905" s="107">
        <v>5500000</v>
      </c>
      <c r="Q1905" s="107"/>
    </row>
    <row r="1906" spans="1:17" x14ac:dyDescent="0.3">
      <c r="A1906" t="s">
        <v>5836</v>
      </c>
      <c r="B1906" t="s">
        <v>190</v>
      </c>
      <c r="C1906" s="51"/>
      <c r="D1906" s="52"/>
      <c r="E1906" s="63"/>
      <c r="F1906" s="53"/>
      <c r="G1906" s="51" t="s">
        <v>51</v>
      </c>
      <c r="H1906" s="55"/>
      <c r="I1906" s="54"/>
      <c r="J1906" s="54"/>
      <c r="K1906" s="65"/>
      <c r="L1906" s="76">
        <v>1906</v>
      </c>
      <c r="M19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6" s="107">
        <v>14</v>
      </c>
      <c r="O1906" s="107">
        <v>7.0999999999999899</v>
      </c>
      <c r="P1906" s="107">
        <v>5510000</v>
      </c>
      <c r="Q1906" s="107"/>
    </row>
    <row r="1907" spans="1:17" x14ac:dyDescent="0.3">
      <c r="A1907" t="s">
        <v>5837</v>
      </c>
      <c r="B1907" t="s">
        <v>602</v>
      </c>
      <c r="C1907" s="51"/>
      <c r="D1907" s="52"/>
      <c r="E1907" s="63"/>
      <c r="F1907" s="53"/>
      <c r="G1907" s="51" t="s">
        <v>51</v>
      </c>
      <c r="H1907" s="55"/>
      <c r="I1907" s="54"/>
      <c r="J1907" s="54"/>
      <c r="K1907" s="65"/>
      <c r="L1907" s="76">
        <v>1907</v>
      </c>
      <c r="M19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7" s="107">
        <v>14</v>
      </c>
      <c r="O1907" s="107">
        <v>7.1999999999999904</v>
      </c>
      <c r="P1907" s="107">
        <v>5520000</v>
      </c>
      <c r="Q1907" s="107"/>
    </row>
    <row r="1908" spans="1:17" x14ac:dyDescent="0.3">
      <c r="A1908" t="s">
        <v>5838</v>
      </c>
      <c r="B1908" t="s">
        <v>603</v>
      </c>
      <c r="C1908" s="51"/>
      <c r="D1908" s="52"/>
      <c r="E1908" s="63"/>
      <c r="F1908" s="53"/>
      <c r="G1908" s="51" t="s">
        <v>51</v>
      </c>
      <c r="H1908" s="55"/>
      <c r="I1908" s="54"/>
      <c r="J1908" s="54"/>
      <c r="K1908" s="65"/>
      <c r="L1908" s="76">
        <v>1908</v>
      </c>
      <c r="M19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8" s="107">
        <v>16</v>
      </c>
      <c r="O1908" s="107">
        <v>7.2999999999999901</v>
      </c>
      <c r="P1908" s="107">
        <v>5530000</v>
      </c>
      <c r="Q1908" s="107"/>
    </row>
    <row r="1909" spans="1:17" x14ac:dyDescent="0.3">
      <c r="A1909" t="s">
        <v>5839</v>
      </c>
      <c r="B1909" t="s">
        <v>373</v>
      </c>
      <c r="C1909" s="51"/>
      <c r="D1909" s="52"/>
      <c r="E1909" s="63"/>
      <c r="F1909" s="53"/>
      <c r="G1909" s="51" t="s">
        <v>51</v>
      </c>
      <c r="H1909" s="55"/>
      <c r="I1909" s="54"/>
      <c r="J1909" s="54"/>
      <c r="K1909" s="65"/>
      <c r="L1909" s="76">
        <v>1909</v>
      </c>
      <c r="M19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09" s="107">
        <v>12</v>
      </c>
      <c r="O1909" s="107">
        <v>7.3999999999999897</v>
      </c>
      <c r="P1909" s="107">
        <v>5540000</v>
      </c>
      <c r="Q1909" s="107"/>
    </row>
    <row r="1910" spans="1:17" x14ac:dyDescent="0.3">
      <c r="A1910" t="s">
        <v>5840</v>
      </c>
      <c r="B1910" t="s">
        <v>479</v>
      </c>
      <c r="C1910" s="51"/>
      <c r="D1910" s="52"/>
      <c r="E1910" s="63"/>
      <c r="F1910" s="53"/>
      <c r="G1910" s="51" t="s">
        <v>51</v>
      </c>
      <c r="H1910" s="55"/>
      <c r="I1910" s="54"/>
      <c r="J1910" s="54"/>
      <c r="K1910" s="65"/>
      <c r="L1910" s="76">
        <v>1910</v>
      </c>
      <c r="M19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0" s="107">
        <v>13</v>
      </c>
      <c r="O1910" s="107">
        <v>7.4999999999999902</v>
      </c>
      <c r="P1910" s="107">
        <v>5550000</v>
      </c>
      <c r="Q1910" s="107"/>
    </row>
    <row r="1911" spans="1:17" x14ac:dyDescent="0.3">
      <c r="A1911" t="s">
        <v>5841</v>
      </c>
      <c r="B1911" t="s">
        <v>325</v>
      </c>
      <c r="C1911" s="51"/>
      <c r="D1911" s="52"/>
      <c r="E1911" s="63"/>
      <c r="F1911" s="53"/>
      <c r="G1911" s="51" t="s">
        <v>51</v>
      </c>
      <c r="H1911" s="55"/>
      <c r="I1911" s="54"/>
      <c r="J1911" s="54"/>
      <c r="K1911" s="65"/>
      <c r="L1911" s="76">
        <v>1911</v>
      </c>
      <c r="M19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1" s="107">
        <v>14</v>
      </c>
      <c r="O1911" s="107">
        <v>7.5999999999999899</v>
      </c>
      <c r="P1911" s="107">
        <v>5560000</v>
      </c>
      <c r="Q1911" s="107"/>
    </row>
    <row r="1912" spans="1:17" x14ac:dyDescent="0.3">
      <c r="A1912" t="s">
        <v>5842</v>
      </c>
      <c r="B1912" t="s">
        <v>443</v>
      </c>
      <c r="C1912" s="51"/>
      <c r="D1912" s="52"/>
      <c r="E1912" s="63"/>
      <c r="F1912" s="53"/>
      <c r="G1912" s="51" t="s">
        <v>51</v>
      </c>
      <c r="H1912" s="55"/>
      <c r="I1912" s="54"/>
      <c r="J1912" s="54"/>
      <c r="K1912" s="65"/>
      <c r="L1912" s="76">
        <v>1912</v>
      </c>
      <c r="M19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2" s="107">
        <v>15</v>
      </c>
      <c r="O1912" s="107">
        <v>7.6999999999999904</v>
      </c>
      <c r="P1912" s="107">
        <v>5570000</v>
      </c>
      <c r="Q1912" s="107"/>
    </row>
    <row r="1913" spans="1:17" x14ac:dyDescent="0.3">
      <c r="A1913" t="s">
        <v>5843</v>
      </c>
      <c r="B1913" t="s">
        <v>479</v>
      </c>
      <c r="C1913" s="51"/>
      <c r="D1913" s="52"/>
      <c r="E1913" s="63"/>
      <c r="F1913" s="53"/>
      <c r="G1913" s="51" t="s">
        <v>51</v>
      </c>
      <c r="H1913" s="55"/>
      <c r="I1913" s="54"/>
      <c r="J1913" s="54"/>
      <c r="K1913" s="65"/>
      <c r="L1913" s="76">
        <v>1913</v>
      </c>
      <c r="M19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3" s="107">
        <v>16</v>
      </c>
      <c r="O1913" s="107">
        <v>7.7999999999999901</v>
      </c>
      <c r="P1913" s="107">
        <v>5580000</v>
      </c>
      <c r="Q1913" s="107"/>
    </row>
    <row r="1914" spans="1:17" x14ac:dyDescent="0.3">
      <c r="A1914" t="s">
        <v>5844</v>
      </c>
      <c r="B1914" t="s">
        <v>233</v>
      </c>
      <c r="C1914" s="51"/>
      <c r="D1914" s="52"/>
      <c r="E1914" s="63"/>
      <c r="F1914" s="53"/>
      <c r="G1914" s="51" t="s">
        <v>51</v>
      </c>
      <c r="H1914" s="55"/>
      <c r="I1914" s="54"/>
      <c r="J1914" s="54"/>
      <c r="K1914" s="65"/>
      <c r="L1914" s="76">
        <v>1914</v>
      </c>
      <c r="M19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4" s="107">
        <v>17</v>
      </c>
      <c r="O1914" s="107">
        <v>7.8999999999999897</v>
      </c>
      <c r="P1914" s="107">
        <v>5590000</v>
      </c>
      <c r="Q1914" s="107"/>
    </row>
    <row r="1915" spans="1:17" x14ac:dyDescent="0.3">
      <c r="A1915" t="s">
        <v>5845</v>
      </c>
      <c r="B1915" t="s">
        <v>825</v>
      </c>
      <c r="C1915" s="51"/>
      <c r="D1915" s="52"/>
      <c r="E1915" s="63"/>
      <c r="F1915" s="53"/>
      <c r="G1915" s="51" t="s">
        <v>51</v>
      </c>
      <c r="H1915" s="55"/>
      <c r="I1915" s="54"/>
      <c r="J1915" s="54"/>
      <c r="K1915" s="65"/>
      <c r="L1915" s="76">
        <v>1915</v>
      </c>
      <c r="M19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5" s="107">
        <v>18</v>
      </c>
      <c r="O1915" s="107">
        <v>7.9999999999999902</v>
      </c>
      <c r="P1915" s="107">
        <v>5600000</v>
      </c>
      <c r="Q1915" s="107"/>
    </row>
    <row r="1916" spans="1:17" x14ac:dyDescent="0.3">
      <c r="A1916" t="s">
        <v>5846</v>
      </c>
      <c r="B1916" t="s">
        <v>960</v>
      </c>
      <c r="C1916" s="51"/>
      <c r="D1916" s="52"/>
      <c r="E1916" s="63"/>
      <c r="F1916" s="53"/>
      <c r="G1916" s="51" t="s">
        <v>51</v>
      </c>
      <c r="H1916" s="55"/>
      <c r="I1916" s="54"/>
      <c r="J1916" s="54"/>
      <c r="K1916" s="65"/>
      <c r="L1916" s="76">
        <v>1916</v>
      </c>
      <c r="M19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6" s="107">
        <v>19</v>
      </c>
      <c r="O1916" s="107">
        <v>8.0999999999999908</v>
      </c>
      <c r="P1916" s="107">
        <v>5610000</v>
      </c>
      <c r="Q1916" s="107"/>
    </row>
    <row r="1917" spans="1:17" x14ac:dyDescent="0.3">
      <c r="A1917" t="s">
        <v>5847</v>
      </c>
      <c r="B1917" t="s">
        <v>443</v>
      </c>
      <c r="C1917" s="51"/>
      <c r="D1917" s="52"/>
      <c r="E1917" s="63"/>
      <c r="F1917" s="53"/>
      <c r="G1917" s="51" t="s">
        <v>51</v>
      </c>
      <c r="H1917" s="55"/>
      <c r="I1917" s="54"/>
      <c r="J1917" s="54"/>
      <c r="K1917" s="65"/>
      <c r="L1917" s="76">
        <v>1917</v>
      </c>
      <c r="M19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7" s="107">
        <v>20</v>
      </c>
      <c r="O1917" s="107">
        <v>8.1999999999999904</v>
      </c>
      <c r="P1917" s="107">
        <v>5620000</v>
      </c>
      <c r="Q1917" s="107"/>
    </row>
    <row r="1918" spans="1:17" x14ac:dyDescent="0.3">
      <c r="A1918" t="s">
        <v>5848</v>
      </c>
      <c r="B1918" t="s">
        <v>1074</v>
      </c>
      <c r="C1918" s="51"/>
      <c r="D1918" s="52"/>
      <c r="E1918" s="63"/>
      <c r="F1918" s="53"/>
      <c r="G1918" s="51" t="s">
        <v>51</v>
      </c>
      <c r="H1918" s="55"/>
      <c r="I1918" s="54"/>
      <c r="J1918" s="54"/>
      <c r="K1918" s="65"/>
      <c r="L1918" s="76">
        <v>1918</v>
      </c>
      <c r="M19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8" s="107">
        <v>21</v>
      </c>
      <c r="O1918" s="107">
        <v>8.2999999999999901</v>
      </c>
      <c r="P1918" s="107">
        <v>5630000</v>
      </c>
      <c r="Q1918" s="107"/>
    </row>
    <row r="1919" spans="1:17" x14ac:dyDescent="0.3">
      <c r="A1919" t="s">
        <v>5849</v>
      </c>
      <c r="B1919" t="s">
        <v>636</v>
      </c>
      <c r="C1919" s="51"/>
      <c r="D1919" s="52"/>
      <c r="E1919" s="63"/>
      <c r="F1919" s="53"/>
      <c r="G1919" s="51" t="s">
        <v>51</v>
      </c>
      <c r="H1919" s="55"/>
      <c r="I1919" s="54"/>
      <c r="J1919" s="54"/>
      <c r="K1919" s="65"/>
      <c r="L1919" s="76">
        <v>1919</v>
      </c>
      <c r="M19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19" s="107">
        <v>21</v>
      </c>
      <c r="O1919" s="107">
        <v>8.3999999999999897</v>
      </c>
      <c r="P1919" s="107">
        <v>5640000</v>
      </c>
      <c r="Q1919" s="107"/>
    </row>
    <row r="1920" spans="1:17" x14ac:dyDescent="0.3">
      <c r="A1920" t="s">
        <v>5850</v>
      </c>
      <c r="B1920" t="s">
        <v>1075</v>
      </c>
      <c r="C1920" s="51"/>
      <c r="D1920" s="52"/>
      <c r="E1920" s="63"/>
      <c r="F1920" s="53"/>
      <c r="G1920" s="51" t="s">
        <v>51</v>
      </c>
      <c r="H1920" s="55"/>
      <c r="I1920" s="54"/>
      <c r="J1920" s="54"/>
      <c r="K1920" s="65"/>
      <c r="L1920" s="76">
        <v>1920</v>
      </c>
      <c r="M19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0" s="107">
        <v>23</v>
      </c>
      <c r="O1920" s="107">
        <v>8.4999999999999805</v>
      </c>
      <c r="P1920" s="107">
        <v>5650000</v>
      </c>
      <c r="Q1920" s="107"/>
    </row>
    <row r="1921" spans="1:17" x14ac:dyDescent="0.3">
      <c r="A1921" t="s">
        <v>5851</v>
      </c>
      <c r="B1921" t="s">
        <v>325</v>
      </c>
      <c r="C1921" s="51"/>
      <c r="D1921" s="52"/>
      <c r="E1921" s="63"/>
      <c r="F1921" s="53"/>
      <c r="G1921" s="51" t="s">
        <v>51</v>
      </c>
      <c r="H1921" s="55"/>
      <c r="I1921" s="54"/>
      <c r="J1921" s="54"/>
      <c r="K1921" s="65"/>
      <c r="L1921" s="76">
        <v>1921</v>
      </c>
      <c r="M19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1" s="107">
        <v>24</v>
      </c>
      <c r="O1921" s="107">
        <v>8.5999999999999801</v>
      </c>
      <c r="P1921" s="107">
        <v>5660000</v>
      </c>
      <c r="Q1921" s="107"/>
    </row>
    <row r="1922" spans="1:17" x14ac:dyDescent="0.3">
      <c r="A1922" t="s">
        <v>5852</v>
      </c>
      <c r="B1922" t="s">
        <v>177</v>
      </c>
      <c r="C1922" s="51"/>
      <c r="D1922" s="52"/>
      <c r="E1922" s="63"/>
      <c r="F1922" s="53"/>
      <c r="G1922" s="51" t="s">
        <v>51</v>
      </c>
      <c r="H1922" s="55"/>
      <c r="I1922" s="54"/>
      <c r="J1922" s="54"/>
      <c r="K1922" s="65"/>
      <c r="L1922" s="76">
        <v>1922</v>
      </c>
      <c r="M19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2" s="107">
        <v>23</v>
      </c>
      <c r="O1922" s="107">
        <v>8.6999999999999797</v>
      </c>
      <c r="P1922" s="107">
        <v>5670000</v>
      </c>
      <c r="Q1922" s="107"/>
    </row>
    <row r="1923" spans="1:17" x14ac:dyDescent="0.3">
      <c r="A1923" t="s">
        <v>5853</v>
      </c>
      <c r="B1923" t="s">
        <v>554</v>
      </c>
      <c r="C1923" s="51"/>
      <c r="D1923" s="52"/>
      <c r="E1923" s="63"/>
      <c r="F1923" s="53"/>
      <c r="G1923" s="51" t="s">
        <v>51</v>
      </c>
      <c r="H1923" s="55"/>
      <c r="I1923" s="54"/>
      <c r="J1923" s="54"/>
      <c r="K1923" s="65"/>
      <c r="L1923" s="76">
        <v>1923</v>
      </c>
      <c r="M19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3" s="107">
        <v>24</v>
      </c>
      <c r="O1923" s="107">
        <v>8.7999999999999794</v>
      </c>
      <c r="P1923" s="107">
        <v>5680000</v>
      </c>
      <c r="Q1923" s="107"/>
    </row>
    <row r="1924" spans="1:17" x14ac:dyDescent="0.3">
      <c r="A1924" t="s">
        <v>3758</v>
      </c>
      <c r="B1924" t="s">
        <v>767</v>
      </c>
      <c r="C1924" s="51"/>
      <c r="D1924" s="52"/>
      <c r="E1924" s="63"/>
      <c r="F1924" s="53"/>
      <c r="G1924" s="51" t="s">
        <v>51</v>
      </c>
      <c r="H1924" s="55"/>
      <c r="I1924" s="54"/>
      <c r="J1924" s="54"/>
      <c r="K1924" s="65"/>
      <c r="L1924" s="76">
        <v>1924</v>
      </c>
      <c r="M19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4" s="107">
        <v>21</v>
      </c>
      <c r="O1924" s="107">
        <v>8.8999999999999808</v>
      </c>
      <c r="P1924" s="107">
        <v>5690000</v>
      </c>
      <c r="Q1924" s="107"/>
    </row>
    <row r="1925" spans="1:17" x14ac:dyDescent="0.3">
      <c r="A1925" t="s">
        <v>5854</v>
      </c>
      <c r="B1925" t="s">
        <v>957</v>
      </c>
      <c r="C1925" s="51"/>
      <c r="D1925" s="52"/>
      <c r="E1925" s="63"/>
      <c r="F1925" s="53"/>
      <c r="G1925" s="51" t="s">
        <v>51</v>
      </c>
      <c r="H1925" s="55"/>
      <c r="I1925" s="54"/>
      <c r="J1925" s="54"/>
      <c r="K1925" s="65"/>
      <c r="L1925" s="76">
        <v>1925</v>
      </c>
      <c r="M19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5" s="107">
        <v>20</v>
      </c>
      <c r="O1925" s="107">
        <v>8.9999999999999805</v>
      </c>
      <c r="P1925" s="107">
        <v>5700000</v>
      </c>
      <c r="Q1925" s="107"/>
    </row>
    <row r="1926" spans="1:17" x14ac:dyDescent="0.3">
      <c r="A1926" t="s">
        <v>5855</v>
      </c>
      <c r="B1926" t="s">
        <v>177</v>
      </c>
      <c r="C1926" s="51"/>
      <c r="D1926" s="52"/>
      <c r="E1926" s="63"/>
      <c r="F1926" s="53"/>
      <c r="G1926" s="51" t="s">
        <v>51</v>
      </c>
      <c r="H1926" s="55"/>
      <c r="I1926" s="54"/>
      <c r="J1926" s="54"/>
      <c r="K1926" s="65"/>
      <c r="L1926" s="76">
        <v>1926</v>
      </c>
      <c r="M19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6" s="107">
        <v>23</v>
      </c>
      <c r="O1926" s="107">
        <v>9.0999999999999801</v>
      </c>
      <c r="P1926" s="107">
        <v>5710000</v>
      </c>
      <c r="Q1926" s="107"/>
    </row>
    <row r="1927" spans="1:17" x14ac:dyDescent="0.3">
      <c r="A1927" t="s">
        <v>5856</v>
      </c>
      <c r="B1927" t="s">
        <v>560</v>
      </c>
      <c r="C1927" s="51"/>
      <c r="D1927" s="52"/>
      <c r="E1927" s="63"/>
      <c r="F1927" s="53"/>
      <c r="G1927" s="51" t="s">
        <v>51</v>
      </c>
      <c r="H1927" s="55"/>
      <c r="I1927" s="54"/>
      <c r="J1927" s="54"/>
      <c r="K1927" s="65"/>
      <c r="L1927" s="76">
        <v>1927</v>
      </c>
      <c r="M19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7" s="107">
        <v>12</v>
      </c>
      <c r="O1927" s="107">
        <v>9.1999999999999797</v>
      </c>
      <c r="P1927" s="107">
        <v>5720000</v>
      </c>
      <c r="Q1927" s="107"/>
    </row>
    <row r="1928" spans="1:17" x14ac:dyDescent="0.3">
      <c r="A1928" t="s">
        <v>5857</v>
      </c>
      <c r="B1928" t="s">
        <v>298</v>
      </c>
      <c r="C1928" s="51"/>
      <c r="D1928" s="52"/>
      <c r="E1928" s="63"/>
      <c r="F1928" s="53"/>
      <c r="G1928" s="51" t="s">
        <v>51</v>
      </c>
      <c r="H1928" s="55"/>
      <c r="I1928" s="54"/>
      <c r="J1928" s="54"/>
      <c r="K1928" s="65"/>
      <c r="L1928" s="76">
        <v>1928</v>
      </c>
      <c r="M19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8" s="107">
        <v>13</v>
      </c>
      <c r="O1928" s="107">
        <v>9.2999999999999794</v>
      </c>
      <c r="P1928" s="107">
        <v>5730000</v>
      </c>
      <c r="Q1928" s="107"/>
    </row>
    <row r="1929" spans="1:17" x14ac:dyDescent="0.3">
      <c r="A1929" t="s">
        <v>5858</v>
      </c>
      <c r="B1929" t="s">
        <v>607</v>
      </c>
      <c r="C1929" s="51"/>
      <c r="D1929" s="52"/>
      <c r="E1929" s="63"/>
      <c r="F1929" s="53"/>
      <c r="G1929" s="51" t="s">
        <v>51</v>
      </c>
      <c r="H1929" s="55"/>
      <c r="I1929" s="54"/>
      <c r="J1929" s="54"/>
      <c r="K1929" s="65"/>
      <c r="L1929" s="76">
        <v>1929</v>
      </c>
      <c r="M19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29" s="107">
        <v>14</v>
      </c>
      <c r="O1929" s="107">
        <v>9.3999999999999808</v>
      </c>
      <c r="P1929" s="107">
        <v>5740000</v>
      </c>
      <c r="Q1929" s="107"/>
    </row>
    <row r="1930" spans="1:17" x14ac:dyDescent="0.3">
      <c r="A1930" t="s">
        <v>5859</v>
      </c>
      <c r="B1930" t="s">
        <v>690</v>
      </c>
      <c r="C1930" s="51"/>
      <c r="D1930" s="52"/>
      <c r="E1930" s="63"/>
      <c r="F1930" s="53"/>
      <c r="G1930" s="51" t="s">
        <v>51</v>
      </c>
      <c r="H1930" s="55"/>
      <c r="I1930" s="54"/>
      <c r="J1930" s="54"/>
      <c r="K1930" s="65"/>
      <c r="L1930" s="76">
        <v>1930</v>
      </c>
      <c r="M19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0" s="107">
        <v>14</v>
      </c>
      <c r="O1930" s="107">
        <v>9.4999999999999805</v>
      </c>
      <c r="P1930" s="107">
        <v>5750000</v>
      </c>
      <c r="Q1930" s="107"/>
    </row>
    <row r="1931" spans="1:17" x14ac:dyDescent="0.3">
      <c r="A1931" t="s">
        <v>5860</v>
      </c>
      <c r="B1931" t="s">
        <v>1076</v>
      </c>
      <c r="C1931" s="51"/>
      <c r="D1931" s="52"/>
      <c r="E1931" s="63"/>
      <c r="F1931" s="53"/>
      <c r="G1931" s="51" t="s">
        <v>50</v>
      </c>
      <c r="H1931" s="55"/>
      <c r="I1931" s="54"/>
      <c r="J1931" s="54"/>
      <c r="K1931" s="65"/>
      <c r="L1931" s="76">
        <v>1931</v>
      </c>
      <c r="M19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1" s="107">
        <v>16</v>
      </c>
      <c r="O1931" s="107">
        <v>9.5999999999999801</v>
      </c>
      <c r="P1931" s="107">
        <v>5760000</v>
      </c>
      <c r="Q1931" s="107"/>
    </row>
    <row r="1932" spans="1:17" x14ac:dyDescent="0.3">
      <c r="A1932" t="s">
        <v>5861</v>
      </c>
      <c r="B1932" t="s">
        <v>177</v>
      </c>
      <c r="C1932" s="51"/>
      <c r="D1932" s="52"/>
      <c r="E1932" s="63"/>
      <c r="F1932" s="53"/>
      <c r="G1932" s="51" t="s">
        <v>50</v>
      </c>
      <c r="H1932" s="55"/>
      <c r="I1932" s="54"/>
      <c r="J1932" s="54"/>
      <c r="K1932" s="65"/>
      <c r="L1932" s="76">
        <v>1932</v>
      </c>
      <c r="M19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2" s="107">
        <v>12</v>
      </c>
      <c r="O1932" s="107">
        <v>9.6999999999999797</v>
      </c>
      <c r="P1932" s="107">
        <v>5770000</v>
      </c>
      <c r="Q1932" s="107"/>
    </row>
    <row r="1933" spans="1:17" x14ac:dyDescent="0.3">
      <c r="A1933" t="s">
        <v>5862</v>
      </c>
      <c r="B1933" t="s">
        <v>443</v>
      </c>
      <c r="C1933" s="51"/>
      <c r="D1933" s="52"/>
      <c r="E1933" s="63"/>
      <c r="F1933" s="53"/>
      <c r="G1933" s="51" t="s">
        <v>50</v>
      </c>
      <c r="H1933" s="55"/>
      <c r="I1933" s="54"/>
      <c r="J1933" s="54"/>
      <c r="K1933" s="65"/>
      <c r="L1933" s="76">
        <v>1933</v>
      </c>
      <c r="M19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3" s="107">
        <v>13</v>
      </c>
      <c r="O1933" s="107">
        <v>9.7999999999999794</v>
      </c>
      <c r="P1933" s="107">
        <v>5780000</v>
      </c>
      <c r="Q1933" s="107"/>
    </row>
    <row r="1934" spans="1:17" x14ac:dyDescent="0.3">
      <c r="A1934" t="s">
        <v>5863</v>
      </c>
      <c r="B1934" t="s">
        <v>373</v>
      </c>
      <c r="C1934" s="51"/>
      <c r="D1934" s="52"/>
      <c r="E1934" s="63"/>
      <c r="F1934" s="53"/>
      <c r="G1934" s="51" t="s">
        <v>51</v>
      </c>
      <c r="H1934" s="55"/>
      <c r="I1934" s="54"/>
      <c r="J1934" s="54"/>
      <c r="K1934" s="65"/>
      <c r="L1934" s="76">
        <v>1934</v>
      </c>
      <c r="M19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4" s="107">
        <v>14</v>
      </c>
      <c r="O1934" s="107">
        <v>5.5</v>
      </c>
      <c r="P1934" s="107">
        <v>5790000</v>
      </c>
      <c r="Q1934" s="107"/>
    </row>
    <row r="1935" spans="1:17" x14ac:dyDescent="0.3">
      <c r="A1935" t="s">
        <v>5864</v>
      </c>
      <c r="B1935" t="s">
        <v>1077</v>
      </c>
      <c r="C1935" s="51"/>
      <c r="D1935" s="52"/>
      <c r="E1935" s="63"/>
      <c r="F1935" s="53"/>
      <c r="G1935" s="51" t="s">
        <v>51</v>
      </c>
      <c r="H1935" s="55"/>
      <c r="I1935" s="54"/>
      <c r="J1935" s="54"/>
      <c r="K1935" s="65"/>
      <c r="L1935" s="76">
        <v>1935</v>
      </c>
      <c r="M19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5" s="107">
        <v>15</v>
      </c>
      <c r="O1935" s="107">
        <v>5.6</v>
      </c>
      <c r="P1935" s="107">
        <v>5800000</v>
      </c>
      <c r="Q1935" s="107"/>
    </row>
    <row r="1936" spans="1:17" x14ac:dyDescent="0.3">
      <c r="A1936" t="s">
        <v>4730</v>
      </c>
      <c r="B1936" t="s">
        <v>945</v>
      </c>
      <c r="C1936" s="51"/>
      <c r="D1936" s="52"/>
      <c r="E1936" s="63"/>
      <c r="F1936" s="53"/>
      <c r="G1936" s="51" t="s">
        <v>51</v>
      </c>
      <c r="H1936" s="55"/>
      <c r="I1936" s="54"/>
      <c r="J1936" s="54"/>
      <c r="K1936" s="65"/>
      <c r="L1936" s="76">
        <v>1936</v>
      </c>
      <c r="M19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6" s="107">
        <v>16</v>
      </c>
      <c r="O1936" s="107">
        <v>5.7</v>
      </c>
      <c r="P1936" s="107">
        <v>5810000</v>
      </c>
      <c r="Q1936" s="107"/>
    </row>
    <row r="1937" spans="1:17" x14ac:dyDescent="0.3">
      <c r="A1937" t="s">
        <v>5865</v>
      </c>
      <c r="B1937" t="s">
        <v>191</v>
      </c>
      <c r="C1937" s="51"/>
      <c r="D1937" s="52"/>
      <c r="E1937" s="63"/>
      <c r="F1937" s="53"/>
      <c r="G1937" s="51" t="s">
        <v>51</v>
      </c>
      <c r="H1937" s="55"/>
      <c r="I1937" s="54"/>
      <c r="J1937" s="54"/>
      <c r="K1937" s="65"/>
      <c r="L1937" s="76">
        <v>1937</v>
      </c>
      <c r="M19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7" s="107">
        <v>17</v>
      </c>
      <c r="O1937" s="107">
        <v>5.8</v>
      </c>
      <c r="P1937" s="107">
        <v>5820000</v>
      </c>
      <c r="Q1937" s="107"/>
    </row>
    <row r="1938" spans="1:17" x14ac:dyDescent="0.3">
      <c r="A1938" t="s">
        <v>5866</v>
      </c>
      <c r="B1938" t="s">
        <v>373</v>
      </c>
      <c r="C1938" s="51"/>
      <c r="D1938" s="52"/>
      <c r="E1938" s="63"/>
      <c r="F1938" s="53"/>
      <c r="G1938" s="51" t="s">
        <v>51</v>
      </c>
      <c r="H1938" s="55"/>
      <c r="I1938" s="54"/>
      <c r="J1938" s="54"/>
      <c r="K1938" s="65"/>
      <c r="L1938" s="76">
        <v>1938</v>
      </c>
      <c r="M19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8" s="107">
        <v>18</v>
      </c>
      <c r="O1938" s="107">
        <v>5.9</v>
      </c>
      <c r="P1938" s="107">
        <v>5830000</v>
      </c>
      <c r="Q1938" s="107"/>
    </row>
    <row r="1939" spans="1:17" x14ac:dyDescent="0.3">
      <c r="A1939" t="s">
        <v>5867</v>
      </c>
      <c r="B1939" t="s">
        <v>745</v>
      </c>
      <c r="C1939" s="51"/>
      <c r="D1939" s="52"/>
      <c r="E1939" s="63"/>
      <c r="F1939" s="53"/>
      <c r="G1939" s="51" t="s">
        <v>51</v>
      </c>
      <c r="H1939" s="55"/>
      <c r="I1939" s="54"/>
      <c r="J1939" s="54"/>
      <c r="K1939" s="65"/>
      <c r="L1939" s="76">
        <v>1939</v>
      </c>
      <c r="M19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39" s="107">
        <v>19</v>
      </c>
      <c r="O1939" s="107">
        <v>6</v>
      </c>
      <c r="P1939" s="107">
        <v>5840000</v>
      </c>
      <c r="Q1939" s="107"/>
    </row>
    <row r="1940" spans="1:17" x14ac:dyDescent="0.3">
      <c r="A1940" t="s">
        <v>5868</v>
      </c>
      <c r="B1940" t="s">
        <v>1078</v>
      </c>
      <c r="C1940" s="51"/>
      <c r="D1940" s="52"/>
      <c r="E1940" s="63"/>
      <c r="F1940" s="53"/>
      <c r="G1940" s="51" t="s">
        <v>51</v>
      </c>
      <c r="H1940" s="55"/>
      <c r="I1940" s="54"/>
      <c r="J1940" s="54"/>
      <c r="K1940" s="65"/>
      <c r="L1940" s="76">
        <v>1940</v>
      </c>
      <c r="M19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0" s="107">
        <v>20</v>
      </c>
      <c r="O1940" s="107">
        <v>6.1</v>
      </c>
      <c r="P1940" s="107">
        <v>5850000</v>
      </c>
      <c r="Q1940" s="107"/>
    </row>
    <row r="1941" spans="1:17" x14ac:dyDescent="0.3">
      <c r="A1941" t="s">
        <v>5869</v>
      </c>
      <c r="B1941" t="s">
        <v>177</v>
      </c>
      <c r="C1941" s="51"/>
      <c r="D1941" s="52"/>
      <c r="E1941" s="63"/>
      <c r="F1941" s="53"/>
      <c r="G1941" s="51" t="s">
        <v>51</v>
      </c>
      <c r="H1941" s="55"/>
      <c r="I1941" s="54"/>
      <c r="J1941" s="54"/>
      <c r="K1941" s="65"/>
      <c r="L1941" s="76">
        <v>1941</v>
      </c>
      <c r="M19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1" s="107">
        <v>21</v>
      </c>
      <c r="O1941" s="107">
        <v>6.2</v>
      </c>
      <c r="P1941" s="107">
        <v>5860000</v>
      </c>
      <c r="Q1941" s="107"/>
    </row>
    <row r="1942" spans="1:17" x14ac:dyDescent="0.3">
      <c r="A1942" t="s">
        <v>5870</v>
      </c>
      <c r="B1942" t="s">
        <v>443</v>
      </c>
      <c r="C1942" s="51"/>
      <c r="D1942" s="52"/>
      <c r="E1942" s="63"/>
      <c r="F1942" s="53"/>
      <c r="G1942" s="51" t="s">
        <v>51</v>
      </c>
      <c r="H1942" s="55"/>
      <c r="I1942" s="54"/>
      <c r="J1942" s="54"/>
      <c r="K1942" s="65"/>
      <c r="L1942" s="76">
        <v>1942</v>
      </c>
      <c r="M19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2" s="107">
        <v>21</v>
      </c>
      <c r="O1942" s="107">
        <v>6.3</v>
      </c>
      <c r="P1942" s="107">
        <v>5870000</v>
      </c>
      <c r="Q1942" s="107"/>
    </row>
    <row r="1943" spans="1:17" x14ac:dyDescent="0.3">
      <c r="A1943" t="s">
        <v>5871</v>
      </c>
      <c r="B1943" t="s">
        <v>443</v>
      </c>
      <c r="C1943" s="51"/>
      <c r="D1943" s="52"/>
      <c r="E1943" s="63"/>
      <c r="F1943" s="53"/>
      <c r="G1943" s="51" t="s">
        <v>51</v>
      </c>
      <c r="H1943" s="55"/>
      <c r="I1943" s="54"/>
      <c r="J1943" s="54"/>
      <c r="K1943" s="65"/>
      <c r="L1943" s="76">
        <v>1943</v>
      </c>
      <c r="M19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3" s="107">
        <v>23</v>
      </c>
      <c r="O1943" s="107">
        <v>6.4</v>
      </c>
      <c r="P1943" s="107">
        <v>5880000</v>
      </c>
      <c r="Q1943" s="107"/>
    </row>
    <row r="1944" spans="1:17" x14ac:dyDescent="0.3">
      <c r="A1944" t="s">
        <v>5872</v>
      </c>
      <c r="B1944" t="s">
        <v>278</v>
      </c>
      <c r="C1944" s="51"/>
      <c r="D1944" s="52"/>
      <c r="E1944" s="63"/>
      <c r="F1944" s="53"/>
      <c r="G1944" s="51" t="s">
        <v>51</v>
      </c>
      <c r="H1944" s="55"/>
      <c r="I1944" s="54"/>
      <c r="J1944" s="54"/>
      <c r="K1944" s="65"/>
      <c r="L1944" s="76">
        <v>1944</v>
      </c>
      <c r="M19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4" s="107">
        <v>24</v>
      </c>
      <c r="O1944" s="107">
        <v>6.5</v>
      </c>
      <c r="P1944" s="107">
        <v>5890000</v>
      </c>
      <c r="Q1944" s="107"/>
    </row>
    <row r="1945" spans="1:17" x14ac:dyDescent="0.3">
      <c r="A1945" t="s">
        <v>5873</v>
      </c>
      <c r="B1945" t="s">
        <v>592</v>
      </c>
      <c r="C1945" s="51"/>
      <c r="D1945" s="52"/>
      <c r="E1945" s="63"/>
      <c r="F1945" s="53"/>
      <c r="G1945" s="51" t="s">
        <v>51</v>
      </c>
      <c r="H1945" s="55"/>
      <c r="I1945" s="54"/>
      <c r="J1945" s="54"/>
      <c r="K1945" s="65"/>
      <c r="L1945" s="76">
        <v>1945</v>
      </c>
      <c r="M19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5" s="107">
        <v>23</v>
      </c>
      <c r="O1945" s="107">
        <v>6.6</v>
      </c>
      <c r="P1945" s="107">
        <v>5900000</v>
      </c>
      <c r="Q1945" s="107"/>
    </row>
    <row r="1946" spans="1:17" x14ac:dyDescent="0.3">
      <c r="A1946" t="s">
        <v>5874</v>
      </c>
      <c r="B1946" t="s">
        <v>1054</v>
      </c>
      <c r="C1946" s="51"/>
      <c r="D1946" s="52"/>
      <c r="E1946" s="63"/>
      <c r="F1946" s="53"/>
      <c r="G1946" s="51" t="s">
        <v>51</v>
      </c>
      <c r="H1946" s="55"/>
      <c r="I1946" s="54"/>
      <c r="J1946" s="54"/>
      <c r="K1946" s="65"/>
      <c r="L1946" s="76">
        <v>1946</v>
      </c>
      <c r="M19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6" s="107">
        <v>24</v>
      </c>
      <c r="O1946" s="107">
        <v>6.7</v>
      </c>
      <c r="P1946" s="107">
        <v>5910000</v>
      </c>
      <c r="Q1946" s="107"/>
    </row>
    <row r="1947" spans="1:17" x14ac:dyDescent="0.3">
      <c r="A1947" t="s">
        <v>2740</v>
      </c>
      <c r="B1947" t="s">
        <v>341</v>
      </c>
      <c r="C1947" s="51"/>
      <c r="D1947" s="52"/>
      <c r="E1947" s="63"/>
      <c r="F1947" s="53"/>
      <c r="G1947" s="51" t="s">
        <v>51</v>
      </c>
      <c r="H1947" s="55"/>
      <c r="I1947" s="54"/>
      <c r="J1947" s="54"/>
      <c r="K1947" s="65"/>
      <c r="L1947" s="76">
        <v>1947</v>
      </c>
      <c r="M19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7" s="107">
        <v>21</v>
      </c>
      <c r="O1947" s="107">
        <v>6.8</v>
      </c>
      <c r="P1947" s="107">
        <v>5920000</v>
      </c>
      <c r="Q1947" s="107"/>
    </row>
    <row r="1948" spans="1:17" x14ac:dyDescent="0.3">
      <c r="A1948" t="s">
        <v>5875</v>
      </c>
      <c r="B1948" t="s">
        <v>526</v>
      </c>
      <c r="C1948" s="51"/>
      <c r="D1948" s="52"/>
      <c r="E1948" s="63"/>
      <c r="F1948" s="53"/>
      <c r="G1948" s="51" t="s">
        <v>51</v>
      </c>
      <c r="H1948" s="55"/>
      <c r="I1948" s="54"/>
      <c r="J1948" s="54"/>
      <c r="K1948" s="65"/>
      <c r="L1948" s="76">
        <v>1948</v>
      </c>
      <c r="M19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8" s="107">
        <v>20</v>
      </c>
      <c r="O1948" s="107">
        <v>6.9</v>
      </c>
      <c r="P1948" s="107">
        <v>5930000</v>
      </c>
      <c r="Q1948" s="107"/>
    </row>
    <row r="1949" spans="1:17" x14ac:dyDescent="0.3">
      <c r="A1949" t="s">
        <v>5876</v>
      </c>
      <c r="B1949" t="s">
        <v>373</v>
      </c>
      <c r="C1949" s="51"/>
      <c r="D1949" s="52"/>
      <c r="E1949" s="63"/>
      <c r="F1949" s="53"/>
      <c r="G1949" s="51" t="s">
        <v>51</v>
      </c>
      <c r="H1949" s="55"/>
      <c r="I1949" s="54"/>
      <c r="J1949" s="54"/>
      <c r="K1949" s="65"/>
      <c r="L1949" s="76">
        <v>1949</v>
      </c>
      <c r="M19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49" s="107">
        <v>23</v>
      </c>
      <c r="O1949" s="107">
        <v>6.9999999999999902</v>
      </c>
      <c r="P1949" s="107">
        <v>5940000</v>
      </c>
      <c r="Q1949" s="107"/>
    </row>
    <row r="1950" spans="1:17" x14ac:dyDescent="0.3">
      <c r="A1950" t="s">
        <v>5877</v>
      </c>
      <c r="B1950" t="s">
        <v>494</v>
      </c>
      <c r="C1950" s="51"/>
      <c r="D1950" s="52"/>
      <c r="E1950" s="63"/>
      <c r="F1950" s="53"/>
      <c r="G1950" s="51" t="s">
        <v>51</v>
      </c>
      <c r="H1950" s="55"/>
      <c r="I1950" s="54"/>
      <c r="J1950" s="54"/>
      <c r="K1950" s="65"/>
      <c r="L1950" s="76">
        <v>1950</v>
      </c>
      <c r="M19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0" s="107">
        <v>3</v>
      </c>
      <c r="O1950" s="107">
        <v>7.0999999999999899</v>
      </c>
      <c r="P1950" s="107">
        <v>5950000</v>
      </c>
      <c r="Q1950" s="107"/>
    </row>
    <row r="1951" spans="1:17" x14ac:dyDescent="0.3">
      <c r="A1951" t="s">
        <v>5878</v>
      </c>
      <c r="B1951" t="s">
        <v>895</v>
      </c>
      <c r="C1951" s="51"/>
      <c r="D1951" s="52"/>
      <c r="E1951" s="63"/>
      <c r="F1951" s="53"/>
      <c r="G1951" s="51" t="s">
        <v>51</v>
      </c>
      <c r="H1951" s="55"/>
      <c r="I1951" s="54"/>
      <c r="J1951" s="54"/>
      <c r="K1951" s="65"/>
      <c r="L1951" s="76">
        <v>1951</v>
      </c>
      <c r="M19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1" s="107">
        <v>1</v>
      </c>
      <c r="O1951" s="107">
        <v>7.1999999999999904</v>
      </c>
      <c r="P1951" s="107">
        <v>5960000</v>
      </c>
      <c r="Q1951" s="107"/>
    </row>
    <row r="1952" spans="1:17" x14ac:dyDescent="0.3">
      <c r="A1952" t="s">
        <v>5879</v>
      </c>
      <c r="B1952" t="s">
        <v>1079</v>
      </c>
      <c r="C1952" s="51"/>
      <c r="D1952" s="52"/>
      <c r="E1952" s="63"/>
      <c r="F1952" s="53"/>
      <c r="G1952" s="51" t="s">
        <v>51</v>
      </c>
      <c r="H1952" s="55"/>
      <c r="I1952" s="54"/>
      <c r="J1952" s="54"/>
      <c r="K1952" s="65"/>
      <c r="L1952" s="76">
        <v>1952</v>
      </c>
      <c r="M19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2" s="107">
        <v>6</v>
      </c>
      <c r="O1952" s="107">
        <v>7.2999999999999901</v>
      </c>
      <c r="P1952" s="107">
        <v>5970000</v>
      </c>
      <c r="Q1952" s="107"/>
    </row>
    <row r="1953" spans="1:17" x14ac:dyDescent="0.3">
      <c r="A1953" t="s">
        <v>5880</v>
      </c>
      <c r="B1953" t="s">
        <v>177</v>
      </c>
      <c r="C1953" s="51"/>
      <c r="D1953" s="52"/>
      <c r="E1953" s="63"/>
      <c r="F1953" s="53"/>
      <c r="G1953" s="51" t="s">
        <v>51</v>
      </c>
      <c r="H1953" s="55"/>
      <c r="I1953" s="54"/>
      <c r="J1953" s="54"/>
      <c r="K1953" s="65"/>
      <c r="L1953" s="76">
        <v>1953</v>
      </c>
      <c r="M19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3" s="107">
        <v>7</v>
      </c>
      <c r="O1953" s="107">
        <v>7.3999999999999897</v>
      </c>
      <c r="P1953" s="107">
        <v>5980000</v>
      </c>
      <c r="Q1953" s="107"/>
    </row>
    <row r="1954" spans="1:17" x14ac:dyDescent="0.3">
      <c r="A1954" t="s">
        <v>5881</v>
      </c>
      <c r="B1954" t="s">
        <v>543</v>
      </c>
      <c r="C1954" s="51"/>
      <c r="D1954" s="52"/>
      <c r="E1954" s="63"/>
      <c r="F1954" s="53"/>
      <c r="G1954" s="51" t="s">
        <v>51</v>
      </c>
      <c r="H1954" s="55"/>
      <c r="I1954" s="54"/>
      <c r="J1954" s="54"/>
      <c r="K1954" s="65"/>
      <c r="L1954" s="76">
        <v>1954</v>
      </c>
      <c r="M19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4" s="107">
        <v>7</v>
      </c>
      <c r="O1954" s="107">
        <v>7.4999999999999902</v>
      </c>
      <c r="P1954" s="107">
        <v>5990000</v>
      </c>
      <c r="Q1954" s="107"/>
    </row>
    <row r="1955" spans="1:17" x14ac:dyDescent="0.3">
      <c r="A1955" t="s">
        <v>5882</v>
      </c>
      <c r="B1955" t="s">
        <v>278</v>
      </c>
      <c r="C1955" s="51"/>
      <c r="D1955" s="52"/>
      <c r="E1955" s="63"/>
      <c r="F1955" s="53"/>
      <c r="G1955" s="51" t="s">
        <v>51</v>
      </c>
      <c r="H1955" s="55"/>
      <c r="I1955" s="54"/>
      <c r="J1955" s="54"/>
      <c r="K1955" s="65"/>
      <c r="L1955" s="76">
        <v>1955</v>
      </c>
      <c r="M19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5" s="107">
        <v>2</v>
      </c>
      <c r="O1955" s="107">
        <v>7.5999999999999899</v>
      </c>
      <c r="P1955" s="107">
        <v>6000000</v>
      </c>
      <c r="Q1955" s="107"/>
    </row>
    <row r="1956" spans="1:17" x14ac:dyDescent="0.3">
      <c r="A1956" t="s">
        <v>5883</v>
      </c>
      <c r="B1956" t="s">
        <v>550</v>
      </c>
      <c r="C1956" s="51"/>
      <c r="D1956" s="52"/>
      <c r="E1956" s="63"/>
      <c r="F1956" s="53"/>
      <c r="G1956" s="51" t="s">
        <v>51</v>
      </c>
      <c r="H1956" s="55"/>
      <c r="I1956" s="54"/>
      <c r="J1956" s="54"/>
      <c r="K1956" s="65"/>
      <c r="L1956" s="76">
        <v>1956</v>
      </c>
      <c r="M19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6" s="107">
        <v>3</v>
      </c>
      <c r="O1956" s="107">
        <v>7.6999999999999904</v>
      </c>
      <c r="P1956" s="107">
        <v>6010000</v>
      </c>
      <c r="Q1956" s="107"/>
    </row>
    <row r="1957" spans="1:17" x14ac:dyDescent="0.3">
      <c r="A1957" t="s">
        <v>5884</v>
      </c>
      <c r="B1957" t="s">
        <v>1008</v>
      </c>
      <c r="C1957" s="51"/>
      <c r="D1957" s="52"/>
      <c r="E1957" s="63"/>
      <c r="F1957" s="53"/>
      <c r="G1957" s="51" t="s">
        <v>51</v>
      </c>
      <c r="H1957" s="55"/>
      <c r="I1957" s="54"/>
      <c r="J1957" s="54"/>
      <c r="K1957" s="65"/>
      <c r="L1957" s="76">
        <v>1957</v>
      </c>
      <c r="M19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7" s="107">
        <v>4</v>
      </c>
      <c r="O1957" s="107">
        <v>7.7999999999999901</v>
      </c>
      <c r="P1957" s="107">
        <v>6020000</v>
      </c>
      <c r="Q1957" s="107"/>
    </row>
    <row r="1958" spans="1:17" x14ac:dyDescent="0.3">
      <c r="A1958" t="s">
        <v>5885</v>
      </c>
      <c r="B1958" t="s">
        <v>636</v>
      </c>
      <c r="C1958" s="51"/>
      <c r="D1958" s="52"/>
      <c r="E1958" s="63"/>
      <c r="F1958" s="53"/>
      <c r="G1958" s="51" t="s">
        <v>51</v>
      </c>
      <c r="H1958" s="55"/>
      <c r="I1958" s="54"/>
      <c r="J1958" s="54"/>
      <c r="K1958" s="65"/>
      <c r="L1958" s="76">
        <v>1958</v>
      </c>
      <c r="M19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8" s="107">
        <v>5</v>
      </c>
      <c r="O1958" s="107">
        <v>7.8999999999999897</v>
      </c>
      <c r="P1958" s="107">
        <v>6030000</v>
      </c>
      <c r="Q1958" s="107"/>
    </row>
    <row r="1959" spans="1:17" x14ac:dyDescent="0.3">
      <c r="A1959" t="s">
        <v>5886</v>
      </c>
      <c r="B1959" t="s">
        <v>1080</v>
      </c>
      <c r="C1959" s="51"/>
      <c r="D1959" s="52"/>
      <c r="E1959" s="63"/>
      <c r="F1959" s="53"/>
      <c r="G1959" s="51" t="s">
        <v>51</v>
      </c>
      <c r="H1959" s="55"/>
      <c r="I1959" s="54"/>
      <c r="J1959" s="54"/>
      <c r="K1959" s="65"/>
      <c r="L1959" s="76">
        <v>1959</v>
      </c>
      <c r="M19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59" s="107">
        <v>6</v>
      </c>
      <c r="O1959" s="107">
        <v>7.9999999999999902</v>
      </c>
      <c r="P1959" s="107">
        <v>6040000</v>
      </c>
      <c r="Q1959" s="107"/>
    </row>
    <row r="1960" spans="1:17" x14ac:dyDescent="0.3">
      <c r="A1960" t="s">
        <v>5887</v>
      </c>
      <c r="B1960" t="s">
        <v>552</v>
      </c>
      <c r="C1960" s="51"/>
      <c r="D1960" s="52"/>
      <c r="E1960" s="63"/>
      <c r="F1960" s="53"/>
      <c r="G1960" s="51" t="s">
        <v>51</v>
      </c>
      <c r="H1960" s="55"/>
      <c r="I1960" s="54"/>
      <c r="J1960" s="54"/>
      <c r="K1960" s="65"/>
      <c r="L1960" s="76">
        <v>1960</v>
      </c>
      <c r="M19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0" s="107">
        <v>7</v>
      </c>
      <c r="O1960" s="107">
        <v>8.0999999999999908</v>
      </c>
      <c r="P1960" s="107">
        <v>6050000</v>
      </c>
      <c r="Q1960" s="107"/>
    </row>
    <row r="1961" spans="1:17" x14ac:dyDescent="0.3">
      <c r="A1961" t="s">
        <v>5888</v>
      </c>
      <c r="B1961" t="s">
        <v>384</v>
      </c>
      <c r="C1961" s="51"/>
      <c r="D1961" s="52"/>
      <c r="E1961" s="63"/>
      <c r="F1961" s="53"/>
      <c r="G1961" s="51" t="s">
        <v>51</v>
      </c>
      <c r="H1961" s="55"/>
      <c r="I1961" s="54"/>
      <c r="J1961" s="54"/>
      <c r="K1961" s="65"/>
      <c r="L1961" s="76">
        <v>1961</v>
      </c>
      <c r="M19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1" s="107">
        <v>8</v>
      </c>
      <c r="O1961" s="107">
        <v>8.1999999999999904</v>
      </c>
      <c r="P1961" s="107">
        <v>6060000</v>
      </c>
      <c r="Q1961" s="107"/>
    </row>
    <row r="1962" spans="1:17" x14ac:dyDescent="0.3">
      <c r="A1962" t="s">
        <v>5889</v>
      </c>
      <c r="B1962" t="s">
        <v>443</v>
      </c>
      <c r="C1962" s="51"/>
      <c r="D1962" s="52"/>
      <c r="E1962" s="63"/>
      <c r="F1962" s="53"/>
      <c r="G1962" s="51" t="s">
        <v>51</v>
      </c>
      <c r="H1962" s="55"/>
      <c r="I1962" s="54"/>
      <c r="J1962" s="54"/>
      <c r="K1962" s="65"/>
      <c r="L1962" s="76">
        <v>1962</v>
      </c>
      <c r="M19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2" s="107">
        <v>9</v>
      </c>
      <c r="O1962" s="107">
        <v>8.2999999999999901</v>
      </c>
      <c r="P1962" s="107">
        <v>6070000</v>
      </c>
      <c r="Q1962" s="107"/>
    </row>
    <row r="1963" spans="1:17" x14ac:dyDescent="0.3">
      <c r="A1963" t="s">
        <v>5890</v>
      </c>
      <c r="B1963" t="s">
        <v>636</v>
      </c>
      <c r="C1963" s="51"/>
      <c r="D1963" s="52"/>
      <c r="E1963" s="63"/>
      <c r="F1963" s="53"/>
      <c r="G1963" s="51" t="s">
        <v>51</v>
      </c>
      <c r="H1963" s="55"/>
      <c r="I1963" s="54"/>
      <c r="J1963" s="54"/>
      <c r="K1963" s="65"/>
      <c r="L1963" s="76">
        <v>1963</v>
      </c>
      <c r="M19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3" s="107">
        <v>8</v>
      </c>
      <c r="O1963" s="107">
        <v>8.3999999999999897</v>
      </c>
      <c r="P1963" s="107">
        <v>6080000</v>
      </c>
      <c r="Q1963" s="107"/>
    </row>
    <row r="1964" spans="1:17" x14ac:dyDescent="0.3">
      <c r="A1964" t="s">
        <v>5891</v>
      </c>
      <c r="B1964" t="s">
        <v>190</v>
      </c>
      <c r="C1964" s="51"/>
      <c r="D1964" s="52"/>
      <c r="E1964" s="63"/>
      <c r="F1964" s="53"/>
      <c r="G1964" s="51" t="s">
        <v>51</v>
      </c>
      <c r="H1964" s="55"/>
      <c r="I1964" s="54"/>
      <c r="J1964" s="54"/>
      <c r="K1964" s="65"/>
      <c r="L1964" s="76">
        <v>1964</v>
      </c>
      <c r="M19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4" s="107">
        <v>7</v>
      </c>
      <c r="O1964" s="107">
        <v>8.4999999999999893</v>
      </c>
      <c r="P1964" s="107">
        <v>6090000</v>
      </c>
      <c r="Q1964" s="107"/>
    </row>
    <row r="1965" spans="1:17" x14ac:dyDescent="0.3">
      <c r="A1965" t="s">
        <v>5892</v>
      </c>
      <c r="B1965" t="s">
        <v>300</v>
      </c>
      <c r="C1965" s="51"/>
      <c r="D1965" s="52"/>
      <c r="E1965" s="63"/>
      <c r="F1965" s="53"/>
      <c r="G1965" s="51" t="s">
        <v>51</v>
      </c>
      <c r="H1965" s="55"/>
      <c r="I1965" s="54"/>
      <c r="J1965" s="54"/>
      <c r="K1965" s="65"/>
      <c r="L1965" s="76">
        <v>1965</v>
      </c>
      <c r="M19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5" s="107">
        <v>6</v>
      </c>
      <c r="O1965" s="107">
        <v>8.5999999999999908</v>
      </c>
      <c r="P1965" s="107">
        <v>6100000</v>
      </c>
      <c r="Q1965" s="107"/>
    </row>
    <row r="1966" spans="1:17" x14ac:dyDescent="0.3">
      <c r="A1966" t="s">
        <v>5893</v>
      </c>
      <c r="B1966" t="s">
        <v>177</v>
      </c>
      <c r="C1966" s="51"/>
      <c r="D1966" s="52"/>
      <c r="E1966" s="63"/>
      <c r="F1966" s="53"/>
      <c r="G1966" s="51" t="s">
        <v>51</v>
      </c>
      <c r="H1966" s="55"/>
      <c r="I1966" s="54"/>
      <c r="J1966" s="54"/>
      <c r="K1966" s="65"/>
      <c r="L1966" s="76">
        <v>1966</v>
      </c>
      <c r="M19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6" s="107">
        <v>5</v>
      </c>
      <c r="O1966" s="107">
        <v>8.6999999999999904</v>
      </c>
      <c r="P1966" s="107">
        <v>6110000</v>
      </c>
      <c r="Q1966" s="107"/>
    </row>
    <row r="1967" spans="1:17" x14ac:dyDescent="0.3">
      <c r="A1967" t="s">
        <v>5894</v>
      </c>
      <c r="B1967" t="s">
        <v>443</v>
      </c>
      <c r="C1967" s="51"/>
      <c r="D1967" s="52"/>
      <c r="E1967" s="63"/>
      <c r="F1967" s="53"/>
      <c r="G1967" s="51" t="s">
        <v>51</v>
      </c>
      <c r="H1967" s="55"/>
      <c r="I1967" s="54"/>
      <c r="J1967" s="54"/>
      <c r="K1967" s="65"/>
      <c r="L1967" s="76">
        <v>1967</v>
      </c>
      <c r="M19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7" s="107">
        <v>4</v>
      </c>
      <c r="O1967" s="107">
        <v>8.7999999999999901</v>
      </c>
      <c r="P1967" s="107">
        <v>6120000</v>
      </c>
      <c r="Q1967" s="107"/>
    </row>
    <row r="1968" spans="1:17" x14ac:dyDescent="0.3">
      <c r="A1968" t="s">
        <v>5895</v>
      </c>
      <c r="B1968" t="s">
        <v>550</v>
      </c>
      <c r="C1968" s="51"/>
      <c r="D1968" s="52"/>
      <c r="E1968" s="63"/>
      <c r="F1968" s="53"/>
      <c r="G1968" s="51" t="s">
        <v>51</v>
      </c>
      <c r="H1968" s="55"/>
      <c r="I1968" s="54"/>
      <c r="J1968" s="54"/>
      <c r="K1968" s="65"/>
      <c r="L1968" s="76">
        <v>1968</v>
      </c>
      <c r="M19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8" s="107">
        <v>12</v>
      </c>
      <c r="O1968" s="107">
        <v>8.8999999999999897</v>
      </c>
      <c r="P1968" s="107">
        <v>6130000</v>
      </c>
      <c r="Q1968" s="107"/>
    </row>
    <row r="1969" spans="1:17" x14ac:dyDescent="0.3">
      <c r="A1969" t="s">
        <v>5223</v>
      </c>
      <c r="B1969" t="s">
        <v>755</v>
      </c>
      <c r="C1969" s="51"/>
      <c r="D1969" s="52"/>
      <c r="E1969" s="63"/>
      <c r="F1969" s="53"/>
      <c r="G1969" s="51" t="s">
        <v>51</v>
      </c>
      <c r="H1969" s="55"/>
      <c r="I1969" s="54"/>
      <c r="J1969" s="54"/>
      <c r="K1969" s="65"/>
      <c r="L1969" s="76">
        <v>1969</v>
      </c>
      <c r="M19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69" s="107">
        <v>3</v>
      </c>
      <c r="O1969" s="107">
        <v>8.9999999999999893</v>
      </c>
      <c r="P1969" s="107">
        <v>6140000</v>
      </c>
      <c r="Q1969" s="107"/>
    </row>
    <row r="1970" spans="1:17" x14ac:dyDescent="0.3">
      <c r="A1970" t="s">
        <v>5896</v>
      </c>
      <c r="B1970" t="s">
        <v>341</v>
      </c>
      <c r="C1970" s="51"/>
      <c r="D1970" s="52"/>
      <c r="E1970" s="63"/>
      <c r="F1970" s="53"/>
      <c r="G1970" s="51" t="s">
        <v>51</v>
      </c>
      <c r="H1970" s="55"/>
      <c r="I1970" s="54"/>
      <c r="J1970" s="54"/>
      <c r="K1970" s="65"/>
      <c r="L1970" s="76">
        <v>1970</v>
      </c>
      <c r="M19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0" s="107">
        <v>2</v>
      </c>
      <c r="O1970" s="107">
        <v>9.0999999999999908</v>
      </c>
      <c r="P1970" s="107">
        <v>6150000</v>
      </c>
      <c r="Q1970" s="107"/>
    </row>
    <row r="1971" spans="1:17" x14ac:dyDescent="0.3">
      <c r="A1971" t="s">
        <v>5897</v>
      </c>
      <c r="B1971" t="s">
        <v>443</v>
      </c>
      <c r="C1971" s="51"/>
      <c r="D1971" s="52"/>
      <c r="E1971" s="63"/>
      <c r="F1971" s="53"/>
      <c r="G1971" s="51" t="s">
        <v>51</v>
      </c>
      <c r="H1971" s="55"/>
      <c r="I1971" s="54"/>
      <c r="J1971" s="54"/>
      <c r="K1971" s="65"/>
      <c r="L1971" s="76">
        <v>1971</v>
      </c>
      <c r="M19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1" s="107">
        <v>2</v>
      </c>
      <c r="O1971" s="107">
        <v>9.1999999999999904</v>
      </c>
      <c r="P1971" s="107">
        <v>6160000</v>
      </c>
      <c r="Q1971" s="107"/>
    </row>
    <row r="1972" spans="1:17" x14ac:dyDescent="0.3">
      <c r="A1972" t="s">
        <v>5898</v>
      </c>
      <c r="B1972" t="s">
        <v>278</v>
      </c>
      <c r="C1972" s="51"/>
      <c r="D1972" s="52"/>
      <c r="E1972" s="63"/>
      <c r="F1972" s="53"/>
      <c r="G1972" s="51" t="s">
        <v>51</v>
      </c>
      <c r="H1972" s="55"/>
      <c r="I1972" s="54"/>
      <c r="J1972" s="54"/>
      <c r="K1972" s="65"/>
      <c r="L1972" s="76">
        <v>1972</v>
      </c>
      <c r="M19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2" s="107">
        <v>1</v>
      </c>
      <c r="O1972" s="107">
        <v>9.2999999999999901</v>
      </c>
      <c r="P1972" s="107">
        <v>6170000</v>
      </c>
      <c r="Q1972" s="107"/>
    </row>
    <row r="1973" spans="1:17" x14ac:dyDescent="0.3">
      <c r="A1973" t="s">
        <v>5899</v>
      </c>
      <c r="B1973" t="s">
        <v>657</v>
      </c>
      <c r="C1973" s="51"/>
      <c r="D1973" s="52"/>
      <c r="E1973" s="63"/>
      <c r="F1973" s="53"/>
      <c r="G1973" s="51" t="s">
        <v>51</v>
      </c>
      <c r="H1973" s="55"/>
      <c r="I1973" s="54"/>
      <c r="J1973" s="54"/>
      <c r="K1973" s="65"/>
      <c r="L1973" s="76">
        <v>1973</v>
      </c>
      <c r="M19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3" s="107">
        <v>8</v>
      </c>
      <c r="O1973" s="107">
        <v>9.3999999999999897</v>
      </c>
      <c r="P1973" s="107">
        <v>6180000</v>
      </c>
      <c r="Q1973" s="107"/>
    </row>
    <row r="1974" spans="1:17" x14ac:dyDescent="0.3">
      <c r="A1974" t="s">
        <v>5900</v>
      </c>
      <c r="B1974" t="s">
        <v>298</v>
      </c>
      <c r="C1974" s="51"/>
      <c r="D1974" s="52"/>
      <c r="E1974" s="63"/>
      <c r="F1974" s="53"/>
      <c r="G1974" s="51" t="s">
        <v>51</v>
      </c>
      <c r="H1974" s="55"/>
      <c r="I1974" s="54"/>
      <c r="J1974" s="54"/>
      <c r="K1974" s="65"/>
      <c r="L1974" s="76">
        <v>1974</v>
      </c>
      <c r="M19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4" s="107">
        <v>9</v>
      </c>
      <c r="O1974" s="107">
        <v>9.4999999999999893</v>
      </c>
      <c r="P1974" s="107">
        <v>6190000</v>
      </c>
      <c r="Q1974" s="107"/>
    </row>
    <row r="1975" spans="1:17" x14ac:dyDescent="0.3">
      <c r="A1975" t="s">
        <v>5901</v>
      </c>
      <c r="B1975" t="s">
        <v>177</v>
      </c>
      <c r="C1975" s="51"/>
      <c r="D1975" s="52"/>
      <c r="E1975" s="63"/>
      <c r="F1975" s="53"/>
      <c r="G1975" s="51" t="s">
        <v>50</v>
      </c>
      <c r="H1975" s="55"/>
      <c r="I1975" s="54"/>
      <c r="J1975" s="54"/>
      <c r="K1975" s="65"/>
      <c r="L1975" s="76">
        <v>1975</v>
      </c>
      <c r="M19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5" s="107">
        <v>7</v>
      </c>
      <c r="O1975" s="107">
        <v>9.5999999999999908</v>
      </c>
      <c r="P1975" s="107">
        <v>6200000</v>
      </c>
      <c r="Q1975" s="107"/>
    </row>
    <row r="1976" spans="1:17" x14ac:dyDescent="0.3">
      <c r="A1976" t="s">
        <v>5902</v>
      </c>
      <c r="B1976" t="s">
        <v>602</v>
      </c>
      <c r="C1976" s="51"/>
      <c r="D1976" s="52"/>
      <c r="E1976" s="63"/>
      <c r="F1976" s="53"/>
      <c r="G1976" s="51" t="s">
        <v>50</v>
      </c>
      <c r="H1976" s="55"/>
      <c r="I1976" s="54"/>
      <c r="J1976" s="54"/>
      <c r="K1976" s="65"/>
      <c r="L1976" s="76">
        <v>1976</v>
      </c>
      <c r="M19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6" s="107">
        <v>6</v>
      </c>
      <c r="O1976" s="107">
        <v>9.6999999999999904</v>
      </c>
      <c r="P1976" s="107">
        <v>6210000</v>
      </c>
      <c r="Q1976" s="107"/>
    </row>
    <row r="1977" spans="1:17" x14ac:dyDescent="0.3">
      <c r="A1977" t="s">
        <v>5903</v>
      </c>
      <c r="B1977" t="s">
        <v>431</v>
      </c>
      <c r="C1977" s="51"/>
      <c r="D1977" s="52"/>
      <c r="E1977" s="63"/>
      <c r="F1977" s="53"/>
      <c r="G1977" s="51" t="s">
        <v>50</v>
      </c>
      <c r="H1977" s="55"/>
      <c r="I1977" s="54"/>
      <c r="J1977" s="54"/>
      <c r="K1977" s="65"/>
      <c r="L1977" s="76">
        <v>1977</v>
      </c>
      <c r="M19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7" s="107">
        <v>5</v>
      </c>
      <c r="O1977" s="107">
        <v>9.7999999999999794</v>
      </c>
      <c r="P1977" s="107">
        <v>6220000</v>
      </c>
      <c r="Q1977" s="107"/>
    </row>
    <row r="1978" spans="1:17" x14ac:dyDescent="0.3">
      <c r="A1978" t="s">
        <v>4310</v>
      </c>
      <c r="B1978" t="s">
        <v>554</v>
      </c>
      <c r="C1978" s="51"/>
      <c r="D1978" s="52"/>
      <c r="E1978" s="63"/>
      <c r="F1978" s="53"/>
      <c r="G1978" s="51" t="s">
        <v>51</v>
      </c>
      <c r="H1978" s="55"/>
      <c r="I1978" s="54"/>
      <c r="J1978" s="54"/>
      <c r="K1978" s="65"/>
      <c r="L1978" s="76">
        <v>1978</v>
      </c>
      <c r="M19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8" s="107">
        <v>4</v>
      </c>
      <c r="O1978" s="107">
        <v>4.0999999999999996</v>
      </c>
      <c r="P1978" s="107">
        <v>6230000</v>
      </c>
      <c r="Q1978" s="107"/>
    </row>
    <row r="1979" spans="1:17" x14ac:dyDescent="0.3">
      <c r="A1979" t="s">
        <v>5904</v>
      </c>
      <c r="B1979" t="s">
        <v>406</v>
      </c>
      <c r="C1979" s="51"/>
      <c r="D1979" s="52"/>
      <c r="E1979" s="63"/>
      <c r="F1979" s="53"/>
      <c r="G1979" s="51" t="s">
        <v>51</v>
      </c>
      <c r="H1979" s="55"/>
      <c r="I1979" s="54"/>
      <c r="J1979" s="54"/>
      <c r="K1979" s="65"/>
      <c r="L1979" s="76">
        <v>1979</v>
      </c>
      <c r="M19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79" s="107">
        <v>3</v>
      </c>
      <c r="O1979" s="107">
        <v>4.2</v>
      </c>
      <c r="P1979" s="107">
        <v>6240000</v>
      </c>
      <c r="Q1979" s="107"/>
    </row>
    <row r="1980" spans="1:17" x14ac:dyDescent="0.3">
      <c r="A1980" t="s">
        <v>5905</v>
      </c>
      <c r="B1980" t="s">
        <v>1081</v>
      </c>
      <c r="C1980" s="51"/>
      <c r="D1980" s="52"/>
      <c r="E1980" s="63"/>
      <c r="F1980" s="53"/>
      <c r="G1980" s="51" t="s">
        <v>51</v>
      </c>
      <c r="H1980" s="55"/>
      <c r="I1980" s="54"/>
      <c r="J1980" s="54"/>
      <c r="K1980" s="65"/>
      <c r="L1980" s="76">
        <v>1980</v>
      </c>
      <c r="M19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0" s="107">
        <v>2</v>
      </c>
      <c r="O1980" s="107">
        <v>4.3</v>
      </c>
      <c r="P1980" s="107">
        <v>6250000</v>
      </c>
      <c r="Q1980" s="107"/>
    </row>
    <row r="1981" spans="1:17" x14ac:dyDescent="0.3">
      <c r="A1981" t="s">
        <v>5906</v>
      </c>
      <c r="B1981" t="s">
        <v>177</v>
      </c>
      <c r="C1981" s="51"/>
      <c r="D1981" s="52"/>
      <c r="E1981" s="63"/>
      <c r="F1981" s="53"/>
      <c r="G1981" s="51" t="s">
        <v>51</v>
      </c>
      <c r="H1981" s="55"/>
      <c r="I1981" s="54"/>
      <c r="J1981" s="54"/>
      <c r="K1981" s="65"/>
      <c r="L1981" s="76">
        <v>1981</v>
      </c>
      <c r="M19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1" s="107">
        <v>1</v>
      </c>
      <c r="O1981" s="107">
        <v>4.4000000000000004</v>
      </c>
      <c r="P1981" s="107">
        <v>6260000</v>
      </c>
      <c r="Q1981" s="107"/>
    </row>
    <row r="1982" spans="1:17" x14ac:dyDescent="0.3">
      <c r="A1982" t="s">
        <v>5907</v>
      </c>
      <c r="B1982" t="s">
        <v>177</v>
      </c>
      <c r="C1982" s="51"/>
      <c r="D1982" s="52"/>
      <c r="E1982" s="63"/>
      <c r="F1982" s="53"/>
      <c r="G1982" s="51" t="s">
        <v>51</v>
      </c>
      <c r="H1982" s="55"/>
      <c r="I1982" s="54"/>
      <c r="J1982" s="54"/>
      <c r="K1982" s="65"/>
      <c r="L1982" s="76">
        <v>1982</v>
      </c>
      <c r="M19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2" s="61">
        <v>3</v>
      </c>
      <c r="O1982" s="107">
        <v>4.5</v>
      </c>
      <c r="P1982" s="107">
        <v>6270000</v>
      </c>
      <c r="Q1982" s="107"/>
    </row>
    <row r="1983" spans="1:17" x14ac:dyDescent="0.3">
      <c r="A1983" t="s">
        <v>5908</v>
      </c>
      <c r="B1983" t="s">
        <v>177</v>
      </c>
      <c r="C1983" s="51"/>
      <c r="D1983" s="52"/>
      <c r="E1983" s="63"/>
      <c r="F1983" s="53"/>
      <c r="G1983" s="51" t="s">
        <v>51</v>
      </c>
      <c r="H1983" s="55"/>
      <c r="I1983" s="54"/>
      <c r="J1983" s="54"/>
      <c r="K1983" s="65"/>
      <c r="L1983" s="76">
        <v>1983</v>
      </c>
      <c r="M19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3" s="61">
        <v>4</v>
      </c>
      <c r="O1983" s="107">
        <v>4.5999999999999996</v>
      </c>
      <c r="P1983" s="107">
        <v>6280000</v>
      </c>
      <c r="Q1983" s="107"/>
    </row>
    <row r="1984" spans="1:17" x14ac:dyDescent="0.3">
      <c r="A1984" t="s">
        <v>3943</v>
      </c>
      <c r="B1984" t="s">
        <v>733</v>
      </c>
      <c r="C1984" s="51"/>
      <c r="D1984" s="52"/>
      <c r="E1984" s="63"/>
      <c r="F1984" s="53"/>
      <c r="G1984" s="51" t="s">
        <v>51</v>
      </c>
      <c r="H1984" s="55"/>
      <c r="I1984" s="54"/>
      <c r="J1984" s="54"/>
      <c r="K1984" s="65"/>
      <c r="L1984" s="76">
        <v>1984</v>
      </c>
      <c r="M19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4" s="61">
        <v>5</v>
      </c>
      <c r="O1984" s="107">
        <v>4.7</v>
      </c>
      <c r="P1984" s="107">
        <v>6290000</v>
      </c>
      <c r="Q1984" s="107"/>
    </row>
    <row r="1985" spans="1:17" x14ac:dyDescent="0.3">
      <c r="A1985" t="s">
        <v>5909</v>
      </c>
      <c r="B1985" t="s">
        <v>443</v>
      </c>
      <c r="C1985" s="51"/>
      <c r="D1985" s="52"/>
      <c r="E1985" s="63"/>
      <c r="F1985" s="53"/>
      <c r="G1985" s="51" t="s">
        <v>51</v>
      </c>
      <c r="H1985" s="55"/>
      <c r="I1985" s="54"/>
      <c r="J1985" s="54"/>
      <c r="K1985" s="65"/>
      <c r="L1985" s="76">
        <v>1985</v>
      </c>
      <c r="M198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5" s="107">
        <v>14</v>
      </c>
      <c r="O1985" s="107">
        <v>4.8</v>
      </c>
      <c r="P1985" s="107">
        <v>6300000</v>
      </c>
      <c r="Q1985" s="107"/>
    </row>
    <row r="1986" spans="1:17" x14ac:dyDescent="0.3">
      <c r="A1986" t="s">
        <v>5910</v>
      </c>
      <c r="B1986" t="s">
        <v>351</v>
      </c>
      <c r="C1986" s="51"/>
      <c r="D1986" s="52"/>
      <c r="E1986" s="63"/>
      <c r="F1986" s="53"/>
      <c r="G1986" s="51" t="s">
        <v>51</v>
      </c>
      <c r="H1986" s="55"/>
      <c r="I1986" s="54"/>
      <c r="J1986" s="54"/>
      <c r="K1986" s="65"/>
      <c r="L1986" s="76">
        <v>1986</v>
      </c>
      <c r="M198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6" s="107">
        <v>12</v>
      </c>
      <c r="O1986" s="107">
        <v>4.9000000000000004</v>
      </c>
      <c r="P1986" s="107">
        <v>6310000</v>
      </c>
      <c r="Q1986" s="107"/>
    </row>
    <row r="1987" spans="1:17" x14ac:dyDescent="0.3">
      <c r="A1987" t="s">
        <v>5911</v>
      </c>
      <c r="B1987" t="s">
        <v>1082</v>
      </c>
      <c r="C1987" s="51"/>
      <c r="D1987" s="52"/>
      <c r="E1987" s="63"/>
      <c r="F1987" s="53"/>
      <c r="G1987" s="51" t="s">
        <v>51</v>
      </c>
      <c r="H1987" s="55"/>
      <c r="I1987" s="54"/>
      <c r="J1987" s="54"/>
      <c r="K1987" s="65"/>
      <c r="L1987" s="76">
        <v>1987</v>
      </c>
      <c r="M198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7" s="107">
        <v>13</v>
      </c>
      <c r="O1987" s="107">
        <v>5</v>
      </c>
      <c r="P1987" s="107">
        <v>6320000</v>
      </c>
      <c r="Q1987" s="107"/>
    </row>
    <row r="1988" spans="1:17" x14ac:dyDescent="0.3">
      <c r="A1988" t="s">
        <v>5912</v>
      </c>
      <c r="B1988" t="s">
        <v>1010</v>
      </c>
      <c r="C1988" s="51"/>
      <c r="D1988" s="52"/>
      <c r="E1988" s="63"/>
      <c r="F1988" s="53"/>
      <c r="G1988" s="51" t="s">
        <v>51</v>
      </c>
      <c r="H1988" s="55"/>
      <c r="I1988" s="54"/>
      <c r="J1988" s="54"/>
      <c r="K1988" s="65"/>
      <c r="L1988" s="76">
        <v>1988</v>
      </c>
      <c r="M198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8" s="107">
        <v>14</v>
      </c>
      <c r="O1988" s="107">
        <v>5.1000000000000103</v>
      </c>
      <c r="P1988" s="107">
        <v>6330000</v>
      </c>
      <c r="Q1988" s="107"/>
    </row>
    <row r="1989" spans="1:17" x14ac:dyDescent="0.3">
      <c r="A1989" t="s">
        <v>5913</v>
      </c>
      <c r="B1989" t="s">
        <v>373</v>
      </c>
      <c r="C1989" s="51"/>
      <c r="D1989" s="52"/>
      <c r="E1989" s="63"/>
      <c r="F1989" s="53"/>
      <c r="G1989" s="51" t="s">
        <v>51</v>
      </c>
      <c r="H1989" s="55"/>
      <c r="I1989" s="54"/>
      <c r="J1989" s="54"/>
      <c r="K1989" s="65"/>
      <c r="L1989" s="76">
        <v>1989</v>
      </c>
      <c r="M198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89" s="107">
        <v>15</v>
      </c>
      <c r="O1989" s="107">
        <v>5.2000000000000099</v>
      </c>
      <c r="P1989" s="107">
        <v>6340000</v>
      </c>
      <c r="Q1989" s="107"/>
    </row>
    <row r="1990" spans="1:17" x14ac:dyDescent="0.3">
      <c r="A1990" t="s">
        <v>5914</v>
      </c>
      <c r="B1990" t="s">
        <v>995</v>
      </c>
      <c r="C1990" s="51"/>
      <c r="D1990" s="52"/>
      <c r="E1990" s="63"/>
      <c r="F1990" s="53"/>
      <c r="G1990" s="51" t="s">
        <v>51</v>
      </c>
      <c r="H1990" s="55"/>
      <c r="I1990" s="54"/>
      <c r="J1990" s="54"/>
      <c r="K1990" s="65"/>
      <c r="L1990" s="76">
        <v>1990</v>
      </c>
      <c r="M199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0" s="107">
        <v>16</v>
      </c>
      <c r="O1990" s="107">
        <v>5.3000000000000096</v>
      </c>
      <c r="P1990" s="107">
        <v>6350000</v>
      </c>
      <c r="Q1990" s="107"/>
    </row>
    <row r="1991" spans="1:17" x14ac:dyDescent="0.3">
      <c r="A1991" t="s">
        <v>5915</v>
      </c>
      <c r="B1991" t="s">
        <v>298</v>
      </c>
      <c r="C1991" s="51"/>
      <c r="D1991" s="52"/>
      <c r="E1991" s="63"/>
      <c r="F1991" s="53"/>
      <c r="G1991" s="51" t="s">
        <v>51</v>
      </c>
      <c r="H1991" s="55"/>
      <c r="I1991" s="54"/>
      <c r="J1991" s="54"/>
      <c r="K1991" s="65"/>
      <c r="L1991" s="76">
        <v>1991</v>
      </c>
      <c r="M199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1" s="107">
        <v>17</v>
      </c>
      <c r="O1991" s="107">
        <v>5.4000000000000101</v>
      </c>
      <c r="P1991" s="107">
        <v>6360000</v>
      </c>
      <c r="Q1991" s="107"/>
    </row>
    <row r="1992" spans="1:17" x14ac:dyDescent="0.3">
      <c r="A1992" t="s">
        <v>5915</v>
      </c>
      <c r="B1992" t="s">
        <v>298</v>
      </c>
      <c r="C1992" s="51"/>
      <c r="D1992" s="52"/>
      <c r="E1992" s="63"/>
      <c r="F1992" s="53"/>
      <c r="G1992" s="51" t="s">
        <v>51</v>
      </c>
      <c r="H1992" s="55"/>
      <c r="I1992" s="54"/>
      <c r="J1992" s="54"/>
      <c r="K1992" s="65"/>
      <c r="L1992" s="76">
        <v>1992</v>
      </c>
      <c r="M199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2" s="107">
        <v>18</v>
      </c>
      <c r="O1992" s="107">
        <v>5.5000000000000098</v>
      </c>
      <c r="P1992" s="107">
        <v>6370000</v>
      </c>
      <c r="Q1992" s="107"/>
    </row>
    <row r="1993" spans="1:17" x14ac:dyDescent="0.3">
      <c r="A1993" t="s">
        <v>4903</v>
      </c>
      <c r="B1993" t="s">
        <v>964</v>
      </c>
      <c r="C1993" s="51"/>
      <c r="D1993" s="52"/>
      <c r="E1993" s="63"/>
      <c r="F1993" s="53"/>
      <c r="G1993" s="51" t="s">
        <v>51</v>
      </c>
      <c r="H1993" s="55"/>
      <c r="I1993" s="54"/>
      <c r="J1993" s="54"/>
      <c r="K1993" s="65"/>
      <c r="L1993" s="76">
        <v>1993</v>
      </c>
      <c r="M199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3" s="107">
        <v>19</v>
      </c>
      <c r="O1993" s="107">
        <v>5.6000000000000103</v>
      </c>
      <c r="P1993" s="107">
        <v>6380000</v>
      </c>
      <c r="Q1993" s="107"/>
    </row>
    <row r="1994" spans="1:17" x14ac:dyDescent="0.3">
      <c r="A1994" t="s">
        <v>5916</v>
      </c>
      <c r="B1994" t="s">
        <v>443</v>
      </c>
      <c r="C1994" s="51"/>
      <c r="D1994" s="52"/>
      <c r="E1994" s="63"/>
      <c r="F1994" s="53"/>
      <c r="G1994" s="51" t="s">
        <v>51</v>
      </c>
      <c r="H1994" s="55"/>
      <c r="I1994" s="54"/>
      <c r="J1994" s="54"/>
      <c r="K1994" s="65"/>
      <c r="L1994" s="76">
        <v>1994</v>
      </c>
      <c r="M199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4" s="107">
        <v>12</v>
      </c>
      <c r="O1994" s="107">
        <v>5.7000000000000099</v>
      </c>
      <c r="P1994" s="107">
        <v>6390000</v>
      </c>
      <c r="Q1994" s="107"/>
    </row>
    <row r="1995" spans="1:17" x14ac:dyDescent="0.3">
      <c r="A1995" t="s">
        <v>5917</v>
      </c>
      <c r="B1995" t="s">
        <v>286</v>
      </c>
      <c r="C1995" s="51"/>
      <c r="D1995" s="52"/>
      <c r="E1995" s="63"/>
      <c r="F1995" s="53"/>
      <c r="G1995" s="51" t="s">
        <v>51</v>
      </c>
      <c r="H1995" s="55"/>
      <c r="I1995" s="54"/>
      <c r="J1995" s="54"/>
      <c r="K1995" s="65"/>
      <c r="L1995" s="76">
        <v>1995</v>
      </c>
      <c r="M199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5" s="107">
        <v>4</v>
      </c>
      <c r="O1995" s="107">
        <v>5.8000000000000096</v>
      </c>
      <c r="P1995" s="107">
        <v>6400000</v>
      </c>
      <c r="Q1995" s="107"/>
    </row>
    <row r="1996" spans="1:17" x14ac:dyDescent="0.3">
      <c r="A1996" t="s">
        <v>5918</v>
      </c>
      <c r="B1996" t="s">
        <v>298</v>
      </c>
      <c r="C1996" s="51"/>
      <c r="D1996" s="52"/>
      <c r="E1996" s="63"/>
      <c r="F1996" s="53"/>
      <c r="G1996" s="51" t="s">
        <v>51</v>
      </c>
      <c r="H1996" s="55"/>
      <c r="I1996" s="54"/>
      <c r="J1996" s="54"/>
      <c r="K1996" s="65"/>
      <c r="L1996" s="76">
        <v>1996</v>
      </c>
      <c r="M199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6" s="107">
        <v>3</v>
      </c>
      <c r="O1996" s="107">
        <v>5.9000000000000101</v>
      </c>
      <c r="P1996" s="107">
        <v>6410000</v>
      </c>
      <c r="Q1996" s="107"/>
    </row>
    <row r="1997" spans="1:17" x14ac:dyDescent="0.3">
      <c r="A1997" t="s">
        <v>5919</v>
      </c>
      <c r="B1997" t="s">
        <v>464</v>
      </c>
      <c r="C1997" s="51"/>
      <c r="D1997" s="52"/>
      <c r="E1997" s="63"/>
      <c r="F1997" s="53"/>
      <c r="G1997" s="51" t="s">
        <v>51</v>
      </c>
      <c r="H1997" s="55"/>
      <c r="I1997" s="54"/>
      <c r="J1997" s="54"/>
      <c r="K1997" s="65"/>
      <c r="L1997" s="76">
        <v>1997</v>
      </c>
      <c r="M199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7" s="107">
        <v>8</v>
      </c>
      <c r="O1997" s="107">
        <v>6.0000000000000098</v>
      </c>
      <c r="P1997" s="107">
        <v>6420000</v>
      </c>
      <c r="Q1997" s="107"/>
    </row>
    <row r="1998" spans="1:17" x14ac:dyDescent="0.3">
      <c r="A1998" t="s">
        <v>5920</v>
      </c>
      <c r="B1998" t="s">
        <v>554</v>
      </c>
      <c r="C1998" s="51"/>
      <c r="D1998" s="52"/>
      <c r="E1998" s="63"/>
      <c r="F1998" s="53"/>
      <c r="G1998" s="51" t="s">
        <v>51</v>
      </c>
      <c r="H1998" s="55"/>
      <c r="I1998" s="54"/>
      <c r="J1998" s="54"/>
      <c r="K1998" s="65"/>
      <c r="L1998" s="76">
        <v>1998</v>
      </c>
      <c r="M199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8" s="107">
        <v>9</v>
      </c>
      <c r="O1998" s="107">
        <v>6.1000000000000103</v>
      </c>
      <c r="P1998" s="107">
        <v>6430000</v>
      </c>
      <c r="Q1998" s="107"/>
    </row>
    <row r="1999" spans="1:17" x14ac:dyDescent="0.3">
      <c r="A1999" t="s">
        <v>5921</v>
      </c>
      <c r="B1999" t="s">
        <v>885</v>
      </c>
      <c r="C1999" s="51"/>
      <c r="D1999" s="52"/>
      <c r="E1999" s="63"/>
      <c r="F1999" s="53"/>
      <c r="G1999" s="51" t="s">
        <v>51</v>
      </c>
      <c r="H1999" s="55"/>
      <c r="I1999" s="54"/>
      <c r="J1999" s="54"/>
      <c r="K1999" s="65"/>
      <c r="L1999" s="76">
        <v>1999</v>
      </c>
      <c r="M199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1999" s="107">
        <v>1</v>
      </c>
      <c r="O1999" s="107">
        <v>6.2000000000000099</v>
      </c>
      <c r="P1999" s="107">
        <v>6440000</v>
      </c>
      <c r="Q1999" s="107"/>
    </row>
    <row r="2000" spans="1:17" x14ac:dyDescent="0.3">
      <c r="A2000" t="s">
        <v>5922</v>
      </c>
      <c r="B2000" t="s">
        <v>325</v>
      </c>
      <c r="C2000" s="51"/>
      <c r="D2000" s="52"/>
      <c r="E2000" s="63"/>
      <c r="F2000" s="53"/>
      <c r="G2000" s="51" t="s">
        <v>51</v>
      </c>
      <c r="H2000" s="55"/>
      <c r="I2000" s="54"/>
      <c r="J2000" s="54"/>
      <c r="K2000" s="65"/>
      <c r="L2000" s="76">
        <v>2000</v>
      </c>
      <c r="M200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0" s="107">
        <v>12</v>
      </c>
      <c r="O2000" s="107">
        <v>6.3000000000000096</v>
      </c>
      <c r="P2000" s="107">
        <v>6450000</v>
      </c>
      <c r="Q2000" s="107"/>
    </row>
    <row r="2001" spans="1:17" x14ac:dyDescent="0.3">
      <c r="A2001" t="s">
        <v>5923</v>
      </c>
      <c r="B2001" t="s">
        <v>298</v>
      </c>
      <c r="C2001" s="51"/>
      <c r="D2001" s="52"/>
      <c r="E2001" s="63"/>
      <c r="F2001" s="53"/>
      <c r="G2001" s="51" t="s">
        <v>51</v>
      </c>
      <c r="H2001" s="55"/>
      <c r="I2001" s="54"/>
      <c r="J2001" s="54"/>
      <c r="K2001" s="65"/>
      <c r="L2001" s="76">
        <v>2001</v>
      </c>
      <c r="M200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1" s="107">
        <v>7</v>
      </c>
      <c r="O2001" s="107">
        <v>6.4000000000000101</v>
      </c>
      <c r="P2001" s="107">
        <v>6460000</v>
      </c>
      <c r="Q2001" s="107"/>
    </row>
    <row r="2002" spans="1:17" x14ac:dyDescent="0.3">
      <c r="A2002" t="s">
        <v>5924</v>
      </c>
      <c r="B2002" t="s">
        <v>373</v>
      </c>
      <c r="C2002" s="51"/>
      <c r="D2002" s="52"/>
      <c r="E2002" s="63"/>
      <c r="F2002" s="53"/>
      <c r="G2002" s="51" t="s">
        <v>51</v>
      </c>
      <c r="H2002" s="55"/>
      <c r="I2002" s="54"/>
      <c r="J2002" s="54"/>
      <c r="K2002" s="65"/>
      <c r="L2002" s="76">
        <v>2002</v>
      </c>
      <c r="M200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2" s="107">
        <v>4</v>
      </c>
      <c r="O2002" s="107">
        <v>6.5000000000000098</v>
      </c>
      <c r="P2002" s="107">
        <v>6470000</v>
      </c>
      <c r="Q2002" s="107"/>
    </row>
    <row r="2003" spans="1:17" x14ac:dyDescent="0.3">
      <c r="A2003" t="s">
        <v>5925</v>
      </c>
      <c r="B2003" t="s">
        <v>682</v>
      </c>
      <c r="C2003" s="51"/>
      <c r="D2003" s="52"/>
      <c r="E2003" s="63"/>
      <c r="F2003" s="53"/>
      <c r="G2003" s="51" t="s">
        <v>51</v>
      </c>
      <c r="H2003" s="55"/>
      <c r="I2003" s="54"/>
      <c r="J2003" s="54"/>
      <c r="K2003" s="65"/>
      <c r="L2003" s="76">
        <v>2003</v>
      </c>
      <c r="M200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3" s="107">
        <v>8</v>
      </c>
      <c r="O2003" s="107">
        <v>6.6000000000000103</v>
      </c>
      <c r="P2003" s="107">
        <v>6480000</v>
      </c>
      <c r="Q2003" s="107"/>
    </row>
    <row r="2004" spans="1:17" x14ac:dyDescent="0.3">
      <c r="A2004" t="s">
        <v>5926</v>
      </c>
      <c r="B2004" t="s">
        <v>831</v>
      </c>
      <c r="C2004" s="51"/>
      <c r="D2004" s="52"/>
      <c r="E2004" s="63"/>
      <c r="F2004" s="53"/>
      <c r="G2004" s="51" t="s">
        <v>51</v>
      </c>
      <c r="H2004" s="55"/>
      <c r="I2004" s="54"/>
      <c r="J2004" s="54"/>
      <c r="K2004" s="65"/>
      <c r="L2004" s="76">
        <v>2004</v>
      </c>
      <c r="M200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4" s="107">
        <v>9</v>
      </c>
      <c r="O2004" s="107">
        <v>6.7000000000000099</v>
      </c>
      <c r="P2004" s="107">
        <v>6490000</v>
      </c>
      <c r="Q2004" s="107"/>
    </row>
    <row r="2005" spans="1:17" x14ac:dyDescent="0.3">
      <c r="A2005" t="s">
        <v>5927</v>
      </c>
      <c r="B2005" t="s">
        <v>957</v>
      </c>
      <c r="C2005" s="51"/>
      <c r="D2005" s="52"/>
      <c r="E2005" s="63"/>
      <c r="F2005" s="53"/>
      <c r="G2005" s="51" t="s">
        <v>51</v>
      </c>
      <c r="H2005" s="55"/>
      <c r="I2005" s="54"/>
      <c r="J2005" s="54"/>
      <c r="K2005" s="65"/>
      <c r="L2005" s="76">
        <v>2005</v>
      </c>
      <c r="M200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5" s="61">
        <v>3</v>
      </c>
      <c r="O2005" s="107">
        <v>6.8000000000000096</v>
      </c>
      <c r="P2005" s="107">
        <v>6500000</v>
      </c>
      <c r="Q2005" s="107"/>
    </row>
    <row r="2006" spans="1:17" x14ac:dyDescent="0.3">
      <c r="A2006" t="s">
        <v>5928</v>
      </c>
      <c r="B2006" t="s">
        <v>1083</v>
      </c>
      <c r="C2006" s="51"/>
      <c r="D2006" s="52"/>
      <c r="E2006" s="63"/>
      <c r="F2006" s="53"/>
      <c r="G2006" s="51" t="s">
        <v>51</v>
      </c>
      <c r="H2006" s="55"/>
      <c r="I2006" s="54"/>
      <c r="J2006" s="54"/>
      <c r="K2006" s="65"/>
      <c r="L2006" s="76">
        <v>2006</v>
      </c>
      <c r="M200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6" s="61">
        <v>4</v>
      </c>
      <c r="O2006" s="107">
        <v>6.9000000000000101</v>
      </c>
      <c r="P2006" s="107">
        <v>6510000</v>
      </c>
      <c r="Q2006" s="107"/>
    </row>
    <row r="2007" spans="1:17" x14ac:dyDescent="0.3">
      <c r="A2007" t="s">
        <v>5929</v>
      </c>
      <c r="B2007" t="s">
        <v>177</v>
      </c>
      <c r="C2007" s="51"/>
      <c r="D2007" s="52"/>
      <c r="E2007" s="63"/>
      <c r="F2007" s="53"/>
      <c r="G2007" s="51" t="s">
        <v>51</v>
      </c>
      <c r="H2007" s="55"/>
      <c r="I2007" s="54"/>
      <c r="J2007" s="54"/>
      <c r="K2007" s="65"/>
      <c r="L2007" s="76">
        <v>2007</v>
      </c>
      <c r="M200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7" s="61">
        <v>5</v>
      </c>
      <c r="O2007" s="107">
        <v>7.0000000000000204</v>
      </c>
      <c r="P2007" s="107">
        <v>6520000</v>
      </c>
      <c r="Q2007" s="107"/>
    </row>
    <row r="2008" spans="1:17" x14ac:dyDescent="0.3">
      <c r="A2008" t="s">
        <v>5930</v>
      </c>
      <c r="B2008" t="s">
        <v>755</v>
      </c>
      <c r="C2008" s="51"/>
      <c r="D2008" s="52"/>
      <c r="E2008" s="63"/>
      <c r="F2008" s="53"/>
      <c r="G2008" s="51" t="s">
        <v>51</v>
      </c>
      <c r="H2008" s="55"/>
      <c r="I2008" s="54"/>
      <c r="J2008" s="54"/>
      <c r="K2008" s="65"/>
      <c r="L2008" s="76">
        <v>2008</v>
      </c>
      <c r="M200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8" s="107">
        <v>14</v>
      </c>
      <c r="O2008" s="107">
        <v>7.1000000000000201</v>
      </c>
      <c r="P2008" s="107">
        <v>6530000</v>
      </c>
      <c r="Q2008" s="107"/>
    </row>
    <row r="2009" spans="1:17" x14ac:dyDescent="0.3">
      <c r="A2009" t="s">
        <v>5931</v>
      </c>
      <c r="B2009" t="s">
        <v>325</v>
      </c>
      <c r="C2009" s="51"/>
      <c r="D2009" s="52"/>
      <c r="E2009" s="63"/>
      <c r="F2009" s="53"/>
      <c r="G2009" s="51" t="s">
        <v>51</v>
      </c>
      <c r="H2009" s="55"/>
      <c r="I2009" s="54"/>
      <c r="J2009" s="54"/>
      <c r="K2009" s="65"/>
      <c r="L2009" s="76">
        <v>2009</v>
      </c>
      <c r="M200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09" s="107">
        <v>12</v>
      </c>
      <c r="O2009" s="107">
        <v>7.2000000000000197</v>
      </c>
      <c r="P2009" s="107">
        <v>6540000</v>
      </c>
      <c r="Q2009" s="107"/>
    </row>
    <row r="2010" spans="1:17" x14ac:dyDescent="0.3">
      <c r="A2010" t="s">
        <v>5932</v>
      </c>
      <c r="B2010" t="s">
        <v>275</v>
      </c>
      <c r="C2010" s="51"/>
      <c r="D2010" s="52"/>
      <c r="E2010" s="63"/>
      <c r="F2010" s="53"/>
      <c r="G2010" s="51" t="s">
        <v>51</v>
      </c>
      <c r="H2010" s="55"/>
      <c r="I2010" s="54"/>
      <c r="J2010" s="54"/>
      <c r="K2010" s="65"/>
      <c r="L2010" s="76">
        <v>2010</v>
      </c>
      <c r="M201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0" s="107">
        <v>13</v>
      </c>
      <c r="O2010" s="107">
        <v>7.3000000000000203</v>
      </c>
      <c r="P2010" s="107">
        <v>6550000</v>
      </c>
      <c r="Q2010" s="107"/>
    </row>
    <row r="2011" spans="1:17" x14ac:dyDescent="0.3">
      <c r="A2011" t="s">
        <v>5933</v>
      </c>
      <c r="B2011" t="s">
        <v>617</v>
      </c>
      <c r="C2011" s="51"/>
      <c r="D2011" s="52"/>
      <c r="E2011" s="63"/>
      <c r="F2011" s="53"/>
      <c r="G2011" s="51" t="s">
        <v>51</v>
      </c>
      <c r="H2011" s="55"/>
      <c r="I2011" s="54"/>
      <c r="J2011" s="54"/>
      <c r="K2011" s="65"/>
      <c r="L2011" s="76">
        <v>2011</v>
      </c>
      <c r="M201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1" s="107">
        <v>14</v>
      </c>
      <c r="O2011" s="107">
        <v>7.4000000000000199</v>
      </c>
      <c r="P2011" s="107">
        <v>6560000</v>
      </c>
      <c r="Q2011" s="107"/>
    </row>
    <row r="2012" spans="1:17" x14ac:dyDescent="0.3">
      <c r="A2012" t="s">
        <v>5934</v>
      </c>
      <c r="B2012" t="s">
        <v>1038</v>
      </c>
      <c r="C2012" s="51"/>
      <c r="D2012" s="52"/>
      <c r="E2012" s="63"/>
      <c r="F2012" s="53"/>
      <c r="G2012" s="51" t="s">
        <v>51</v>
      </c>
      <c r="H2012" s="55"/>
      <c r="I2012" s="54"/>
      <c r="J2012" s="54"/>
      <c r="K2012" s="65"/>
      <c r="L2012" s="76">
        <v>2012</v>
      </c>
      <c r="M201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2" s="107">
        <v>15</v>
      </c>
      <c r="O2012" s="107">
        <v>7.5000000000000204</v>
      </c>
      <c r="P2012" s="107">
        <v>6570000</v>
      </c>
      <c r="Q2012" s="107"/>
    </row>
    <row r="2013" spans="1:17" x14ac:dyDescent="0.3">
      <c r="A2013" t="s">
        <v>3696</v>
      </c>
      <c r="B2013" t="s">
        <v>617</v>
      </c>
      <c r="C2013" s="51"/>
      <c r="D2013" s="52"/>
      <c r="E2013" s="63"/>
      <c r="F2013" s="53"/>
      <c r="G2013" s="51" t="s">
        <v>51</v>
      </c>
      <c r="H2013" s="55"/>
      <c r="I2013" s="54"/>
      <c r="J2013" s="54"/>
      <c r="K2013" s="65"/>
      <c r="L2013" s="76">
        <v>2013</v>
      </c>
      <c r="M201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3" s="107">
        <v>16</v>
      </c>
      <c r="O2013" s="107">
        <v>7.6000000000000201</v>
      </c>
      <c r="P2013" s="107">
        <v>6580000</v>
      </c>
      <c r="Q2013" s="107"/>
    </row>
    <row r="2014" spans="1:17" x14ac:dyDescent="0.3">
      <c r="A2014" t="s">
        <v>5935</v>
      </c>
      <c r="B2014" t="s">
        <v>177</v>
      </c>
      <c r="C2014" s="51"/>
      <c r="D2014" s="52"/>
      <c r="E2014" s="63"/>
      <c r="F2014" s="53"/>
      <c r="G2014" s="51" t="s">
        <v>51</v>
      </c>
      <c r="H2014" s="55"/>
      <c r="I2014" s="54"/>
      <c r="J2014" s="54"/>
      <c r="K2014" s="65"/>
      <c r="L2014" s="76">
        <v>2014</v>
      </c>
      <c r="M201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4" s="107">
        <v>17</v>
      </c>
      <c r="O2014" s="107">
        <v>7.7000000000000197</v>
      </c>
      <c r="P2014" s="107">
        <v>6590000</v>
      </c>
      <c r="Q2014" s="107"/>
    </row>
    <row r="2015" spans="1:17" x14ac:dyDescent="0.3">
      <c r="A2015" t="s">
        <v>5936</v>
      </c>
      <c r="B2015" t="s">
        <v>323</v>
      </c>
      <c r="C2015" s="51"/>
      <c r="D2015" s="52"/>
      <c r="E2015" s="63"/>
      <c r="F2015" s="53"/>
      <c r="G2015" s="51" t="s">
        <v>51</v>
      </c>
      <c r="H2015" s="55"/>
      <c r="I2015" s="54"/>
      <c r="J2015" s="54"/>
      <c r="K2015" s="65"/>
      <c r="L2015" s="76">
        <v>2015</v>
      </c>
      <c r="M201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5" s="107">
        <v>18</v>
      </c>
      <c r="O2015" s="107">
        <v>7.8000000000000203</v>
      </c>
      <c r="P2015" s="107">
        <v>6600000</v>
      </c>
      <c r="Q2015" s="107"/>
    </row>
    <row r="2016" spans="1:17" x14ac:dyDescent="0.3">
      <c r="A2016" t="s">
        <v>5937</v>
      </c>
      <c r="B2016" t="s">
        <v>300</v>
      </c>
      <c r="C2016" s="51"/>
      <c r="D2016" s="52"/>
      <c r="E2016" s="63"/>
      <c r="F2016" s="53"/>
      <c r="G2016" s="51" t="s">
        <v>51</v>
      </c>
      <c r="H2016" s="55"/>
      <c r="I2016" s="54"/>
      <c r="J2016" s="54"/>
      <c r="K2016" s="65"/>
      <c r="L2016" s="76">
        <v>2016</v>
      </c>
      <c r="M201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6" s="107">
        <v>19</v>
      </c>
      <c r="O2016" s="107">
        <v>7.9000000000000199</v>
      </c>
      <c r="P2016" s="107">
        <v>6610000</v>
      </c>
      <c r="Q2016" s="107"/>
    </row>
    <row r="2017" spans="1:17" x14ac:dyDescent="0.3">
      <c r="A2017" t="s">
        <v>5938</v>
      </c>
      <c r="B2017" t="s">
        <v>638</v>
      </c>
      <c r="C2017" s="51"/>
      <c r="D2017" s="52"/>
      <c r="E2017" s="63"/>
      <c r="F2017" s="53"/>
      <c r="G2017" s="51" t="s">
        <v>51</v>
      </c>
      <c r="H2017" s="55"/>
      <c r="I2017" s="54"/>
      <c r="J2017" s="54"/>
      <c r="K2017" s="65"/>
      <c r="L2017" s="76">
        <v>2017</v>
      </c>
      <c r="M201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7" s="107">
        <v>12</v>
      </c>
      <c r="O2017" s="107">
        <v>8.0000000000000195</v>
      </c>
      <c r="P2017" s="107">
        <v>6620000</v>
      </c>
      <c r="Q2017" s="107"/>
    </row>
    <row r="2018" spans="1:17" x14ac:dyDescent="0.3">
      <c r="A2018" t="s">
        <v>5939</v>
      </c>
      <c r="B2018" t="s">
        <v>395</v>
      </c>
      <c r="C2018" s="51"/>
      <c r="D2018" s="52"/>
      <c r="E2018" s="63"/>
      <c r="F2018" s="53"/>
      <c r="G2018" s="51" t="s">
        <v>51</v>
      </c>
      <c r="H2018" s="55"/>
      <c r="I2018" s="54"/>
      <c r="J2018" s="54"/>
      <c r="K2018" s="65"/>
      <c r="L2018" s="76">
        <v>2018</v>
      </c>
      <c r="M201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8" s="107">
        <v>4</v>
      </c>
      <c r="O2018" s="107">
        <v>8.1000000000000192</v>
      </c>
      <c r="P2018" s="107">
        <v>6630000</v>
      </c>
      <c r="Q2018" s="107"/>
    </row>
    <row r="2019" spans="1:17" x14ac:dyDescent="0.3">
      <c r="A2019" t="s">
        <v>5940</v>
      </c>
      <c r="B2019" t="s">
        <v>1084</v>
      </c>
      <c r="C2019" s="51"/>
      <c r="D2019" s="52"/>
      <c r="E2019" s="63"/>
      <c r="F2019" s="53"/>
      <c r="G2019" s="51" t="s">
        <v>51</v>
      </c>
      <c r="H2019" s="55"/>
      <c r="I2019" s="54"/>
      <c r="J2019" s="54"/>
      <c r="K2019" s="65"/>
      <c r="L2019" s="76">
        <v>2019</v>
      </c>
      <c r="M201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19" s="107">
        <v>3</v>
      </c>
      <c r="O2019" s="107">
        <v>8.2000000000000206</v>
      </c>
      <c r="P2019" s="107">
        <v>6640000</v>
      </c>
      <c r="Q2019" s="107"/>
    </row>
    <row r="2020" spans="1:17" x14ac:dyDescent="0.3">
      <c r="A2020" t="s">
        <v>5941</v>
      </c>
      <c r="B2020" t="s">
        <v>298</v>
      </c>
      <c r="C2020" s="51"/>
      <c r="D2020" s="52"/>
      <c r="E2020" s="63"/>
      <c r="F2020" s="53"/>
      <c r="G2020" s="51" t="s">
        <v>51</v>
      </c>
      <c r="H2020" s="55"/>
      <c r="I2020" s="54"/>
      <c r="J2020" s="54"/>
      <c r="K2020" s="65"/>
      <c r="L2020" s="76">
        <v>2020</v>
      </c>
      <c r="M202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0" s="107">
        <v>8</v>
      </c>
      <c r="O2020" s="107">
        <v>8.3000000000000203</v>
      </c>
      <c r="P2020" s="107">
        <v>6650000</v>
      </c>
      <c r="Q2020" s="107"/>
    </row>
    <row r="2021" spans="1:17" x14ac:dyDescent="0.3">
      <c r="A2021" t="s">
        <v>5942</v>
      </c>
      <c r="B2021" t="s">
        <v>373</v>
      </c>
      <c r="C2021" s="51"/>
      <c r="D2021" s="52"/>
      <c r="E2021" s="63"/>
      <c r="F2021" s="53"/>
      <c r="G2021" s="51" t="s">
        <v>51</v>
      </c>
      <c r="H2021" s="55"/>
      <c r="I2021" s="54"/>
      <c r="J2021" s="54"/>
      <c r="K2021" s="65"/>
      <c r="L2021" s="76">
        <v>2021</v>
      </c>
      <c r="M202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1" s="107">
        <v>9</v>
      </c>
      <c r="O2021" s="107">
        <v>8.4000000000000199</v>
      </c>
      <c r="P2021" s="107">
        <v>6660000</v>
      </c>
      <c r="Q2021" s="107"/>
    </row>
    <row r="2022" spans="1:17" x14ac:dyDescent="0.3">
      <c r="A2022" t="s">
        <v>5943</v>
      </c>
      <c r="B2022" t="s">
        <v>750</v>
      </c>
      <c r="C2022" s="51"/>
      <c r="D2022" s="52"/>
      <c r="E2022" s="63"/>
      <c r="F2022" s="53"/>
      <c r="G2022" s="51" t="s">
        <v>51</v>
      </c>
      <c r="H2022" s="55"/>
      <c r="I2022" s="54"/>
      <c r="J2022" s="54"/>
      <c r="K2022" s="65"/>
      <c r="L2022" s="76">
        <v>2022</v>
      </c>
      <c r="M202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2" s="107">
        <v>1</v>
      </c>
      <c r="O2022" s="107">
        <v>8.5000000000000195</v>
      </c>
      <c r="P2022" s="107">
        <v>6670000</v>
      </c>
      <c r="Q2022" s="107"/>
    </row>
    <row r="2023" spans="1:17" x14ac:dyDescent="0.3">
      <c r="A2023" t="s">
        <v>5944</v>
      </c>
      <c r="B2023" t="s">
        <v>443</v>
      </c>
      <c r="C2023" s="51"/>
      <c r="D2023" s="52"/>
      <c r="E2023" s="63"/>
      <c r="F2023" s="53"/>
      <c r="G2023" s="51" t="s">
        <v>51</v>
      </c>
      <c r="H2023" s="55"/>
      <c r="I2023" s="54"/>
      <c r="J2023" s="54"/>
      <c r="K2023" s="65"/>
      <c r="L2023" s="76">
        <v>2023</v>
      </c>
      <c r="M202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3" s="107">
        <v>12</v>
      </c>
      <c r="O2023" s="107">
        <v>8.6000000000000192</v>
      </c>
      <c r="P2023" s="107">
        <v>6680000</v>
      </c>
      <c r="Q2023" s="107"/>
    </row>
    <row r="2024" spans="1:17" x14ac:dyDescent="0.3">
      <c r="A2024" t="s">
        <v>5945</v>
      </c>
      <c r="B2024" t="s">
        <v>298</v>
      </c>
      <c r="C2024" s="51"/>
      <c r="D2024" s="52"/>
      <c r="E2024" s="63"/>
      <c r="F2024" s="53"/>
      <c r="G2024" s="51" t="s">
        <v>51</v>
      </c>
      <c r="H2024" s="55"/>
      <c r="I2024" s="54"/>
      <c r="J2024" s="54"/>
      <c r="K2024" s="65"/>
      <c r="L2024" s="76">
        <v>2024</v>
      </c>
      <c r="M202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4" s="107">
        <v>7</v>
      </c>
      <c r="O2024" s="107">
        <v>8.7000000000000206</v>
      </c>
      <c r="P2024" s="107">
        <v>6690000</v>
      </c>
      <c r="Q2024" s="107"/>
    </row>
    <row r="2025" spans="1:17" x14ac:dyDescent="0.3">
      <c r="A2025" t="s">
        <v>5946</v>
      </c>
      <c r="B2025" t="s">
        <v>964</v>
      </c>
      <c r="C2025" s="51"/>
      <c r="D2025" s="52"/>
      <c r="E2025" s="63"/>
      <c r="F2025" s="53"/>
      <c r="G2025" s="51" t="s">
        <v>51</v>
      </c>
      <c r="H2025" s="55"/>
      <c r="I2025" s="54"/>
      <c r="J2025" s="54"/>
      <c r="K2025" s="65"/>
      <c r="L2025" s="76">
        <v>2025</v>
      </c>
      <c r="M202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5" s="107">
        <v>4</v>
      </c>
      <c r="O2025" s="107">
        <v>8.8000000000000291</v>
      </c>
      <c r="P2025" s="107">
        <v>6700000</v>
      </c>
      <c r="Q2025" s="107"/>
    </row>
    <row r="2026" spans="1:17" x14ac:dyDescent="0.3">
      <c r="A2026" t="s">
        <v>5947</v>
      </c>
      <c r="B2026" t="s">
        <v>278</v>
      </c>
      <c r="C2026" s="51"/>
      <c r="D2026" s="52"/>
      <c r="E2026" s="63"/>
      <c r="F2026" s="53"/>
      <c r="G2026" s="51" t="s">
        <v>51</v>
      </c>
      <c r="H2026" s="55"/>
      <c r="I2026" s="54"/>
      <c r="J2026" s="54"/>
      <c r="K2026" s="65"/>
      <c r="L2026" s="76">
        <v>2026</v>
      </c>
      <c r="M202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6" s="107">
        <v>8</v>
      </c>
      <c r="O2026" s="107">
        <v>8.9000000000000306</v>
      </c>
      <c r="P2026" s="107">
        <v>6710000</v>
      </c>
      <c r="Q2026" s="107"/>
    </row>
    <row r="2027" spans="1:17" x14ac:dyDescent="0.3">
      <c r="A2027" t="s">
        <v>5948</v>
      </c>
      <c r="B2027" t="s">
        <v>341</v>
      </c>
      <c r="C2027" s="51"/>
      <c r="D2027" s="52"/>
      <c r="E2027" s="63"/>
      <c r="F2027" s="53"/>
      <c r="G2027" s="51" t="s">
        <v>51</v>
      </c>
      <c r="H2027" s="55"/>
      <c r="I2027" s="54"/>
      <c r="J2027" s="54"/>
      <c r="K2027" s="65"/>
      <c r="L2027" s="76">
        <v>2027</v>
      </c>
      <c r="M202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7" s="107">
        <v>9</v>
      </c>
      <c r="O2027" s="107">
        <v>9.0000000000000302</v>
      </c>
      <c r="P2027" s="107">
        <v>6720000</v>
      </c>
      <c r="Q2027" s="107"/>
    </row>
    <row r="2028" spans="1:17" x14ac:dyDescent="0.3">
      <c r="A2028" t="s">
        <v>5949</v>
      </c>
      <c r="B2028" t="s">
        <v>278</v>
      </c>
      <c r="C2028" s="51"/>
      <c r="D2028" s="52"/>
      <c r="E2028" s="63"/>
      <c r="F2028" s="53"/>
      <c r="G2028" s="51" t="s">
        <v>51</v>
      </c>
      <c r="H2028" s="55"/>
      <c r="I2028" s="54"/>
      <c r="J2028" s="54"/>
      <c r="K2028" s="65"/>
      <c r="L2028" s="76">
        <v>2028</v>
      </c>
      <c r="M202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8" s="61">
        <v>3</v>
      </c>
      <c r="O2028" s="107">
        <v>9.1000000000000298</v>
      </c>
      <c r="P2028" s="107">
        <v>6730000</v>
      </c>
      <c r="Q2028" s="107"/>
    </row>
    <row r="2029" spans="1:17" x14ac:dyDescent="0.3">
      <c r="A2029" t="s">
        <v>5950</v>
      </c>
      <c r="B2029" t="s">
        <v>278</v>
      </c>
      <c r="C2029" s="51"/>
      <c r="D2029" s="52"/>
      <c r="E2029" s="63"/>
      <c r="F2029" s="53"/>
      <c r="G2029" s="51" t="s">
        <v>51</v>
      </c>
      <c r="H2029" s="55"/>
      <c r="I2029" s="54"/>
      <c r="J2029" s="54"/>
      <c r="K2029" s="65"/>
      <c r="L2029" s="76">
        <v>2029</v>
      </c>
      <c r="M202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29" s="61">
        <v>4</v>
      </c>
      <c r="O2029" s="107">
        <v>9.2000000000000295</v>
      </c>
      <c r="P2029" s="107">
        <v>6740000</v>
      </c>
      <c r="Q2029" s="107"/>
    </row>
    <row r="2030" spans="1:17" x14ac:dyDescent="0.3">
      <c r="A2030" t="s">
        <v>5951</v>
      </c>
      <c r="B2030" t="s">
        <v>1085</v>
      </c>
      <c r="C2030" s="51"/>
      <c r="D2030" s="52"/>
      <c r="E2030" s="63"/>
      <c r="F2030" s="53"/>
      <c r="G2030" s="51" t="s">
        <v>51</v>
      </c>
      <c r="H2030" s="55"/>
      <c r="I2030" s="54"/>
      <c r="J2030" s="54"/>
      <c r="K2030" s="65"/>
      <c r="L2030" s="76">
        <v>2030</v>
      </c>
      <c r="M203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0" s="61">
        <v>5</v>
      </c>
      <c r="O2030" s="107">
        <v>9.3000000000000291</v>
      </c>
      <c r="P2030" s="107">
        <v>6750000</v>
      </c>
      <c r="Q2030" s="107"/>
    </row>
    <row r="2031" spans="1:17" x14ac:dyDescent="0.3">
      <c r="A2031" t="s">
        <v>5952</v>
      </c>
      <c r="B2031" t="s">
        <v>373</v>
      </c>
      <c r="C2031" s="51"/>
      <c r="D2031" s="52"/>
      <c r="E2031" s="63"/>
      <c r="F2031" s="53"/>
      <c r="G2031" s="51" t="s">
        <v>51</v>
      </c>
      <c r="H2031" s="55"/>
      <c r="I2031" s="54"/>
      <c r="J2031" s="54"/>
      <c r="K2031" s="65"/>
      <c r="L2031" s="76">
        <v>2031</v>
      </c>
      <c r="M203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1" s="107">
        <v>14</v>
      </c>
      <c r="O2031" s="107">
        <v>9.4000000000000306</v>
      </c>
      <c r="P2031" s="107">
        <v>6760000</v>
      </c>
      <c r="Q2031" s="107"/>
    </row>
    <row r="2032" spans="1:17" x14ac:dyDescent="0.3">
      <c r="A2032" t="s">
        <v>5953</v>
      </c>
      <c r="B2032" t="s">
        <v>177</v>
      </c>
      <c r="C2032" s="51"/>
      <c r="D2032" s="52"/>
      <c r="E2032" s="63"/>
      <c r="F2032" s="53"/>
      <c r="G2032" s="51" t="s">
        <v>50</v>
      </c>
      <c r="H2032" s="55"/>
      <c r="I2032" s="54"/>
      <c r="J2032" s="54"/>
      <c r="K2032" s="65"/>
      <c r="L2032" s="76">
        <v>2032</v>
      </c>
      <c r="M203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2" s="107">
        <v>12</v>
      </c>
      <c r="O2032" s="107">
        <v>9.5000000000000302</v>
      </c>
      <c r="P2032" s="107">
        <v>6770000</v>
      </c>
      <c r="Q2032" s="107"/>
    </row>
    <row r="2033" spans="1:17" x14ac:dyDescent="0.3">
      <c r="A2033" t="s">
        <v>5954</v>
      </c>
      <c r="B2033" t="s">
        <v>381</v>
      </c>
      <c r="C2033" s="51"/>
      <c r="D2033" s="52"/>
      <c r="E2033" s="63"/>
      <c r="F2033" s="53"/>
      <c r="G2033" s="51" t="s">
        <v>50</v>
      </c>
      <c r="H2033" s="55"/>
      <c r="I2033" s="54"/>
      <c r="J2033" s="54"/>
      <c r="K2033" s="65"/>
      <c r="L2033" s="76">
        <v>2033</v>
      </c>
      <c r="M203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3" s="107">
        <v>13</v>
      </c>
      <c r="O2033" s="107">
        <v>9.6000000000000298</v>
      </c>
      <c r="P2033" s="107">
        <v>6780000</v>
      </c>
      <c r="Q2033" s="107"/>
    </row>
    <row r="2034" spans="1:17" x14ac:dyDescent="0.3">
      <c r="A2034" t="s">
        <v>5955</v>
      </c>
      <c r="B2034" t="s">
        <v>177</v>
      </c>
      <c r="C2034" s="51"/>
      <c r="D2034" s="52"/>
      <c r="E2034" s="63"/>
      <c r="F2034" s="53"/>
      <c r="G2034" s="51" t="s">
        <v>50</v>
      </c>
      <c r="H2034" s="55"/>
      <c r="I2034" s="54"/>
      <c r="J2034" s="54"/>
      <c r="K2034" s="65"/>
      <c r="L2034" s="76">
        <v>2034</v>
      </c>
      <c r="M203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4" s="107">
        <v>14</v>
      </c>
      <c r="O2034" s="107">
        <v>9.7000000000000295</v>
      </c>
      <c r="P2034" s="107">
        <v>6790000</v>
      </c>
      <c r="Q2034" s="107"/>
    </row>
    <row r="2035" spans="1:17" x14ac:dyDescent="0.3">
      <c r="A2035" t="s">
        <v>5956</v>
      </c>
      <c r="B2035" t="s">
        <v>405</v>
      </c>
      <c r="C2035" s="51"/>
      <c r="D2035" s="52"/>
      <c r="E2035" s="63"/>
      <c r="F2035" s="53"/>
      <c r="G2035" s="51" t="s">
        <v>50</v>
      </c>
      <c r="H2035" s="55"/>
      <c r="I2035" s="54"/>
      <c r="J2035" s="54"/>
      <c r="K2035" s="65"/>
      <c r="L2035" s="76">
        <v>2035</v>
      </c>
      <c r="M203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5" s="107">
        <v>15</v>
      </c>
      <c r="O2035" s="107">
        <v>9.8000000000000291</v>
      </c>
      <c r="P2035" s="107">
        <v>6800000</v>
      </c>
      <c r="Q2035" s="107"/>
    </row>
    <row r="2036" spans="1:17" x14ac:dyDescent="0.3">
      <c r="A2036" t="s">
        <v>5957</v>
      </c>
      <c r="B2036" t="s">
        <v>1067</v>
      </c>
      <c r="C2036" s="51"/>
      <c r="D2036" s="52"/>
      <c r="E2036" s="63"/>
      <c r="F2036" s="53"/>
      <c r="G2036" s="51" t="s">
        <v>51</v>
      </c>
      <c r="H2036" s="55"/>
      <c r="I2036" s="54"/>
      <c r="J2036" s="54"/>
      <c r="K2036" s="65"/>
      <c r="L2036" s="76">
        <v>2036</v>
      </c>
      <c r="M203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6" s="107">
        <v>16</v>
      </c>
      <c r="O2036" s="107">
        <v>4</v>
      </c>
      <c r="P2036" s="107">
        <v>6810000</v>
      </c>
      <c r="Q2036" s="107"/>
    </row>
    <row r="2037" spans="1:17" x14ac:dyDescent="0.3">
      <c r="A2037" t="s">
        <v>5958</v>
      </c>
      <c r="B2037" t="s">
        <v>443</v>
      </c>
      <c r="C2037" s="51"/>
      <c r="D2037" s="52"/>
      <c r="E2037" s="63"/>
      <c r="F2037" s="53"/>
      <c r="G2037" s="51" t="s">
        <v>51</v>
      </c>
      <c r="H2037" s="55"/>
      <c r="I2037" s="54"/>
      <c r="J2037" s="54"/>
      <c r="K2037" s="65"/>
      <c r="L2037" s="76">
        <v>2037</v>
      </c>
      <c r="M203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7" s="107">
        <v>17</v>
      </c>
      <c r="O2037" s="107">
        <v>4.0999999999999996</v>
      </c>
      <c r="P2037" s="107">
        <v>6820000</v>
      </c>
      <c r="Q2037" s="107"/>
    </row>
    <row r="2038" spans="1:17" x14ac:dyDescent="0.3">
      <c r="A2038" t="s">
        <v>5959</v>
      </c>
      <c r="B2038" t="s">
        <v>298</v>
      </c>
      <c r="C2038" s="51"/>
      <c r="D2038" s="52"/>
      <c r="E2038" s="63"/>
      <c r="F2038" s="53"/>
      <c r="G2038" s="51" t="s">
        <v>51</v>
      </c>
      <c r="H2038" s="55"/>
      <c r="I2038" s="54"/>
      <c r="J2038" s="54"/>
      <c r="K2038" s="65"/>
      <c r="L2038" s="76">
        <v>2038</v>
      </c>
      <c r="M203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8" s="107">
        <v>18</v>
      </c>
      <c r="O2038" s="107">
        <v>4.2</v>
      </c>
      <c r="P2038" s="107">
        <v>6830000</v>
      </c>
      <c r="Q2038" s="107"/>
    </row>
    <row r="2039" spans="1:17" x14ac:dyDescent="0.3">
      <c r="A2039" t="s">
        <v>5960</v>
      </c>
      <c r="B2039" t="s">
        <v>443</v>
      </c>
      <c r="C2039" s="51"/>
      <c r="D2039" s="52"/>
      <c r="E2039" s="63"/>
      <c r="F2039" s="53"/>
      <c r="G2039" s="51" t="s">
        <v>51</v>
      </c>
      <c r="H2039" s="55"/>
      <c r="I2039" s="54"/>
      <c r="J2039" s="54"/>
      <c r="K2039" s="65"/>
      <c r="L2039" s="76">
        <v>2039</v>
      </c>
      <c r="M203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39" s="107">
        <v>19</v>
      </c>
      <c r="O2039" s="107">
        <v>4.3</v>
      </c>
      <c r="P2039" s="107">
        <v>6840000</v>
      </c>
      <c r="Q2039" s="107"/>
    </row>
    <row r="2040" spans="1:17" x14ac:dyDescent="0.3">
      <c r="A2040" t="s">
        <v>5961</v>
      </c>
      <c r="B2040" t="s">
        <v>300</v>
      </c>
      <c r="C2040" s="51"/>
      <c r="D2040" s="52"/>
      <c r="E2040" s="63"/>
      <c r="F2040" s="53"/>
      <c r="G2040" s="51" t="s">
        <v>51</v>
      </c>
      <c r="H2040" s="55"/>
      <c r="I2040" s="54"/>
      <c r="J2040" s="54"/>
      <c r="K2040" s="65"/>
      <c r="L2040" s="76">
        <v>2040</v>
      </c>
      <c r="M204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0" s="107">
        <v>12</v>
      </c>
      <c r="O2040" s="107">
        <v>4.4000000000000004</v>
      </c>
      <c r="P2040" s="107">
        <v>6850000</v>
      </c>
      <c r="Q2040" s="107"/>
    </row>
    <row r="2041" spans="1:17" x14ac:dyDescent="0.3">
      <c r="A2041" t="s">
        <v>5962</v>
      </c>
      <c r="B2041" t="s">
        <v>384</v>
      </c>
      <c r="C2041" s="51"/>
      <c r="D2041" s="52"/>
      <c r="E2041" s="63"/>
      <c r="F2041" s="53"/>
      <c r="G2041" s="51" t="s">
        <v>51</v>
      </c>
      <c r="H2041" s="55"/>
      <c r="I2041" s="54"/>
      <c r="J2041" s="54"/>
      <c r="K2041" s="65"/>
      <c r="L2041" s="76">
        <v>2041</v>
      </c>
      <c r="M204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1" s="107">
        <v>4</v>
      </c>
      <c r="O2041" s="107">
        <v>4.5</v>
      </c>
      <c r="P2041" s="107">
        <v>6860000</v>
      </c>
      <c r="Q2041" s="107"/>
    </row>
    <row r="2042" spans="1:17" x14ac:dyDescent="0.3">
      <c r="A2042" t="s">
        <v>5963</v>
      </c>
      <c r="B2042" t="s">
        <v>602</v>
      </c>
      <c r="C2042" s="51"/>
      <c r="D2042" s="52"/>
      <c r="E2042" s="63"/>
      <c r="F2042" s="53"/>
      <c r="G2042" s="51" t="s">
        <v>51</v>
      </c>
      <c r="H2042" s="55"/>
      <c r="I2042" s="54"/>
      <c r="J2042" s="54"/>
      <c r="K2042" s="65"/>
      <c r="L2042" s="76">
        <v>2042</v>
      </c>
      <c r="M204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2" s="107">
        <v>3</v>
      </c>
      <c r="O2042" s="107">
        <v>4.5999999999999996</v>
      </c>
      <c r="P2042" s="107">
        <v>6870000</v>
      </c>
      <c r="Q2042" s="107"/>
    </row>
    <row r="2043" spans="1:17" x14ac:dyDescent="0.3">
      <c r="A2043" t="s">
        <v>5964</v>
      </c>
      <c r="B2043" t="s">
        <v>478</v>
      </c>
      <c r="C2043" s="51"/>
      <c r="D2043" s="52"/>
      <c r="E2043" s="63"/>
      <c r="F2043" s="53"/>
      <c r="G2043" s="51" t="s">
        <v>51</v>
      </c>
      <c r="H2043" s="55"/>
      <c r="I2043" s="54"/>
      <c r="J2043" s="54"/>
      <c r="K2043" s="65"/>
      <c r="L2043" s="76">
        <v>2043</v>
      </c>
      <c r="M204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3" s="107">
        <v>8</v>
      </c>
      <c r="O2043" s="107">
        <v>4.7</v>
      </c>
      <c r="P2043" s="107">
        <v>6880000</v>
      </c>
      <c r="Q2043" s="107"/>
    </row>
    <row r="2044" spans="1:17" x14ac:dyDescent="0.3">
      <c r="A2044" t="s">
        <v>5965</v>
      </c>
      <c r="B2044" t="s">
        <v>554</v>
      </c>
      <c r="C2044" s="51"/>
      <c r="D2044" s="52"/>
      <c r="E2044" s="63"/>
      <c r="F2044" s="53"/>
      <c r="G2044" s="51" t="s">
        <v>51</v>
      </c>
      <c r="H2044" s="55"/>
      <c r="I2044" s="54"/>
      <c r="J2044" s="54"/>
      <c r="K2044" s="65"/>
      <c r="L2044" s="76">
        <v>2044</v>
      </c>
      <c r="M204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4" s="107">
        <v>9</v>
      </c>
      <c r="O2044" s="107">
        <v>4.8</v>
      </c>
      <c r="P2044" s="107">
        <v>6890000</v>
      </c>
      <c r="Q2044" s="107"/>
    </row>
    <row r="2045" spans="1:17" x14ac:dyDescent="0.3">
      <c r="A2045" t="s">
        <v>5966</v>
      </c>
      <c r="B2045" t="s">
        <v>443</v>
      </c>
      <c r="C2045" s="51"/>
      <c r="D2045" s="52"/>
      <c r="E2045" s="63"/>
      <c r="F2045" s="53"/>
      <c r="G2045" s="51" t="s">
        <v>51</v>
      </c>
      <c r="H2045" s="55"/>
      <c r="I2045" s="54"/>
      <c r="J2045" s="54"/>
      <c r="K2045" s="65"/>
      <c r="L2045" s="76">
        <v>2045</v>
      </c>
      <c r="M204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5" s="107">
        <v>1</v>
      </c>
      <c r="O2045" s="107">
        <v>4.9000000000000004</v>
      </c>
      <c r="P2045" s="107">
        <v>6900000</v>
      </c>
      <c r="Q2045" s="107"/>
    </row>
    <row r="2046" spans="1:17" x14ac:dyDescent="0.3">
      <c r="A2046" t="s">
        <v>5967</v>
      </c>
      <c r="B2046" t="s">
        <v>886</v>
      </c>
      <c r="C2046" s="51"/>
      <c r="D2046" s="52"/>
      <c r="E2046" s="63"/>
      <c r="F2046" s="53"/>
      <c r="G2046" s="51" t="s">
        <v>51</v>
      </c>
      <c r="H2046" s="55"/>
      <c r="I2046" s="54"/>
      <c r="J2046" s="54"/>
      <c r="K2046" s="65"/>
      <c r="L2046" s="76">
        <v>2046</v>
      </c>
      <c r="M204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6" s="107">
        <v>12</v>
      </c>
      <c r="O2046" s="107">
        <v>5</v>
      </c>
      <c r="P2046" s="107">
        <v>6910000</v>
      </c>
      <c r="Q2046" s="107"/>
    </row>
    <row r="2047" spans="1:17" x14ac:dyDescent="0.3">
      <c r="A2047" t="s">
        <v>5968</v>
      </c>
      <c r="B2047" t="s">
        <v>298</v>
      </c>
      <c r="C2047" s="51"/>
      <c r="D2047" s="52"/>
      <c r="E2047" s="63"/>
      <c r="F2047" s="53"/>
      <c r="G2047" s="51" t="s">
        <v>51</v>
      </c>
      <c r="H2047" s="55"/>
      <c r="I2047" s="54"/>
      <c r="J2047" s="54"/>
      <c r="K2047" s="65"/>
      <c r="L2047" s="76">
        <v>2047</v>
      </c>
      <c r="M204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7" s="107">
        <v>7</v>
      </c>
      <c r="O2047" s="107">
        <v>5.0999999999999996</v>
      </c>
      <c r="P2047" s="107">
        <v>6920000</v>
      </c>
      <c r="Q2047" s="107"/>
    </row>
    <row r="2048" spans="1:17" x14ac:dyDescent="0.3">
      <c r="A2048" t="s">
        <v>5969</v>
      </c>
      <c r="B2048" t="s">
        <v>602</v>
      </c>
      <c r="C2048" s="51"/>
      <c r="D2048" s="52"/>
      <c r="E2048" s="63"/>
      <c r="F2048" s="53"/>
      <c r="G2048" s="51" t="s">
        <v>51</v>
      </c>
      <c r="H2048" s="55"/>
      <c r="I2048" s="54"/>
      <c r="J2048" s="54"/>
      <c r="K2048" s="65"/>
      <c r="L2048" s="76">
        <v>2048</v>
      </c>
      <c r="M204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8" s="107">
        <v>4</v>
      </c>
      <c r="O2048" s="107">
        <v>5.2</v>
      </c>
      <c r="P2048" s="107">
        <v>6930000</v>
      </c>
      <c r="Q2048" s="107"/>
    </row>
    <row r="2049" spans="1:17" x14ac:dyDescent="0.3">
      <c r="A2049" t="s">
        <v>5970</v>
      </c>
      <c r="B2049" t="s">
        <v>712</v>
      </c>
      <c r="C2049" s="51"/>
      <c r="D2049" s="52"/>
      <c r="E2049" s="63"/>
      <c r="F2049" s="53"/>
      <c r="G2049" s="51" t="s">
        <v>51</v>
      </c>
      <c r="H2049" s="55"/>
      <c r="I2049" s="54"/>
      <c r="J2049" s="54"/>
      <c r="K2049" s="65"/>
      <c r="L2049" s="76">
        <v>2049</v>
      </c>
      <c r="M204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49" s="107">
        <v>8</v>
      </c>
      <c r="O2049" s="107">
        <v>5.3</v>
      </c>
      <c r="P2049" s="107">
        <v>6940000</v>
      </c>
      <c r="Q2049" s="107"/>
    </row>
    <row r="2050" spans="1:17" x14ac:dyDescent="0.3">
      <c r="A2050" t="s">
        <v>5971</v>
      </c>
      <c r="B2050" t="s">
        <v>298</v>
      </c>
      <c r="C2050" s="51"/>
      <c r="D2050" s="52"/>
      <c r="E2050" s="63"/>
      <c r="F2050" s="53"/>
      <c r="G2050" s="51" t="s">
        <v>51</v>
      </c>
      <c r="H2050" s="55"/>
      <c r="I2050" s="54"/>
      <c r="J2050" s="54"/>
      <c r="K2050" s="65"/>
      <c r="L2050" s="76">
        <v>2050</v>
      </c>
      <c r="M205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0" s="107">
        <v>9</v>
      </c>
      <c r="O2050" s="107">
        <v>5.4</v>
      </c>
      <c r="P2050" s="107">
        <v>6950000</v>
      </c>
      <c r="Q2050" s="107"/>
    </row>
    <row r="2051" spans="1:17" x14ac:dyDescent="0.3">
      <c r="A2051" t="s">
        <v>5972</v>
      </c>
      <c r="B2051" t="s">
        <v>543</v>
      </c>
      <c r="C2051" s="51"/>
      <c r="D2051" s="52"/>
      <c r="E2051" s="63"/>
      <c r="F2051" s="53"/>
      <c r="G2051" s="51" t="s">
        <v>51</v>
      </c>
      <c r="H2051" s="55"/>
      <c r="I2051" s="54"/>
      <c r="J2051" s="54"/>
      <c r="K2051" s="65"/>
      <c r="L2051" s="76">
        <v>2051</v>
      </c>
      <c r="M205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1" s="61">
        <v>3</v>
      </c>
      <c r="O2051" s="107">
        <v>5.4999999999999902</v>
      </c>
      <c r="P2051" s="107">
        <v>6960000</v>
      </c>
      <c r="Q2051" s="107"/>
    </row>
    <row r="2052" spans="1:17" x14ac:dyDescent="0.3">
      <c r="A2052" t="s">
        <v>5973</v>
      </c>
      <c r="B2052" t="s">
        <v>373</v>
      </c>
      <c r="C2052" s="51"/>
      <c r="D2052" s="52"/>
      <c r="E2052" s="63"/>
      <c r="F2052" s="53"/>
      <c r="G2052" s="51" t="s">
        <v>51</v>
      </c>
      <c r="H2052" s="55"/>
      <c r="I2052" s="54"/>
      <c r="J2052" s="54"/>
      <c r="K2052" s="65"/>
      <c r="L2052" s="76">
        <v>2052</v>
      </c>
      <c r="M205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2" s="61">
        <v>4</v>
      </c>
      <c r="O2052" s="107">
        <v>5.5999999999999899</v>
      </c>
      <c r="P2052" s="107">
        <v>6970000</v>
      </c>
      <c r="Q2052" s="107"/>
    </row>
    <row r="2053" spans="1:17" x14ac:dyDescent="0.3">
      <c r="A2053" t="s">
        <v>5974</v>
      </c>
      <c r="B2053" t="s">
        <v>373</v>
      </c>
      <c r="C2053" s="51"/>
      <c r="D2053" s="52"/>
      <c r="E2053" s="63"/>
      <c r="F2053" s="53"/>
      <c r="G2053" s="51" t="s">
        <v>51</v>
      </c>
      <c r="H2053" s="55"/>
      <c r="I2053" s="54"/>
      <c r="J2053" s="54"/>
      <c r="K2053" s="65"/>
      <c r="L2053" s="76">
        <v>2053</v>
      </c>
      <c r="M205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3" s="61">
        <v>5</v>
      </c>
      <c r="O2053" s="107">
        <v>5.6999999999999904</v>
      </c>
      <c r="P2053" s="107">
        <v>6980000</v>
      </c>
      <c r="Q2053" s="107"/>
    </row>
    <row r="2054" spans="1:17" x14ac:dyDescent="0.3">
      <c r="A2054" t="s">
        <v>2566</v>
      </c>
      <c r="B2054" t="s">
        <v>201</v>
      </c>
      <c r="C2054" s="51"/>
      <c r="D2054" s="52"/>
      <c r="E2054" s="63"/>
      <c r="F2054" s="53"/>
      <c r="G2054" s="51" t="s">
        <v>51</v>
      </c>
      <c r="H2054" s="55"/>
      <c r="I2054" s="54"/>
      <c r="J2054" s="54"/>
      <c r="K2054" s="65"/>
      <c r="L2054" s="76">
        <v>2054</v>
      </c>
      <c r="M205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4" s="107">
        <v>14</v>
      </c>
      <c r="O2054" s="107">
        <v>5.7999999999999901</v>
      </c>
      <c r="P2054" s="107">
        <v>6990000</v>
      </c>
      <c r="Q2054" s="107"/>
    </row>
    <row r="2055" spans="1:17" x14ac:dyDescent="0.3">
      <c r="A2055" t="s">
        <v>5975</v>
      </c>
      <c r="B2055" t="s">
        <v>636</v>
      </c>
      <c r="C2055" s="51"/>
      <c r="D2055" s="52"/>
      <c r="E2055" s="63"/>
      <c r="F2055" s="53"/>
      <c r="G2055" s="51" t="s">
        <v>51</v>
      </c>
      <c r="H2055" s="55"/>
      <c r="I2055" s="54"/>
      <c r="J2055" s="54"/>
      <c r="K2055" s="65"/>
      <c r="L2055" s="76">
        <v>2055</v>
      </c>
      <c r="M205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5" s="107">
        <v>12</v>
      </c>
      <c r="O2055" s="107">
        <v>5.8999999999999897</v>
      </c>
      <c r="P2055" s="107">
        <v>7000000</v>
      </c>
      <c r="Q2055" s="107"/>
    </row>
    <row r="2056" spans="1:17" x14ac:dyDescent="0.3">
      <c r="A2056" t="s">
        <v>5976</v>
      </c>
      <c r="B2056" t="s">
        <v>196</v>
      </c>
      <c r="C2056" s="51"/>
      <c r="D2056" s="52"/>
      <c r="E2056" s="63"/>
      <c r="F2056" s="53"/>
      <c r="G2056" s="51" t="s">
        <v>51</v>
      </c>
      <c r="H2056" s="55"/>
      <c r="I2056" s="54"/>
      <c r="J2056" s="54"/>
      <c r="K2056" s="65"/>
      <c r="L2056" s="76">
        <v>2056</v>
      </c>
      <c r="M205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6" s="107">
        <v>13</v>
      </c>
      <c r="O2056" s="107">
        <v>5.9999999999999902</v>
      </c>
      <c r="P2056" s="107">
        <v>7010000</v>
      </c>
      <c r="Q2056" s="107"/>
    </row>
    <row r="2057" spans="1:17" x14ac:dyDescent="0.3">
      <c r="A2057" t="s">
        <v>5977</v>
      </c>
      <c r="B2057" t="s">
        <v>373</v>
      </c>
      <c r="C2057" s="51"/>
      <c r="D2057" s="52"/>
      <c r="E2057" s="63"/>
      <c r="F2057" s="53"/>
      <c r="G2057" s="51" t="s">
        <v>51</v>
      </c>
      <c r="H2057" s="55"/>
      <c r="I2057" s="54"/>
      <c r="J2057" s="54"/>
      <c r="K2057" s="65"/>
      <c r="L2057" s="76">
        <v>2057</v>
      </c>
      <c r="M205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7" s="107">
        <v>14</v>
      </c>
      <c r="O2057" s="107">
        <v>6.0999999999999899</v>
      </c>
      <c r="P2057" s="107">
        <v>7020000</v>
      </c>
      <c r="Q2057" s="107"/>
    </row>
    <row r="2058" spans="1:17" x14ac:dyDescent="0.3">
      <c r="A2058" t="s">
        <v>5978</v>
      </c>
      <c r="B2058" t="s">
        <v>341</v>
      </c>
      <c r="C2058" s="51"/>
      <c r="D2058" s="52"/>
      <c r="E2058" s="63"/>
      <c r="F2058" s="53"/>
      <c r="G2058" s="51" t="s">
        <v>51</v>
      </c>
      <c r="H2058" s="55"/>
      <c r="I2058" s="54"/>
      <c r="J2058" s="54"/>
      <c r="K2058" s="65"/>
      <c r="L2058" s="76">
        <v>2058</v>
      </c>
      <c r="M205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8" s="107">
        <v>15</v>
      </c>
      <c r="O2058" s="107">
        <v>6.1999999999999904</v>
      </c>
      <c r="P2058" s="107">
        <v>7030000</v>
      </c>
      <c r="Q2058" s="107"/>
    </row>
    <row r="2059" spans="1:17" x14ac:dyDescent="0.3">
      <c r="A2059" t="s">
        <v>5979</v>
      </c>
      <c r="B2059" t="s">
        <v>300</v>
      </c>
      <c r="C2059" s="51"/>
      <c r="D2059" s="52"/>
      <c r="E2059" s="63"/>
      <c r="F2059" s="53"/>
      <c r="G2059" s="51" t="s">
        <v>51</v>
      </c>
      <c r="H2059" s="55"/>
      <c r="I2059" s="54"/>
      <c r="J2059" s="54"/>
      <c r="K2059" s="65"/>
      <c r="L2059" s="76">
        <v>2059</v>
      </c>
      <c r="M205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59" s="107">
        <v>16</v>
      </c>
      <c r="O2059" s="107">
        <v>6.2999999999999901</v>
      </c>
      <c r="P2059" s="107">
        <v>7040000</v>
      </c>
      <c r="Q2059" s="107"/>
    </row>
    <row r="2060" spans="1:17" x14ac:dyDescent="0.3">
      <c r="A2060" t="s">
        <v>5980</v>
      </c>
      <c r="B2060" t="s">
        <v>443</v>
      </c>
      <c r="C2060" s="51"/>
      <c r="D2060" s="52"/>
      <c r="E2060" s="63"/>
      <c r="F2060" s="53"/>
      <c r="G2060" s="51" t="s">
        <v>51</v>
      </c>
      <c r="H2060" s="55"/>
      <c r="I2060" s="54"/>
      <c r="J2060" s="54"/>
      <c r="K2060" s="65"/>
      <c r="L2060" s="76">
        <v>2060</v>
      </c>
      <c r="M206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0" s="107">
        <v>17</v>
      </c>
      <c r="O2060" s="107">
        <v>6.3999999999999897</v>
      </c>
      <c r="P2060" s="107">
        <v>7050000</v>
      </c>
      <c r="Q2060" s="107"/>
    </row>
    <row r="2061" spans="1:17" x14ac:dyDescent="0.3">
      <c r="A2061" t="s">
        <v>5981</v>
      </c>
      <c r="B2061" t="s">
        <v>409</v>
      </c>
      <c r="C2061" s="51"/>
      <c r="D2061" s="52"/>
      <c r="E2061" s="63"/>
      <c r="F2061" s="53"/>
      <c r="G2061" s="51" t="s">
        <v>51</v>
      </c>
      <c r="H2061" s="55"/>
      <c r="I2061" s="54"/>
      <c r="J2061" s="54"/>
      <c r="K2061" s="65"/>
      <c r="L2061" s="76">
        <v>2061</v>
      </c>
      <c r="M206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1" s="107">
        <v>18</v>
      </c>
      <c r="O2061" s="107">
        <v>6.4999999999999902</v>
      </c>
      <c r="P2061" s="107">
        <v>7060000</v>
      </c>
      <c r="Q2061" s="107"/>
    </row>
    <row r="2062" spans="1:17" x14ac:dyDescent="0.3">
      <c r="A2062" t="s">
        <v>5982</v>
      </c>
      <c r="B2062" t="s">
        <v>500</v>
      </c>
      <c r="C2062" s="51"/>
      <c r="D2062" s="52"/>
      <c r="E2062" s="63"/>
      <c r="F2062" s="53"/>
      <c r="G2062" s="51" t="s">
        <v>51</v>
      </c>
      <c r="H2062" s="55"/>
      <c r="I2062" s="54"/>
      <c r="J2062" s="54"/>
      <c r="K2062" s="65"/>
      <c r="L2062" s="76">
        <v>2062</v>
      </c>
      <c r="M206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2" s="107">
        <v>19</v>
      </c>
      <c r="O2062" s="107">
        <v>6.5999999999999899</v>
      </c>
      <c r="P2062" s="107">
        <v>7070000</v>
      </c>
      <c r="Q2062" s="107"/>
    </row>
    <row r="2063" spans="1:17" x14ac:dyDescent="0.3">
      <c r="A2063" t="s">
        <v>5983</v>
      </c>
      <c r="B2063" t="s">
        <v>278</v>
      </c>
      <c r="C2063" s="51"/>
      <c r="D2063" s="52"/>
      <c r="E2063" s="63"/>
      <c r="F2063" s="53"/>
      <c r="G2063" s="51" t="s">
        <v>51</v>
      </c>
      <c r="H2063" s="55"/>
      <c r="I2063" s="54"/>
      <c r="J2063" s="54"/>
      <c r="K2063" s="65"/>
      <c r="L2063" s="76">
        <v>2063</v>
      </c>
      <c r="M206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3" s="107">
        <v>12</v>
      </c>
      <c r="O2063" s="107">
        <v>6.6999999999999904</v>
      </c>
      <c r="P2063" s="107">
        <v>7080000</v>
      </c>
      <c r="Q2063" s="107"/>
    </row>
    <row r="2064" spans="1:17" x14ac:dyDescent="0.3">
      <c r="A2064" t="s">
        <v>5984</v>
      </c>
      <c r="B2064" t="s">
        <v>443</v>
      </c>
      <c r="C2064" s="51"/>
      <c r="D2064" s="52"/>
      <c r="E2064" s="63"/>
      <c r="F2064" s="53"/>
      <c r="G2064" s="51" t="s">
        <v>51</v>
      </c>
      <c r="H2064" s="55"/>
      <c r="I2064" s="54"/>
      <c r="J2064" s="54"/>
      <c r="K2064" s="65"/>
      <c r="L2064" s="76">
        <v>2064</v>
      </c>
      <c r="M206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4" s="107">
        <v>4</v>
      </c>
      <c r="O2064" s="107">
        <v>6.7999999999999901</v>
      </c>
      <c r="P2064" s="107">
        <v>7090000</v>
      </c>
      <c r="Q2064" s="107"/>
    </row>
    <row r="2065" spans="1:17" x14ac:dyDescent="0.3">
      <c r="A2065" t="s">
        <v>5985</v>
      </c>
      <c r="B2065" t="s">
        <v>995</v>
      </c>
      <c r="C2065" s="51"/>
      <c r="D2065" s="52"/>
      <c r="E2065" s="63"/>
      <c r="F2065" s="53"/>
      <c r="G2065" s="51" t="s">
        <v>51</v>
      </c>
      <c r="H2065" s="55"/>
      <c r="I2065" s="54"/>
      <c r="J2065" s="54"/>
      <c r="K2065" s="65"/>
      <c r="L2065" s="76">
        <v>2065</v>
      </c>
      <c r="M206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5" s="107">
        <v>3</v>
      </c>
      <c r="O2065" s="107">
        <v>6.8999999999999897</v>
      </c>
      <c r="P2065" s="107">
        <v>7100000</v>
      </c>
      <c r="Q2065" s="107"/>
    </row>
    <row r="2066" spans="1:17" x14ac:dyDescent="0.3">
      <c r="A2066" t="s">
        <v>5986</v>
      </c>
      <c r="B2066" t="s">
        <v>405</v>
      </c>
      <c r="C2066" s="51"/>
      <c r="D2066" s="52"/>
      <c r="E2066" s="63"/>
      <c r="F2066" s="53"/>
      <c r="G2066" s="51" t="s">
        <v>51</v>
      </c>
      <c r="H2066" s="55"/>
      <c r="I2066" s="54"/>
      <c r="J2066" s="54"/>
      <c r="K2066" s="65"/>
      <c r="L2066" s="76">
        <v>2066</v>
      </c>
      <c r="M206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6" s="107">
        <v>8</v>
      </c>
      <c r="O2066" s="107">
        <v>6.9999999999999902</v>
      </c>
      <c r="P2066" s="107">
        <v>7110000</v>
      </c>
      <c r="Q2066" s="107"/>
    </row>
    <row r="2067" spans="1:17" x14ac:dyDescent="0.3">
      <c r="A2067" t="s">
        <v>5987</v>
      </c>
      <c r="B2067" t="s">
        <v>1086</v>
      </c>
      <c r="C2067" s="51"/>
      <c r="D2067" s="52"/>
      <c r="E2067" s="63"/>
      <c r="F2067" s="53"/>
      <c r="G2067" s="51" t="s">
        <v>51</v>
      </c>
      <c r="H2067" s="55"/>
      <c r="I2067" s="54"/>
      <c r="J2067" s="54"/>
      <c r="K2067" s="65"/>
      <c r="L2067" s="76">
        <v>2067</v>
      </c>
      <c r="M206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7" s="107">
        <v>9</v>
      </c>
      <c r="O2067" s="107">
        <v>7.0999999999999899</v>
      </c>
      <c r="P2067" s="107">
        <v>7120000</v>
      </c>
      <c r="Q2067" s="107"/>
    </row>
    <row r="2068" spans="1:17" x14ac:dyDescent="0.3">
      <c r="A2068" t="s">
        <v>5988</v>
      </c>
      <c r="B2068" t="s">
        <v>657</v>
      </c>
      <c r="C2068" s="51"/>
      <c r="D2068" s="52"/>
      <c r="E2068" s="63"/>
      <c r="F2068" s="53"/>
      <c r="G2068" s="51" t="s">
        <v>51</v>
      </c>
      <c r="H2068" s="55"/>
      <c r="I2068" s="54"/>
      <c r="J2068" s="54"/>
      <c r="K2068" s="65"/>
      <c r="L2068" s="76">
        <v>2068</v>
      </c>
      <c r="M206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8" s="107">
        <v>1</v>
      </c>
      <c r="O2068" s="107">
        <v>7.1999999999999904</v>
      </c>
      <c r="P2068" s="107">
        <v>7130000</v>
      </c>
      <c r="Q2068" s="107"/>
    </row>
    <row r="2069" spans="1:17" x14ac:dyDescent="0.3">
      <c r="A2069" t="s">
        <v>5989</v>
      </c>
      <c r="B2069" t="s">
        <v>443</v>
      </c>
      <c r="C2069" s="51"/>
      <c r="D2069" s="52"/>
      <c r="E2069" s="63"/>
      <c r="F2069" s="53"/>
      <c r="G2069" s="51" t="s">
        <v>51</v>
      </c>
      <c r="H2069" s="55"/>
      <c r="I2069" s="54"/>
      <c r="J2069" s="54"/>
      <c r="K2069" s="65"/>
      <c r="L2069" s="76">
        <v>2069</v>
      </c>
      <c r="M206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69" s="107">
        <v>12</v>
      </c>
      <c r="O2069" s="107">
        <v>7.2999999999999901</v>
      </c>
      <c r="P2069" s="107">
        <v>7140000</v>
      </c>
      <c r="Q2069" s="107"/>
    </row>
    <row r="2070" spans="1:17" x14ac:dyDescent="0.3">
      <c r="A2070" t="s">
        <v>5990</v>
      </c>
      <c r="B2070" t="s">
        <v>602</v>
      </c>
      <c r="C2070" s="51"/>
      <c r="D2070" s="52"/>
      <c r="E2070" s="63"/>
      <c r="F2070" s="53"/>
      <c r="G2070" s="51" t="s">
        <v>51</v>
      </c>
      <c r="H2070" s="55"/>
      <c r="I2070" s="54"/>
      <c r="J2070" s="54"/>
      <c r="K2070" s="65"/>
      <c r="L2070" s="76">
        <v>2070</v>
      </c>
      <c r="M207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0" s="107">
        <v>7</v>
      </c>
      <c r="O2070" s="107">
        <v>7.3999999999999897</v>
      </c>
      <c r="P2070" s="107">
        <v>7150000</v>
      </c>
      <c r="Q2070" s="107"/>
    </row>
    <row r="2071" spans="1:17" x14ac:dyDescent="0.3">
      <c r="A2071" t="s">
        <v>5991</v>
      </c>
      <c r="B2071" t="s">
        <v>526</v>
      </c>
      <c r="C2071" s="51"/>
      <c r="D2071" s="52"/>
      <c r="E2071" s="63"/>
      <c r="F2071" s="53"/>
      <c r="G2071" s="51" t="s">
        <v>51</v>
      </c>
      <c r="H2071" s="55"/>
      <c r="I2071" s="54"/>
      <c r="J2071" s="54"/>
      <c r="K2071" s="65"/>
      <c r="L2071" s="76">
        <v>2071</v>
      </c>
      <c r="M207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1" s="107">
        <v>4</v>
      </c>
      <c r="O2071" s="107">
        <v>7.4999999999999902</v>
      </c>
      <c r="P2071" s="107">
        <v>7160000</v>
      </c>
      <c r="Q2071" s="107"/>
    </row>
    <row r="2072" spans="1:17" x14ac:dyDescent="0.3">
      <c r="A2072" t="s">
        <v>5992</v>
      </c>
      <c r="B2072" t="s">
        <v>443</v>
      </c>
      <c r="C2072" s="51"/>
      <c r="D2072" s="52"/>
      <c r="E2072" s="63"/>
      <c r="F2072" s="53"/>
      <c r="G2072" s="51" t="s">
        <v>51</v>
      </c>
      <c r="H2072" s="55"/>
      <c r="I2072" s="54"/>
      <c r="J2072" s="54"/>
      <c r="K2072" s="65"/>
      <c r="L2072" s="76">
        <v>2072</v>
      </c>
      <c r="M207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2" s="107">
        <v>8</v>
      </c>
      <c r="O2072" s="107">
        <v>7.5999999999999899</v>
      </c>
      <c r="P2072" s="107">
        <v>7170000</v>
      </c>
      <c r="Q2072" s="107"/>
    </row>
    <row r="2073" spans="1:17" x14ac:dyDescent="0.3">
      <c r="A2073" t="s">
        <v>5993</v>
      </c>
      <c r="B2073" t="s">
        <v>835</v>
      </c>
      <c r="C2073" s="51"/>
      <c r="D2073" s="52"/>
      <c r="E2073" s="63"/>
      <c r="F2073" s="53"/>
      <c r="G2073" s="51" t="s">
        <v>51</v>
      </c>
      <c r="H2073" s="55"/>
      <c r="I2073" s="54"/>
      <c r="J2073" s="54"/>
      <c r="K2073" s="65"/>
      <c r="L2073" s="76">
        <v>2073</v>
      </c>
      <c r="M207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3" s="107">
        <v>9</v>
      </c>
      <c r="O2073" s="107">
        <v>7.6999999999999904</v>
      </c>
      <c r="P2073" s="107">
        <v>7180000</v>
      </c>
      <c r="Q2073" s="107"/>
    </row>
    <row r="2074" spans="1:17" x14ac:dyDescent="0.3">
      <c r="A2074" t="s">
        <v>5994</v>
      </c>
      <c r="B2074" t="s">
        <v>325</v>
      </c>
      <c r="C2074" s="51"/>
      <c r="D2074" s="52"/>
      <c r="E2074" s="63"/>
      <c r="F2074" s="53"/>
      <c r="G2074" s="51" t="s">
        <v>51</v>
      </c>
      <c r="H2074" s="55"/>
      <c r="I2074" s="54"/>
      <c r="J2074" s="54"/>
      <c r="K2074" s="65"/>
      <c r="L2074" s="76">
        <v>2074</v>
      </c>
      <c r="M207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4" s="107">
        <v>2</v>
      </c>
      <c r="O2074" s="107">
        <v>7.7999999999999901</v>
      </c>
      <c r="P2074" s="107">
        <v>7190000</v>
      </c>
      <c r="Q2074" s="107"/>
    </row>
    <row r="2075" spans="1:17" x14ac:dyDescent="0.3">
      <c r="A2075" t="s">
        <v>5995</v>
      </c>
      <c r="B2075" t="s">
        <v>384</v>
      </c>
      <c r="C2075" s="51"/>
      <c r="D2075" s="52"/>
      <c r="E2075" s="63"/>
      <c r="F2075" s="53"/>
      <c r="G2075" s="51" t="s">
        <v>51</v>
      </c>
      <c r="H2075" s="55"/>
      <c r="I2075" s="54"/>
      <c r="J2075" s="54"/>
      <c r="K2075" s="65"/>
      <c r="L2075" s="76">
        <v>2075</v>
      </c>
      <c r="M2075"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5" s="107">
        <v>3</v>
      </c>
      <c r="O2075" s="107">
        <v>7.8999999999999897</v>
      </c>
      <c r="P2075" s="107">
        <v>7200000</v>
      </c>
      <c r="Q2075" s="107"/>
    </row>
    <row r="2076" spans="1:17" x14ac:dyDescent="0.3">
      <c r="A2076" t="s">
        <v>5996</v>
      </c>
      <c r="B2076" t="s">
        <v>755</v>
      </c>
      <c r="C2076" s="51"/>
      <c r="D2076" s="52"/>
      <c r="E2076" s="63"/>
      <c r="F2076" s="53"/>
      <c r="G2076" s="51" t="s">
        <v>51</v>
      </c>
      <c r="H2076" s="55"/>
      <c r="I2076" s="54"/>
      <c r="J2076" s="54"/>
      <c r="K2076" s="65"/>
      <c r="L2076" s="76">
        <v>2076</v>
      </c>
      <c r="M2076"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6" s="107">
        <v>4</v>
      </c>
      <c r="O2076" s="107">
        <v>7.9999999999999902</v>
      </c>
      <c r="P2076" s="107">
        <v>7210000</v>
      </c>
      <c r="Q2076" s="107"/>
    </row>
    <row r="2077" spans="1:17" x14ac:dyDescent="0.3">
      <c r="A2077" t="s">
        <v>5997</v>
      </c>
      <c r="B2077" t="s">
        <v>573</v>
      </c>
      <c r="C2077" s="51"/>
      <c r="D2077" s="52"/>
      <c r="E2077" s="63"/>
      <c r="F2077" s="53"/>
      <c r="G2077" s="51" t="s">
        <v>51</v>
      </c>
      <c r="H2077" s="55"/>
      <c r="I2077" s="54"/>
      <c r="J2077" s="54"/>
      <c r="K2077" s="65"/>
      <c r="L2077" s="76">
        <v>2077</v>
      </c>
      <c r="M2077"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7" s="107">
        <v>5</v>
      </c>
      <c r="O2077" s="107">
        <v>8.0999999999999908</v>
      </c>
      <c r="P2077" s="107">
        <v>7220000</v>
      </c>
      <c r="Q2077" s="107"/>
    </row>
    <row r="2078" spans="1:17" x14ac:dyDescent="0.3">
      <c r="A2078" t="s">
        <v>5998</v>
      </c>
      <c r="B2078" t="s">
        <v>325</v>
      </c>
      <c r="C2078" s="51"/>
      <c r="D2078" s="52"/>
      <c r="E2078" s="63"/>
      <c r="F2078" s="53"/>
      <c r="G2078" s="51" t="s">
        <v>51</v>
      </c>
      <c r="H2078" s="55"/>
      <c r="I2078" s="54"/>
      <c r="J2078" s="54"/>
      <c r="K2078" s="65"/>
      <c r="L2078" s="76">
        <v>2078</v>
      </c>
      <c r="M2078"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8" s="107">
        <v>6</v>
      </c>
      <c r="O2078" s="107">
        <v>8.1999999999999904</v>
      </c>
      <c r="P2078" s="107">
        <v>7230000</v>
      </c>
      <c r="Q2078" s="107"/>
    </row>
    <row r="2079" spans="1:17" x14ac:dyDescent="0.3">
      <c r="A2079" t="s">
        <v>5999</v>
      </c>
      <c r="B2079" t="s">
        <v>373</v>
      </c>
      <c r="C2079" s="51"/>
      <c r="D2079" s="52"/>
      <c r="E2079" s="63"/>
      <c r="F2079" s="53"/>
      <c r="G2079" s="51" t="s">
        <v>51</v>
      </c>
      <c r="H2079" s="55"/>
      <c r="I2079" s="54"/>
      <c r="J2079" s="54"/>
      <c r="K2079" s="65"/>
      <c r="L2079" s="76">
        <v>2079</v>
      </c>
      <c r="M2079"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79" s="107">
        <v>7</v>
      </c>
      <c r="O2079" s="107">
        <v>8.2999999999999794</v>
      </c>
      <c r="P2079" s="107">
        <v>7240000</v>
      </c>
      <c r="Q2079" s="107"/>
    </row>
    <row r="2080" spans="1:17" x14ac:dyDescent="0.3">
      <c r="A2080" t="s">
        <v>6000</v>
      </c>
      <c r="B2080" t="s">
        <v>373</v>
      </c>
      <c r="C2080" s="51"/>
      <c r="D2080" s="52"/>
      <c r="E2080" s="63"/>
      <c r="F2080" s="53"/>
      <c r="G2080" s="51" t="s">
        <v>51</v>
      </c>
      <c r="H2080" s="55"/>
      <c r="I2080" s="54"/>
      <c r="J2080" s="54"/>
      <c r="K2080" s="65"/>
      <c r="L2080" s="76">
        <v>2080</v>
      </c>
      <c r="M2080"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80" s="107">
        <v>8</v>
      </c>
      <c r="O2080" s="107">
        <v>8.3999999999999808</v>
      </c>
      <c r="P2080" s="107">
        <v>7250000</v>
      </c>
      <c r="Q2080" s="107"/>
    </row>
    <row r="2081" spans="1:17" x14ac:dyDescent="0.3">
      <c r="A2081" t="s">
        <v>6001</v>
      </c>
      <c r="B2081" t="s">
        <v>344</v>
      </c>
      <c r="C2081" s="51"/>
      <c r="D2081" s="52"/>
      <c r="E2081" s="63"/>
      <c r="F2081" s="53"/>
      <c r="G2081" s="51" t="s">
        <v>51</v>
      </c>
      <c r="H2081" s="55"/>
      <c r="I2081" s="54"/>
      <c r="J2081" s="54"/>
      <c r="K2081" s="65"/>
      <c r="L2081" s="76">
        <v>2081</v>
      </c>
      <c r="M2081"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81" s="107">
        <v>9</v>
      </c>
      <c r="O2081" s="107">
        <v>8.4999999999999805</v>
      </c>
      <c r="P2081" s="107">
        <v>7260000</v>
      </c>
      <c r="Q2081" s="107"/>
    </row>
    <row r="2082" spans="1:17" x14ac:dyDescent="0.3">
      <c r="A2082" t="s">
        <v>6002</v>
      </c>
      <c r="B2082" t="s">
        <v>500</v>
      </c>
      <c r="C2082" s="51"/>
      <c r="D2082" s="52"/>
      <c r="E2082" s="63"/>
      <c r="F2082" s="53"/>
      <c r="G2082" s="51" t="s">
        <v>51</v>
      </c>
      <c r="H2082" s="55"/>
      <c r="I2082" s="54"/>
      <c r="J2082" s="54"/>
      <c r="K2082" s="65"/>
      <c r="L2082" s="76">
        <v>2082</v>
      </c>
      <c r="M2082"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82" s="107">
        <v>8</v>
      </c>
      <c r="O2082" s="107">
        <v>8.5999999999999801</v>
      </c>
      <c r="P2082" s="107">
        <v>7270000</v>
      </c>
      <c r="Q2082" s="107"/>
    </row>
    <row r="2083" spans="1:17" x14ac:dyDescent="0.3">
      <c r="A2083" t="s">
        <v>6003</v>
      </c>
      <c r="B2083" t="s">
        <v>278</v>
      </c>
      <c r="C2083" s="51"/>
      <c r="D2083" s="52"/>
      <c r="E2083" s="63"/>
      <c r="F2083" s="53"/>
      <c r="G2083" s="51" t="s">
        <v>51</v>
      </c>
      <c r="H2083" s="55"/>
      <c r="I2083" s="54"/>
      <c r="J2083" s="54"/>
      <c r="K2083" s="65"/>
      <c r="L2083" s="76">
        <v>2083</v>
      </c>
      <c r="M2083"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83" s="107">
        <v>4</v>
      </c>
      <c r="O2083" s="107">
        <v>8.6999999999999797</v>
      </c>
      <c r="P2083" s="107">
        <v>7280000</v>
      </c>
      <c r="Q2083" s="107"/>
    </row>
    <row r="2084" spans="1:17" x14ac:dyDescent="0.3">
      <c r="A2084" t="s">
        <v>6004</v>
      </c>
      <c r="B2084" t="s">
        <v>177</v>
      </c>
      <c r="C2084" s="51"/>
      <c r="D2084" s="52"/>
      <c r="E2084" s="63"/>
      <c r="F2084" s="53"/>
      <c r="G2084" s="51" t="s">
        <v>51</v>
      </c>
      <c r="H2084" s="55"/>
      <c r="I2084" s="54"/>
      <c r="J2084" s="54"/>
      <c r="K2084" s="65"/>
      <c r="L2084" s="76">
        <v>2084</v>
      </c>
      <c r="M2084" s="76" t="b">
        <f xml:space="preserve"> IF(AND(OR(NOT(ISNUMBER(Edges[watching_time])), Edges[watching_time] &gt;= Misc!$O$8), OR(NOT(ISNUMBER(Edges[watching_time])), Edges[watching_time] &lt;= Misc!$P$8),OR(NOT(ISNUMBER(Edges[imdb_score])), Edges[imdb_score] &gt;= Misc!$O$2), OR(NOT(ISNUMBER(Edges[imdb_score])), Edges[imdb_score] &lt;= Misc!$P$2),OR(NOT(ISNUMBER(Edges[movie_facebook_likes])), Edges[movie_facebook_likes] &gt;= Misc!$O$3), OR(NOT(ISNUMBER(Edges[movie_facebook_likes])), Edges[movie_facebook_likes] &lt;= Misc!$P$3),TRUE), TRUE, FALSE)</f>
        <v>1</v>
      </c>
      <c r="N2084" s="107">
        <v>4</v>
      </c>
      <c r="O2084" s="107">
        <v>8.7999999999999794</v>
      </c>
      <c r="P2084" s="107">
        <v>7290000</v>
      </c>
      <c r="Q2084" s="107"/>
    </row>
    <row r="2085" spans="1:17" x14ac:dyDescent="0.3">
      <c r="A2085" t="s">
        <v>1107</v>
      </c>
      <c r="B2085" t="s">
        <v>185</v>
      </c>
      <c r="N2085">
        <v>3</v>
      </c>
      <c r="O2085">
        <v>6.8</v>
      </c>
      <c r="P2085">
        <v>65000</v>
      </c>
    </row>
    <row r="2086" spans="1:17" x14ac:dyDescent="0.3">
      <c r="A2086" t="s">
        <v>1108</v>
      </c>
      <c r="B2086" t="s">
        <v>186</v>
      </c>
      <c r="N2086">
        <v>4</v>
      </c>
      <c r="O2086">
        <v>7.5</v>
      </c>
      <c r="P2086">
        <v>56000</v>
      </c>
    </row>
    <row r="2087" spans="1:17" x14ac:dyDescent="0.3">
      <c r="A2087" t="s">
        <v>1109</v>
      </c>
      <c r="B2087" t="s">
        <v>174</v>
      </c>
      <c r="M2087" s="6"/>
      <c r="N2087">
        <v>5</v>
      </c>
      <c r="O2087">
        <v>7</v>
      </c>
      <c r="P2087">
        <v>17000</v>
      </c>
    </row>
    <row r="2088" spans="1:17" x14ac:dyDescent="0.3">
      <c r="A2088" t="s">
        <v>1110</v>
      </c>
      <c r="B2088" t="s">
        <v>187</v>
      </c>
      <c r="N2088">
        <v>6</v>
      </c>
      <c r="O2088">
        <v>6.7</v>
      </c>
      <c r="P2088">
        <v>83000</v>
      </c>
    </row>
    <row r="2089" spans="1:17" x14ac:dyDescent="0.3">
      <c r="A2089" t="s">
        <v>1111</v>
      </c>
      <c r="B2089" t="s">
        <v>186</v>
      </c>
      <c r="N2089">
        <v>7</v>
      </c>
      <c r="O2089">
        <v>7.9</v>
      </c>
      <c r="P2089">
        <v>0</v>
      </c>
    </row>
    <row r="2090" spans="1:17" x14ac:dyDescent="0.3">
      <c r="A2090" t="s">
        <v>1112</v>
      </c>
      <c r="B2090" t="s">
        <v>188</v>
      </c>
      <c r="N2090">
        <v>7</v>
      </c>
      <c r="O2090">
        <v>6.1</v>
      </c>
      <c r="P2090">
        <v>0</v>
      </c>
    </row>
    <row r="2091" spans="1:17" x14ac:dyDescent="0.3">
      <c r="A2091" t="s">
        <v>1113</v>
      </c>
      <c r="B2091" t="s">
        <v>189</v>
      </c>
      <c r="N2091">
        <v>8</v>
      </c>
      <c r="O2091">
        <v>7.2</v>
      </c>
      <c r="P2091">
        <v>26000</v>
      </c>
    </row>
    <row r="2092" spans="1:17" x14ac:dyDescent="0.3">
      <c r="A2092" t="s">
        <v>1114</v>
      </c>
      <c r="B2092" t="s">
        <v>190</v>
      </c>
      <c r="N2092">
        <v>9</v>
      </c>
      <c r="O2092">
        <v>7.7</v>
      </c>
      <c r="P2092">
        <v>72000</v>
      </c>
    </row>
    <row r="2093" spans="1:17" x14ac:dyDescent="0.3">
      <c r="A2093" t="s">
        <v>1115</v>
      </c>
      <c r="B2093" t="s">
        <v>178</v>
      </c>
      <c r="N2093">
        <v>8</v>
      </c>
      <c r="O2093">
        <v>8.1999999999999993</v>
      </c>
      <c r="P2093">
        <v>44000</v>
      </c>
    </row>
    <row r="2094" spans="1:17" x14ac:dyDescent="0.3">
      <c r="A2094" t="s">
        <v>1116</v>
      </c>
      <c r="B2094" t="s">
        <v>191</v>
      </c>
      <c r="N2094">
        <v>7</v>
      </c>
      <c r="O2094">
        <v>5.9</v>
      </c>
      <c r="P2094">
        <v>150000</v>
      </c>
    </row>
    <row r="2095" spans="1:17" x14ac:dyDescent="0.3">
      <c r="A2095" t="s">
        <v>1117</v>
      </c>
      <c r="B2095" t="s">
        <v>191</v>
      </c>
      <c r="N2095">
        <v>6</v>
      </c>
      <c r="O2095">
        <v>7</v>
      </c>
      <c r="P2095">
        <v>80000</v>
      </c>
    </row>
    <row r="2096" spans="1:17" x14ac:dyDescent="0.3">
      <c r="A2096" t="s">
        <v>1118</v>
      </c>
      <c r="B2096" t="s">
        <v>175</v>
      </c>
      <c r="N2096">
        <v>5</v>
      </c>
      <c r="O2096">
        <v>7.8</v>
      </c>
      <c r="P2096">
        <v>0</v>
      </c>
    </row>
    <row r="2097" spans="1:16" x14ac:dyDescent="0.3">
      <c r="A2097" t="s">
        <v>1119</v>
      </c>
      <c r="B2097" t="s">
        <v>192</v>
      </c>
      <c r="N2097">
        <v>4</v>
      </c>
      <c r="O2097">
        <v>7.3</v>
      </c>
      <c r="P2097">
        <v>95000</v>
      </c>
    </row>
    <row r="2098" spans="1:16" x14ac:dyDescent="0.3">
      <c r="A2098" t="s">
        <v>1120</v>
      </c>
      <c r="B2098" t="s">
        <v>178</v>
      </c>
      <c r="N2098">
        <v>3</v>
      </c>
      <c r="O2098">
        <v>7.2</v>
      </c>
      <c r="P2098">
        <v>24000</v>
      </c>
    </row>
    <row r="2099" spans="1:16" x14ac:dyDescent="0.3">
      <c r="A2099" t="s">
        <v>1121</v>
      </c>
      <c r="B2099" t="s">
        <v>188</v>
      </c>
      <c r="N2099">
        <v>2</v>
      </c>
      <c r="O2099">
        <v>6.5</v>
      </c>
      <c r="P2099">
        <v>0</v>
      </c>
    </row>
    <row r="2100" spans="1:16" x14ac:dyDescent="0.3">
      <c r="A2100" t="s">
        <v>1122</v>
      </c>
      <c r="B2100" t="s">
        <v>193</v>
      </c>
      <c r="N2100">
        <v>2</v>
      </c>
      <c r="O2100">
        <v>6.8</v>
      </c>
      <c r="P2100">
        <v>44000</v>
      </c>
    </row>
    <row r="2101" spans="1:16" x14ac:dyDescent="0.3">
      <c r="A2101" t="s">
        <v>1123</v>
      </c>
      <c r="B2101" t="s">
        <v>194</v>
      </c>
      <c r="N2101">
        <v>1</v>
      </c>
      <c r="O2101">
        <v>7.3</v>
      </c>
      <c r="P2101">
        <v>0</v>
      </c>
    </row>
    <row r="2102" spans="1:16" x14ac:dyDescent="0.3">
      <c r="A2102" t="s">
        <v>1124</v>
      </c>
      <c r="B2102" t="s">
        <v>178</v>
      </c>
      <c r="N2102">
        <v>1</v>
      </c>
      <c r="O2102">
        <v>6</v>
      </c>
      <c r="P2102">
        <v>56000</v>
      </c>
    </row>
    <row r="2103" spans="1:16" x14ac:dyDescent="0.3">
      <c r="A2103" t="s">
        <v>1125</v>
      </c>
      <c r="B2103" t="s">
        <v>178</v>
      </c>
      <c r="N2103">
        <v>2</v>
      </c>
      <c r="O2103">
        <v>5.7</v>
      </c>
      <c r="P2103">
        <v>60000</v>
      </c>
    </row>
    <row r="2104" spans="1:16" x14ac:dyDescent="0.3">
      <c r="A2104" t="s">
        <v>1126</v>
      </c>
      <c r="B2104" t="s">
        <v>188</v>
      </c>
      <c r="N2104">
        <v>3</v>
      </c>
      <c r="O2104">
        <v>6.4</v>
      </c>
      <c r="P2104">
        <v>41000</v>
      </c>
    </row>
    <row r="2105" spans="1:16" x14ac:dyDescent="0.3">
      <c r="A2105" t="s">
        <v>1127</v>
      </c>
      <c r="B2105" t="s">
        <v>173</v>
      </c>
      <c r="N2105">
        <v>4</v>
      </c>
      <c r="O2105">
        <v>6.7</v>
      </c>
      <c r="P2105">
        <v>30000</v>
      </c>
    </row>
    <row r="2106" spans="1:16" x14ac:dyDescent="0.3">
      <c r="A2106" t="s">
        <v>1128</v>
      </c>
      <c r="B2106" t="s">
        <v>178</v>
      </c>
      <c r="N2106">
        <v>5</v>
      </c>
      <c r="O2106">
        <v>6.8</v>
      </c>
      <c r="P2106">
        <v>10000</v>
      </c>
    </row>
    <row r="2107" spans="1:16" x14ac:dyDescent="0.3">
      <c r="A2107" t="s">
        <v>1129</v>
      </c>
      <c r="B2107" t="s">
        <v>195</v>
      </c>
      <c r="N2107">
        <v>5</v>
      </c>
      <c r="O2107">
        <v>6.3</v>
      </c>
      <c r="P2107">
        <v>24000</v>
      </c>
    </row>
    <row r="2108" spans="1:16" x14ac:dyDescent="0.3">
      <c r="A2108" t="s">
        <v>1130</v>
      </c>
      <c r="B2108" t="s">
        <v>178</v>
      </c>
      <c r="N2108">
        <v>6</v>
      </c>
      <c r="O2108">
        <v>5.6</v>
      </c>
      <c r="P2108">
        <v>30000</v>
      </c>
    </row>
    <row r="2109" spans="1:16" x14ac:dyDescent="0.3">
      <c r="A2109" t="s">
        <v>1131</v>
      </c>
      <c r="B2109" t="s">
        <v>194</v>
      </c>
      <c r="N2109">
        <v>7</v>
      </c>
      <c r="O2109">
        <v>8.3000000000000007</v>
      </c>
      <c r="P2109">
        <v>0</v>
      </c>
    </row>
    <row r="2110" spans="1:16" x14ac:dyDescent="0.3">
      <c r="A2110" t="s">
        <v>1132</v>
      </c>
      <c r="B2110" t="s">
        <v>178</v>
      </c>
      <c r="N2110">
        <v>8</v>
      </c>
      <c r="O2110">
        <v>6.6</v>
      </c>
      <c r="P2110">
        <v>94000</v>
      </c>
    </row>
    <row r="2111" spans="1:16" x14ac:dyDescent="0.3">
      <c r="A2111" t="s">
        <v>1133</v>
      </c>
      <c r="B2111" t="s">
        <v>196</v>
      </c>
      <c r="N2111">
        <v>9</v>
      </c>
      <c r="O2111">
        <v>7.2</v>
      </c>
      <c r="P2111">
        <v>129000</v>
      </c>
    </row>
    <row r="2112" spans="1:16" x14ac:dyDescent="0.3">
      <c r="A2112" t="s">
        <v>1134</v>
      </c>
      <c r="B2112" t="s">
        <v>197</v>
      </c>
      <c r="N2112">
        <v>7</v>
      </c>
      <c r="O2112">
        <v>7</v>
      </c>
      <c r="P2112">
        <v>82000</v>
      </c>
    </row>
    <row r="2113" spans="1:16" x14ac:dyDescent="0.3">
      <c r="A2113" t="s">
        <v>1135</v>
      </c>
      <c r="B2113" t="s">
        <v>193</v>
      </c>
      <c r="N2113">
        <v>6</v>
      </c>
      <c r="O2113">
        <v>8</v>
      </c>
      <c r="P2113">
        <v>92000</v>
      </c>
    </row>
    <row r="2114" spans="1:16" x14ac:dyDescent="0.3">
      <c r="A2114" t="s">
        <v>1136</v>
      </c>
      <c r="B2114" t="s">
        <v>178</v>
      </c>
      <c r="N2114">
        <v>5</v>
      </c>
      <c r="O2114">
        <v>7.8</v>
      </c>
      <c r="P2114">
        <v>22000</v>
      </c>
    </row>
    <row r="2115" spans="1:16" x14ac:dyDescent="0.3">
      <c r="A2115" t="s">
        <v>1137</v>
      </c>
      <c r="B2115" t="s">
        <v>186</v>
      </c>
      <c r="N2115">
        <v>5</v>
      </c>
      <c r="O2115">
        <v>6.3</v>
      </c>
      <c r="P2115">
        <v>115000</v>
      </c>
    </row>
    <row r="2116" spans="1:16" x14ac:dyDescent="0.3">
      <c r="A2116" t="s">
        <v>1138</v>
      </c>
      <c r="B2116" t="s">
        <v>190</v>
      </c>
      <c r="N2116">
        <v>4</v>
      </c>
      <c r="O2116">
        <v>7.3</v>
      </c>
      <c r="P2116">
        <v>23000</v>
      </c>
    </row>
    <row r="2117" spans="1:16" x14ac:dyDescent="0.3">
      <c r="A2117" t="s">
        <v>1139</v>
      </c>
      <c r="B2117" t="s">
        <v>192</v>
      </c>
      <c r="N2117">
        <v>3</v>
      </c>
      <c r="O2117">
        <v>6.6</v>
      </c>
      <c r="P2117">
        <v>83000</v>
      </c>
    </row>
    <row r="2118" spans="1:16" x14ac:dyDescent="0.3">
      <c r="A2118" t="s">
        <v>1140</v>
      </c>
      <c r="B2118" t="s">
        <v>178</v>
      </c>
      <c r="N2118">
        <v>3</v>
      </c>
      <c r="O2118">
        <v>7</v>
      </c>
      <c r="P2118">
        <v>46000</v>
      </c>
    </row>
    <row r="2119" spans="1:16" x14ac:dyDescent="0.3">
      <c r="A2119" t="s">
        <v>1141</v>
      </c>
      <c r="B2119" t="s">
        <v>178</v>
      </c>
      <c r="N2119">
        <v>3</v>
      </c>
      <c r="O2119">
        <v>6.3</v>
      </c>
      <c r="P2119">
        <v>5000</v>
      </c>
    </row>
    <row r="2120" spans="1:16" x14ac:dyDescent="0.3">
      <c r="A2120" t="s">
        <v>1142</v>
      </c>
      <c r="B2120" t="s">
        <v>174</v>
      </c>
      <c r="N2120">
        <v>2</v>
      </c>
      <c r="O2120">
        <v>6.2</v>
      </c>
      <c r="P2120">
        <v>20000</v>
      </c>
    </row>
    <row r="2121" spans="1:16" x14ac:dyDescent="0.3">
      <c r="A2121" t="s">
        <v>1143</v>
      </c>
      <c r="B2121" t="s">
        <v>194</v>
      </c>
      <c r="N2121">
        <v>3</v>
      </c>
      <c r="O2121">
        <v>6.8</v>
      </c>
      <c r="P2121">
        <v>39000</v>
      </c>
    </row>
    <row r="2122" spans="1:16" x14ac:dyDescent="0.3">
      <c r="A2122" t="s">
        <v>1144</v>
      </c>
      <c r="B2122" t="s">
        <v>194</v>
      </c>
      <c r="N2122">
        <v>4</v>
      </c>
      <c r="O2122">
        <v>7.2</v>
      </c>
      <c r="P2122">
        <v>30000</v>
      </c>
    </row>
    <row r="2123" spans="1:16" x14ac:dyDescent="0.3">
      <c r="A2123" t="s">
        <v>1145</v>
      </c>
      <c r="B2123" t="s">
        <v>191</v>
      </c>
      <c r="N2123">
        <v>5</v>
      </c>
      <c r="O2123">
        <v>7.5</v>
      </c>
      <c r="P2123">
        <v>16000</v>
      </c>
    </row>
    <row r="2124" spans="1:16" x14ac:dyDescent="0.3">
      <c r="A2124" t="s">
        <v>1146</v>
      </c>
      <c r="B2124" t="s">
        <v>198</v>
      </c>
      <c r="N2124">
        <v>2</v>
      </c>
      <c r="O2124">
        <v>8.4</v>
      </c>
      <c r="P2124">
        <v>0</v>
      </c>
    </row>
    <row r="2125" spans="1:16" x14ac:dyDescent="0.3">
      <c r="A2125" t="s">
        <v>1147</v>
      </c>
      <c r="B2125" t="s">
        <v>199</v>
      </c>
      <c r="N2125">
        <v>6</v>
      </c>
      <c r="O2125">
        <v>6.2</v>
      </c>
      <c r="P2125">
        <v>13000</v>
      </c>
    </row>
    <row r="2126" spans="1:16" x14ac:dyDescent="0.3">
      <c r="A2126" t="s">
        <v>1148</v>
      </c>
      <c r="B2126" t="s">
        <v>178</v>
      </c>
      <c r="N2126">
        <v>7</v>
      </c>
      <c r="O2126">
        <v>5.8</v>
      </c>
      <c r="P2126">
        <v>0</v>
      </c>
    </row>
    <row r="2127" spans="1:16" x14ac:dyDescent="0.3">
      <c r="A2127" t="s">
        <v>1149</v>
      </c>
      <c r="B2127" t="s">
        <v>200</v>
      </c>
      <c r="N2127">
        <v>7</v>
      </c>
      <c r="O2127">
        <v>6.8</v>
      </c>
      <c r="P2127">
        <v>44000</v>
      </c>
    </row>
    <row r="2128" spans="1:16" x14ac:dyDescent="0.3">
      <c r="A2128" t="s">
        <v>1150</v>
      </c>
      <c r="B2128" t="s">
        <v>178</v>
      </c>
      <c r="N2128">
        <v>8</v>
      </c>
      <c r="O2128">
        <v>5.4</v>
      </c>
      <c r="P2128">
        <v>29000</v>
      </c>
    </row>
    <row r="2129" spans="1:16" x14ac:dyDescent="0.3">
      <c r="A2129" t="s">
        <v>1151</v>
      </c>
      <c r="B2129" t="s">
        <v>189</v>
      </c>
      <c r="N2129">
        <v>8</v>
      </c>
      <c r="O2129">
        <v>6.6</v>
      </c>
      <c r="P2129">
        <v>0</v>
      </c>
    </row>
    <row r="2130" spans="1:16" x14ac:dyDescent="0.3">
      <c r="A2130" t="s">
        <v>1152</v>
      </c>
      <c r="B2130" t="s">
        <v>188</v>
      </c>
      <c r="N2130">
        <v>8</v>
      </c>
      <c r="O2130">
        <v>6.9</v>
      </c>
      <c r="P2130">
        <v>54000</v>
      </c>
    </row>
    <row r="2131" spans="1:16" x14ac:dyDescent="0.3">
      <c r="A2131" t="s">
        <v>1153</v>
      </c>
      <c r="B2131" t="s">
        <v>178</v>
      </c>
      <c r="N2131">
        <v>12</v>
      </c>
      <c r="O2131">
        <v>7.3</v>
      </c>
      <c r="P2131">
        <v>37000</v>
      </c>
    </row>
    <row r="2132" spans="1:16" x14ac:dyDescent="0.3">
      <c r="A2132" t="s">
        <v>1154</v>
      </c>
      <c r="B2132" t="s">
        <v>201</v>
      </c>
      <c r="N2132">
        <v>13</v>
      </c>
      <c r="O2132">
        <v>9</v>
      </c>
      <c r="P2132">
        <v>27000</v>
      </c>
    </row>
    <row r="2133" spans="1:16" x14ac:dyDescent="0.3">
      <c r="A2133" t="s">
        <v>1155</v>
      </c>
      <c r="B2133" t="s">
        <v>202</v>
      </c>
      <c r="N2133">
        <v>1</v>
      </c>
      <c r="O2133">
        <v>8.3000000000000007</v>
      </c>
      <c r="P2133">
        <v>0</v>
      </c>
    </row>
    <row r="2134" spans="1:16" x14ac:dyDescent="0.3">
      <c r="A2134" t="s">
        <v>1156</v>
      </c>
      <c r="B2134" t="s">
        <v>203</v>
      </c>
      <c r="N2134">
        <v>2</v>
      </c>
      <c r="O2134">
        <v>6.5</v>
      </c>
      <c r="P2134">
        <v>10000</v>
      </c>
    </row>
    <row r="2135" spans="1:16" x14ac:dyDescent="0.3">
      <c r="A2135" t="s">
        <v>1157</v>
      </c>
      <c r="B2135" t="s">
        <v>178</v>
      </c>
      <c r="N2135">
        <v>3</v>
      </c>
      <c r="O2135">
        <v>7.9</v>
      </c>
      <c r="P2135">
        <v>42000</v>
      </c>
    </row>
    <row r="2136" spans="1:16" x14ac:dyDescent="0.3">
      <c r="A2136" t="s">
        <v>1158</v>
      </c>
      <c r="B2136" t="s">
        <v>204</v>
      </c>
      <c r="N2136">
        <v>23</v>
      </c>
      <c r="O2136">
        <v>7.5</v>
      </c>
      <c r="P2136">
        <v>0</v>
      </c>
    </row>
    <row r="2137" spans="1:16" x14ac:dyDescent="0.3">
      <c r="A2137" t="s">
        <v>1159</v>
      </c>
      <c r="B2137" t="s">
        <v>205</v>
      </c>
      <c r="N2137">
        <v>24</v>
      </c>
      <c r="O2137">
        <v>4.8</v>
      </c>
      <c r="P2137">
        <v>0</v>
      </c>
    </row>
    <row r="2138" spans="1:16" x14ac:dyDescent="0.3">
      <c r="A2138" t="s">
        <v>1160</v>
      </c>
      <c r="B2138" t="s">
        <v>206</v>
      </c>
      <c r="N2138">
        <v>23</v>
      </c>
      <c r="O2138">
        <v>5.2</v>
      </c>
      <c r="P2138">
        <v>80000</v>
      </c>
    </row>
    <row r="2139" spans="1:16" x14ac:dyDescent="0.3">
      <c r="A2139" t="s">
        <v>1161</v>
      </c>
      <c r="B2139" t="s">
        <v>207</v>
      </c>
      <c r="N2139">
        <v>24</v>
      </c>
      <c r="O2139">
        <v>6.9</v>
      </c>
      <c r="P2139">
        <v>2000</v>
      </c>
    </row>
    <row r="2140" spans="1:16" x14ac:dyDescent="0.3">
      <c r="A2140" t="s">
        <v>1162</v>
      </c>
      <c r="B2140" t="s">
        <v>208</v>
      </c>
      <c r="N2140">
        <v>24</v>
      </c>
      <c r="O2140">
        <v>5.4</v>
      </c>
      <c r="P2140">
        <v>77000</v>
      </c>
    </row>
    <row r="2141" spans="1:16" x14ac:dyDescent="0.3">
      <c r="A2141" t="s">
        <v>1163</v>
      </c>
      <c r="B2141" t="s">
        <v>178</v>
      </c>
      <c r="N2141">
        <v>23</v>
      </c>
      <c r="O2141">
        <v>7.9</v>
      </c>
      <c r="P2141">
        <v>0</v>
      </c>
    </row>
    <row r="2142" spans="1:16" x14ac:dyDescent="0.3">
      <c r="A2142" t="s">
        <v>1164</v>
      </c>
      <c r="B2142" t="s">
        <v>191</v>
      </c>
      <c r="N2142">
        <v>21</v>
      </c>
      <c r="O2142">
        <v>6.1</v>
      </c>
      <c r="P2142">
        <v>0</v>
      </c>
    </row>
    <row r="2143" spans="1:16" x14ac:dyDescent="0.3">
      <c r="A2143" t="s">
        <v>1165</v>
      </c>
      <c r="B2143" t="s">
        <v>191</v>
      </c>
      <c r="N2143">
        <v>11</v>
      </c>
      <c r="O2143">
        <v>5.8</v>
      </c>
      <c r="P2143">
        <v>118000</v>
      </c>
    </row>
    <row r="2144" spans="1:16" x14ac:dyDescent="0.3">
      <c r="A2144" t="s">
        <v>1166</v>
      </c>
      <c r="B2144" t="s">
        <v>209</v>
      </c>
      <c r="N2144">
        <v>1</v>
      </c>
      <c r="O2144">
        <v>8.3000000000000007</v>
      </c>
      <c r="P2144">
        <v>65000</v>
      </c>
    </row>
    <row r="2145" spans="1:16" x14ac:dyDescent="0.3">
      <c r="A2145" t="s">
        <v>1167</v>
      </c>
      <c r="B2145" t="s">
        <v>210</v>
      </c>
      <c r="N2145">
        <v>1</v>
      </c>
      <c r="O2145">
        <v>7.8</v>
      </c>
      <c r="P2145">
        <v>18000</v>
      </c>
    </row>
    <row r="2146" spans="1:16" x14ac:dyDescent="0.3">
      <c r="A2146" t="s">
        <v>1168</v>
      </c>
      <c r="B2146" t="s">
        <v>178</v>
      </c>
      <c r="N2146">
        <v>11</v>
      </c>
      <c r="O2146">
        <v>7</v>
      </c>
      <c r="P2146">
        <v>53000</v>
      </c>
    </row>
    <row r="2147" spans="1:16" x14ac:dyDescent="0.3">
      <c r="A2147" t="s">
        <v>1169</v>
      </c>
      <c r="B2147" t="s">
        <v>211</v>
      </c>
      <c r="N2147">
        <v>11</v>
      </c>
      <c r="O2147">
        <v>6.1</v>
      </c>
      <c r="P2147">
        <v>89000</v>
      </c>
    </row>
    <row r="2148" spans="1:16" x14ac:dyDescent="0.3">
      <c r="A2148" t="s">
        <v>1170</v>
      </c>
      <c r="B2148" t="s">
        <v>212</v>
      </c>
      <c r="N2148">
        <v>11</v>
      </c>
      <c r="O2148">
        <v>7</v>
      </c>
      <c r="P2148">
        <v>45000</v>
      </c>
    </row>
    <row r="2149" spans="1:16" x14ac:dyDescent="0.3">
      <c r="A2149" t="s">
        <v>1171</v>
      </c>
      <c r="B2149" t="s">
        <v>213</v>
      </c>
      <c r="N2149">
        <v>11</v>
      </c>
      <c r="O2149">
        <v>7.6</v>
      </c>
      <c r="P2149">
        <v>677</v>
      </c>
    </row>
    <row r="2150" spans="1:16" x14ac:dyDescent="0.3">
      <c r="A2150" t="s">
        <v>1172</v>
      </c>
      <c r="B2150" t="s">
        <v>214</v>
      </c>
      <c r="N2150">
        <v>11</v>
      </c>
      <c r="O2150">
        <v>4.5</v>
      </c>
      <c r="P2150">
        <v>35000</v>
      </c>
    </row>
    <row r="2151" spans="1:16" x14ac:dyDescent="0.3">
      <c r="A2151" t="s">
        <v>1173</v>
      </c>
      <c r="B2151" t="s">
        <v>211</v>
      </c>
      <c r="N2151">
        <v>11</v>
      </c>
      <c r="O2151">
        <v>6.3</v>
      </c>
      <c r="P2151">
        <v>55000</v>
      </c>
    </row>
    <row r="2152" spans="1:16" x14ac:dyDescent="0.3">
      <c r="A2152" t="s">
        <v>1174</v>
      </c>
      <c r="B2152" t="s">
        <v>178</v>
      </c>
      <c r="N2152">
        <v>11</v>
      </c>
      <c r="O2152">
        <v>7.8</v>
      </c>
      <c r="P2152">
        <v>0</v>
      </c>
    </row>
    <row r="2153" spans="1:16" x14ac:dyDescent="0.3">
      <c r="A2153" t="s">
        <v>1175</v>
      </c>
      <c r="B2153" t="s">
        <v>194</v>
      </c>
      <c r="N2153" s="61">
        <v>3</v>
      </c>
      <c r="O2153">
        <v>6.4</v>
      </c>
      <c r="P2153">
        <v>37000</v>
      </c>
    </row>
    <row r="2154" spans="1:16" x14ac:dyDescent="0.3">
      <c r="A2154" t="s">
        <v>1176</v>
      </c>
      <c r="B2154" t="s">
        <v>215</v>
      </c>
      <c r="N2154" s="61">
        <v>4</v>
      </c>
      <c r="O2154">
        <v>6.5</v>
      </c>
      <c r="P2154">
        <v>41000</v>
      </c>
    </row>
    <row r="2155" spans="1:16" x14ac:dyDescent="0.3">
      <c r="A2155" t="s">
        <v>1177</v>
      </c>
      <c r="B2155" t="s">
        <v>216</v>
      </c>
      <c r="N2155" s="61">
        <v>5</v>
      </c>
      <c r="O2155">
        <v>7.9</v>
      </c>
      <c r="P2155">
        <v>40000</v>
      </c>
    </row>
    <row r="2156" spans="1:16" x14ac:dyDescent="0.3">
      <c r="A2156" t="s">
        <v>1178</v>
      </c>
      <c r="B2156" t="s">
        <v>217</v>
      </c>
      <c r="N2156" s="107">
        <v>14</v>
      </c>
      <c r="O2156">
        <v>7.8</v>
      </c>
      <c r="P2156">
        <v>10000</v>
      </c>
    </row>
    <row r="2157" spans="1:16" x14ac:dyDescent="0.3">
      <c r="A2157" t="s">
        <v>1179</v>
      </c>
      <c r="B2157" t="s">
        <v>218</v>
      </c>
      <c r="N2157" s="107">
        <v>12</v>
      </c>
      <c r="O2157">
        <v>6.6</v>
      </c>
      <c r="P2157">
        <v>67000</v>
      </c>
    </row>
    <row r="2158" spans="1:16" x14ac:dyDescent="0.3">
      <c r="A2158" t="s">
        <v>1180</v>
      </c>
      <c r="B2158" t="s">
        <v>178</v>
      </c>
      <c r="N2158" s="107">
        <v>13</v>
      </c>
      <c r="O2158">
        <v>5.5</v>
      </c>
      <c r="P2158">
        <v>33000</v>
      </c>
    </row>
    <row r="2159" spans="1:16" x14ac:dyDescent="0.3">
      <c r="A2159" t="s">
        <v>1181</v>
      </c>
      <c r="B2159" t="s">
        <v>218</v>
      </c>
      <c r="N2159" s="107">
        <v>14</v>
      </c>
      <c r="O2159">
        <v>8.1999999999999993</v>
      </c>
      <c r="P2159">
        <v>0</v>
      </c>
    </row>
    <row r="2160" spans="1:16" x14ac:dyDescent="0.3">
      <c r="A2160" t="s">
        <v>1182</v>
      </c>
      <c r="B2160" t="s">
        <v>219</v>
      </c>
      <c r="N2160" s="107">
        <v>15</v>
      </c>
      <c r="O2160">
        <v>6.4</v>
      </c>
      <c r="P2160">
        <v>96000</v>
      </c>
    </row>
    <row r="2161" spans="1:16" x14ac:dyDescent="0.3">
      <c r="A2161" t="s">
        <v>1183</v>
      </c>
      <c r="B2161" t="s">
        <v>178</v>
      </c>
      <c r="N2161" s="107">
        <v>16</v>
      </c>
      <c r="O2161">
        <v>8.1</v>
      </c>
      <c r="P2161">
        <v>349000</v>
      </c>
    </row>
    <row r="2162" spans="1:16" x14ac:dyDescent="0.3">
      <c r="A2162" t="s">
        <v>1184</v>
      </c>
      <c r="B2162" t="s">
        <v>220</v>
      </c>
      <c r="N2162" s="107">
        <v>17</v>
      </c>
      <c r="O2162">
        <v>8.6</v>
      </c>
      <c r="P2162">
        <v>175000</v>
      </c>
    </row>
    <row r="2163" spans="1:16" x14ac:dyDescent="0.3">
      <c r="A2163" t="s">
        <v>1185</v>
      </c>
      <c r="B2163" t="s">
        <v>191</v>
      </c>
      <c r="N2163" s="107">
        <v>18</v>
      </c>
      <c r="O2163">
        <v>8.8000000000000007</v>
      </c>
      <c r="P2163">
        <v>0</v>
      </c>
    </row>
    <row r="2164" spans="1:16" x14ac:dyDescent="0.3">
      <c r="A2164" t="s">
        <v>1186</v>
      </c>
      <c r="B2164" t="s">
        <v>221</v>
      </c>
      <c r="N2164" s="107">
        <v>19</v>
      </c>
      <c r="O2164">
        <v>8.1999999999999993</v>
      </c>
      <c r="P2164">
        <v>166000</v>
      </c>
    </row>
    <row r="2165" spans="1:16" x14ac:dyDescent="0.3">
      <c r="A2165" t="s">
        <v>1187</v>
      </c>
      <c r="B2165" t="s">
        <v>186</v>
      </c>
      <c r="N2165" s="107">
        <v>12</v>
      </c>
      <c r="O2165">
        <v>7.9</v>
      </c>
      <c r="P2165">
        <v>14000</v>
      </c>
    </row>
    <row r="2166" spans="1:16" x14ac:dyDescent="0.3">
      <c r="A2166" t="s">
        <v>1188</v>
      </c>
      <c r="B2166" t="s">
        <v>196</v>
      </c>
      <c r="N2166" s="107">
        <v>4</v>
      </c>
      <c r="O2166">
        <v>6.7</v>
      </c>
      <c r="P2166">
        <v>23000</v>
      </c>
    </row>
    <row r="2167" spans="1:16" x14ac:dyDescent="0.3">
      <c r="A2167" t="s">
        <v>1189</v>
      </c>
      <c r="B2167" t="s">
        <v>222</v>
      </c>
      <c r="N2167" s="107">
        <v>3</v>
      </c>
      <c r="O2167">
        <v>7.8</v>
      </c>
      <c r="P2167">
        <v>54000</v>
      </c>
    </row>
    <row r="2168" spans="1:16" x14ac:dyDescent="0.3">
      <c r="A2168" t="s">
        <v>1190</v>
      </c>
      <c r="B2168" t="s">
        <v>178</v>
      </c>
      <c r="N2168" s="107">
        <v>8</v>
      </c>
      <c r="O2168">
        <v>7.8</v>
      </c>
      <c r="P2168">
        <v>38000</v>
      </c>
    </row>
    <row r="2169" spans="1:16" x14ac:dyDescent="0.3">
      <c r="A2169" t="s">
        <v>1191</v>
      </c>
      <c r="B2169" t="s">
        <v>223</v>
      </c>
      <c r="N2169" s="107">
        <v>9</v>
      </c>
      <c r="O2169">
        <v>6.6</v>
      </c>
      <c r="P2169">
        <v>11000</v>
      </c>
    </row>
    <row r="2170" spans="1:16" x14ac:dyDescent="0.3">
      <c r="A2170" t="s">
        <v>1192</v>
      </c>
      <c r="B2170" t="s">
        <v>184</v>
      </c>
      <c r="N2170" s="107">
        <v>1</v>
      </c>
      <c r="O2170">
        <v>6.1</v>
      </c>
      <c r="P2170">
        <v>0</v>
      </c>
    </row>
    <row r="2171" spans="1:16" x14ac:dyDescent="0.3">
      <c r="A2171" t="s">
        <v>1193</v>
      </c>
      <c r="B2171" t="s">
        <v>224</v>
      </c>
      <c r="N2171" s="107">
        <v>12</v>
      </c>
      <c r="O2171">
        <v>5.6</v>
      </c>
      <c r="P2171">
        <v>30000</v>
      </c>
    </row>
    <row r="2172" spans="1:16" x14ac:dyDescent="0.3">
      <c r="A2172" t="s">
        <v>1194</v>
      </c>
      <c r="B2172" t="s">
        <v>188</v>
      </c>
      <c r="N2172" s="107">
        <v>7</v>
      </c>
      <c r="O2172">
        <v>6.4</v>
      </c>
      <c r="P2172">
        <v>0</v>
      </c>
    </row>
    <row r="2173" spans="1:16" x14ac:dyDescent="0.3">
      <c r="A2173" t="s">
        <v>1195</v>
      </c>
      <c r="B2173" t="s">
        <v>194</v>
      </c>
      <c r="N2173" s="107">
        <v>4</v>
      </c>
      <c r="O2173">
        <v>6.1</v>
      </c>
      <c r="P2173">
        <v>89000</v>
      </c>
    </row>
    <row r="2174" spans="1:16" x14ac:dyDescent="0.3">
      <c r="A2174" t="s">
        <v>1196</v>
      </c>
      <c r="B2174" t="s">
        <v>174</v>
      </c>
      <c r="N2174" s="107">
        <v>8</v>
      </c>
      <c r="O2174">
        <v>7.3</v>
      </c>
      <c r="P2174">
        <v>82000</v>
      </c>
    </row>
    <row r="2175" spans="1:16" x14ac:dyDescent="0.3">
      <c r="A2175" t="s">
        <v>1197</v>
      </c>
      <c r="B2175" t="s">
        <v>178</v>
      </c>
      <c r="N2175" s="107">
        <v>9</v>
      </c>
      <c r="O2175">
        <v>6.6</v>
      </c>
      <c r="P2175">
        <v>11000</v>
      </c>
    </row>
    <row r="2176" spans="1:16" x14ac:dyDescent="0.3">
      <c r="A2176" t="s">
        <v>1198</v>
      </c>
      <c r="B2176" t="s">
        <v>188</v>
      </c>
      <c r="N2176" s="107">
        <v>9</v>
      </c>
      <c r="O2176">
        <v>6.3</v>
      </c>
      <c r="P2176">
        <v>0</v>
      </c>
    </row>
    <row r="2177" spans="1:16" x14ac:dyDescent="0.3">
      <c r="A2177" t="s">
        <v>1199</v>
      </c>
      <c r="B2177" t="s">
        <v>225</v>
      </c>
      <c r="N2177" s="107">
        <v>9</v>
      </c>
      <c r="O2177">
        <v>6.1</v>
      </c>
      <c r="P2177">
        <v>8000</v>
      </c>
    </row>
    <row r="2178" spans="1:16" x14ac:dyDescent="0.3">
      <c r="A2178" t="s">
        <v>1200</v>
      </c>
      <c r="B2178" t="s">
        <v>178</v>
      </c>
      <c r="N2178" s="107">
        <v>1</v>
      </c>
      <c r="O2178">
        <v>7.1</v>
      </c>
      <c r="P2178">
        <v>0</v>
      </c>
    </row>
    <row r="2179" spans="1:16" x14ac:dyDescent="0.3">
      <c r="A2179" t="s">
        <v>1201</v>
      </c>
      <c r="B2179" t="s">
        <v>226</v>
      </c>
      <c r="N2179" s="107">
        <v>3</v>
      </c>
      <c r="O2179">
        <v>5.5</v>
      </c>
      <c r="P2179">
        <v>0</v>
      </c>
    </row>
    <row r="2180" spans="1:16" x14ac:dyDescent="0.3">
      <c r="A2180" t="s">
        <v>1202</v>
      </c>
      <c r="B2180" t="s">
        <v>181</v>
      </c>
      <c r="N2180" s="107">
        <v>12</v>
      </c>
      <c r="O2180">
        <v>7.5</v>
      </c>
      <c r="P2180">
        <v>0</v>
      </c>
    </row>
    <row r="2181" spans="1:16" x14ac:dyDescent="0.3">
      <c r="A2181" t="s">
        <v>1203</v>
      </c>
      <c r="B2181" t="s">
        <v>181</v>
      </c>
      <c r="N2181" s="107">
        <v>1</v>
      </c>
      <c r="O2181">
        <v>7.6</v>
      </c>
      <c r="P2181">
        <v>0</v>
      </c>
    </row>
    <row r="2182" spans="1:16" x14ac:dyDescent="0.3">
      <c r="A2182" t="s">
        <v>1204</v>
      </c>
      <c r="B2182" t="s">
        <v>227</v>
      </c>
      <c r="N2182" s="107">
        <v>16</v>
      </c>
      <c r="O2182">
        <v>6.4</v>
      </c>
      <c r="P2182">
        <v>11000</v>
      </c>
    </row>
    <row r="2183" spans="1:16" x14ac:dyDescent="0.3">
      <c r="A2183" t="s">
        <v>1205</v>
      </c>
      <c r="B2183" t="s">
        <v>228</v>
      </c>
      <c r="N2183" s="107">
        <v>23</v>
      </c>
      <c r="O2183">
        <v>7.2</v>
      </c>
      <c r="P2183">
        <v>0</v>
      </c>
    </row>
    <row r="2184" spans="1:16" x14ac:dyDescent="0.3">
      <c r="A2184" t="s">
        <v>1206</v>
      </c>
      <c r="B2184" t="s">
        <v>229</v>
      </c>
      <c r="N2184" s="107">
        <v>23</v>
      </c>
      <c r="O2184">
        <v>6.7</v>
      </c>
      <c r="P2184">
        <v>10000</v>
      </c>
    </row>
    <row r="2185" spans="1:16" x14ac:dyDescent="0.3">
      <c r="A2185" t="s">
        <v>1207</v>
      </c>
      <c r="B2185" t="s">
        <v>230</v>
      </c>
      <c r="N2185" s="107">
        <v>2</v>
      </c>
      <c r="O2185">
        <v>8</v>
      </c>
      <c r="P2185">
        <v>15000</v>
      </c>
    </row>
    <row r="2186" spans="1:16" x14ac:dyDescent="0.3">
      <c r="A2186" t="s">
        <v>1208</v>
      </c>
      <c r="B2186" t="s">
        <v>182</v>
      </c>
      <c r="N2186" s="107">
        <v>4</v>
      </c>
      <c r="O2186">
        <v>8.3000000000000007</v>
      </c>
      <c r="P2186">
        <v>0</v>
      </c>
    </row>
    <row r="2187" spans="1:16" x14ac:dyDescent="0.3">
      <c r="A2187" t="s">
        <v>1209</v>
      </c>
      <c r="B2187" t="s">
        <v>231</v>
      </c>
      <c r="N2187" s="107">
        <v>21</v>
      </c>
      <c r="O2187">
        <v>6.7</v>
      </c>
      <c r="P2187">
        <v>2000</v>
      </c>
    </row>
    <row r="2188" spans="1:16" x14ac:dyDescent="0.3">
      <c r="A2188" t="s">
        <v>1210</v>
      </c>
      <c r="B2188" t="s">
        <v>229</v>
      </c>
      <c r="N2188" s="107">
        <v>2</v>
      </c>
      <c r="O2188">
        <v>5.9</v>
      </c>
      <c r="P2188">
        <v>0</v>
      </c>
    </row>
    <row r="2189" spans="1:16" x14ac:dyDescent="0.3">
      <c r="A2189" t="s">
        <v>1211</v>
      </c>
      <c r="B2189" t="s">
        <v>193</v>
      </c>
      <c r="N2189" s="107">
        <v>4</v>
      </c>
      <c r="O2189">
        <v>6.7</v>
      </c>
      <c r="P2189">
        <v>0</v>
      </c>
    </row>
    <row r="2190" spans="1:16" x14ac:dyDescent="0.3">
      <c r="A2190" t="s">
        <v>1212</v>
      </c>
      <c r="B2190" t="s">
        <v>219</v>
      </c>
      <c r="N2190" s="107">
        <v>2</v>
      </c>
      <c r="O2190">
        <v>6.7</v>
      </c>
      <c r="P2190">
        <v>58000</v>
      </c>
    </row>
    <row r="2191" spans="1:16" x14ac:dyDescent="0.3">
      <c r="A2191" t="s">
        <v>1213</v>
      </c>
      <c r="B2191" t="s">
        <v>232</v>
      </c>
      <c r="N2191" s="107">
        <v>4</v>
      </c>
      <c r="O2191">
        <v>7.6</v>
      </c>
      <c r="P2191">
        <v>0</v>
      </c>
    </row>
    <row r="2192" spans="1:16" x14ac:dyDescent="0.3">
      <c r="A2192" t="s">
        <v>1214</v>
      </c>
      <c r="B2192" t="s">
        <v>219</v>
      </c>
      <c r="N2192" s="107">
        <v>5</v>
      </c>
      <c r="O2192">
        <v>7.2</v>
      </c>
      <c r="P2192">
        <v>63000</v>
      </c>
    </row>
    <row r="2193" spans="1:16" x14ac:dyDescent="0.3">
      <c r="A2193" t="s">
        <v>1215</v>
      </c>
      <c r="B2193" t="s">
        <v>174</v>
      </c>
      <c r="N2193" s="107">
        <v>6</v>
      </c>
      <c r="O2193">
        <v>7.1</v>
      </c>
      <c r="P2193">
        <v>191000</v>
      </c>
    </row>
    <row r="2194" spans="1:16" x14ac:dyDescent="0.3">
      <c r="A2194" t="s">
        <v>1216</v>
      </c>
      <c r="B2194" t="s">
        <v>191</v>
      </c>
      <c r="N2194" s="107">
        <v>7</v>
      </c>
      <c r="O2194">
        <v>8.1</v>
      </c>
      <c r="P2194">
        <v>0</v>
      </c>
    </row>
    <row r="2195" spans="1:16" x14ac:dyDescent="0.3">
      <c r="A2195" t="s">
        <v>1217</v>
      </c>
      <c r="B2195" t="s">
        <v>233</v>
      </c>
      <c r="N2195" s="107">
        <v>8</v>
      </c>
      <c r="O2195">
        <v>6.7</v>
      </c>
      <c r="P2195">
        <v>63000</v>
      </c>
    </row>
    <row r="2196" spans="1:16" x14ac:dyDescent="0.3">
      <c r="A2196" t="s">
        <v>1218</v>
      </c>
      <c r="B2196" t="s">
        <v>174</v>
      </c>
      <c r="N2196" s="107">
        <v>9</v>
      </c>
      <c r="O2196">
        <v>7</v>
      </c>
      <c r="P2196">
        <v>0</v>
      </c>
    </row>
    <row r="2197" spans="1:16" x14ac:dyDescent="0.3">
      <c r="A2197" t="s">
        <v>1219</v>
      </c>
      <c r="B2197" t="s">
        <v>234</v>
      </c>
      <c r="N2197" s="107">
        <v>2</v>
      </c>
      <c r="O2197">
        <v>6.9</v>
      </c>
      <c r="P2197">
        <v>0</v>
      </c>
    </row>
    <row r="2198" spans="1:16" x14ac:dyDescent="0.3">
      <c r="A2198" t="s">
        <v>1220</v>
      </c>
      <c r="B2198" t="s">
        <v>235</v>
      </c>
      <c r="N2198" s="107">
        <v>24</v>
      </c>
      <c r="O2198">
        <v>5.0999999999999996</v>
      </c>
      <c r="P2198">
        <v>19000</v>
      </c>
    </row>
    <row r="2199" spans="1:16" x14ac:dyDescent="0.3">
      <c r="A2199" t="s">
        <v>1221</v>
      </c>
      <c r="B2199" t="s">
        <v>174</v>
      </c>
      <c r="N2199" s="107">
        <v>23</v>
      </c>
      <c r="O2199">
        <v>5.8</v>
      </c>
      <c r="P2199">
        <v>82000</v>
      </c>
    </row>
    <row r="2200" spans="1:16" x14ac:dyDescent="0.3">
      <c r="A2200" t="s">
        <v>1222</v>
      </c>
      <c r="B2200" t="s">
        <v>236</v>
      </c>
      <c r="N2200" s="107">
        <v>24</v>
      </c>
      <c r="O2200">
        <v>6.2</v>
      </c>
      <c r="P2200">
        <v>47000</v>
      </c>
    </row>
    <row r="2201" spans="1:16" x14ac:dyDescent="0.3">
      <c r="A2201" t="s">
        <v>1223</v>
      </c>
      <c r="B2201" t="s">
        <v>175</v>
      </c>
      <c r="N2201" s="107">
        <v>21</v>
      </c>
      <c r="O2201">
        <v>7.4</v>
      </c>
      <c r="P2201">
        <v>0</v>
      </c>
    </row>
    <row r="2202" spans="1:16" x14ac:dyDescent="0.3">
      <c r="A2202" t="s">
        <v>1224</v>
      </c>
      <c r="B2202" t="s">
        <v>237</v>
      </c>
      <c r="N2202" s="107">
        <v>20</v>
      </c>
      <c r="O2202">
        <v>5.8</v>
      </c>
      <c r="P2202">
        <v>29000</v>
      </c>
    </row>
    <row r="2203" spans="1:16" x14ac:dyDescent="0.3">
      <c r="A2203" t="s">
        <v>1151</v>
      </c>
      <c r="B2203" t="s">
        <v>189</v>
      </c>
      <c r="N2203" s="107">
        <v>9</v>
      </c>
      <c r="O2203">
        <v>6.6</v>
      </c>
      <c r="P2203">
        <v>0</v>
      </c>
    </row>
    <row r="2204" spans="1:16" x14ac:dyDescent="0.3">
      <c r="A2204" t="s">
        <v>1225</v>
      </c>
      <c r="B2204" t="s">
        <v>202</v>
      </c>
      <c r="N2204" s="107">
        <v>7</v>
      </c>
      <c r="O2204">
        <v>6.2</v>
      </c>
      <c r="P2204">
        <v>20000</v>
      </c>
    </row>
    <row r="2205" spans="1:16" x14ac:dyDescent="0.3">
      <c r="A2205" t="s">
        <v>1226</v>
      </c>
      <c r="B2205" t="s">
        <v>231</v>
      </c>
      <c r="N2205" s="107">
        <v>4</v>
      </c>
      <c r="O2205">
        <v>7.3</v>
      </c>
      <c r="P2205">
        <v>18000</v>
      </c>
    </row>
    <row r="2206" spans="1:16" x14ac:dyDescent="0.3">
      <c r="A2206" t="s">
        <v>1227</v>
      </c>
      <c r="B2206" t="s">
        <v>184</v>
      </c>
      <c r="N2206" s="107">
        <v>5</v>
      </c>
      <c r="O2206">
        <v>4.2</v>
      </c>
      <c r="P2206">
        <v>0</v>
      </c>
    </row>
    <row r="2207" spans="1:16" x14ac:dyDescent="0.3">
      <c r="A2207" t="s">
        <v>1228</v>
      </c>
      <c r="B2207" t="s">
        <v>175</v>
      </c>
      <c r="N2207" s="107">
        <v>6</v>
      </c>
      <c r="O2207">
        <v>6.9</v>
      </c>
      <c r="P2207">
        <v>33000</v>
      </c>
    </row>
    <row r="2208" spans="1:16" x14ac:dyDescent="0.3">
      <c r="A2208" t="s">
        <v>1229</v>
      </c>
      <c r="B2208" t="s">
        <v>238</v>
      </c>
      <c r="N2208" s="107">
        <v>7</v>
      </c>
      <c r="O2208">
        <v>6.4</v>
      </c>
      <c r="P2208">
        <v>0</v>
      </c>
    </row>
    <row r="2209" spans="1:16" x14ac:dyDescent="0.3">
      <c r="A2209" t="s">
        <v>1230</v>
      </c>
      <c r="B2209" t="s">
        <v>203</v>
      </c>
      <c r="N2209" s="107">
        <v>8</v>
      </c>
      <c r="O2209">
        <v>5.4</v>
      </c>
      <c r="P2209">
        <v>0</v>
      </c>
    </row>
    <row r="2210" spans="1:16" x14ac:dyDescent="0.3">
      <c r="A2210" t="s">
        <v>1231</v>
      </c>
      <c r="B2210" t="s">
        <v>202</v>
      </c>
      <c r="N2210" s="107">
        <v>9</v>
      </c>
      <c r="O2210">
        <v>6.7</v>
      </c>
      <c r="P2210">
        <v>24000</v>
      </c>
    </row>
    <row r="2211" spans="1:16" x14ac:dyDescent="0.3">
      <c r="A2211" t="s">
        <v>1232</v>
      </c>
      <c r="B2211" t="s">
        <v>188</v>
      </c>
      <c r="N2211" s="107">
        <v>23</v>
      </c>
      <c r="O2211">
        <v>5.8</v>
      </c>
      <c r="P2211">
        <v>11000</v>
      </c>
    </row>
    <row r="2212" spans="1:16" x14ac:dyDescent="0.3">
      <c r="A2212" t="s">
        <v>1233</v>
      </c>
      <c r="B2212" t="s">
        <v>217</v>
      </c>
      <c r="N2212" s="107">
        <v>21</v>
      </c>
      <c r="O2212">
        <v>6.9</v>
      </c>
      <c r="P2212">
        <v>0</v>
      </c>
    </row>
    <row r="2213" spans="1:16" x14ac:dyDescent="0.3">
      <c r="A2213" t="s">
        <v>1234</v>
      </c>
      <c r="B2213" t="s">
        <v>239</v>
      </c>
      <c r="N2213" s="107">
        <v>12</v>
      </c>
      <c r="O2213">
        <v>7.2</v>
      </c>
      <c r="P2213">
        <v>17000</v>
      </c>
    </row>
    <row r="2214" spans="1:16" x14ac:dyDescent="0.3">
      <c r="A2214" t="s">
        <v>1235</v>
      </c>
      <c r="B2214" t="s">
        <v>202</v>
      </c>
      <c r="N2214" s="107">
        <v>12</v>
      </c>
      <c r="O2214">
        <v>6.9</v>
      </c>
      <c r="P2214">
        <v>0</v>
      </c>
    </row>
    <row r="2215" spans="1:16" x14ac:dyDescent="0.3">
      <c r="A2215" t="s">
        <v>1236</v>
      </c>
      <c r="B2215" t="s">
        <v>175</v>
      </c>
      <c r="N2215" s="107">
        <v>12</v>
      </c>
      <c r="O2215">
        <v>6.1</v>
      </c>
      <c r="P2215">
        <v>62000</v>
      </c>
    </row>
    <row r="2216" spans="1:16" x14ac:dyDescent="0.3">
      <c r="A2216" t="s">
        <v>1237</v>
      </c>
      <c r="B2216" t="s">
        <v>240</v>
      </c>
      <c r="N2216" s="107">
        <v>13</v>
      </c>
      <c r="O2216">
        <v>5.5</v>
      </c>
      <c r="P2216">
        <v>11000</v>
      </c>
    </row>
    <row r="2217" spans="1:16" x14ac:dyDescent="0.3">
      <c r="A2217" t="s">
        <v>1238</v>
      </c>
      <c r="B2217" t="s">
        <v>191</v>
      </c>
      <c r="N2217" s="107">
        <v>15</v>
      </c>
      <c r="O2217">
        <v>6.6</v>
      </c>
      <c r="P2217">
        <v>2000</v>
      </c>
    </row>
    <row r="2218" spans="1:16" x14ac:dyDescent="0.3">
      <c r="A2218" t="s">
        <v>1239</v>
      </c>
      <c r="B2218" t="s">
        <v>241</v>
      </c>
      <c r="N2218" s="107">
        <v>21</v>
      </c>
      <c r="O2218">
        <v>6.1</v>
      </c>
      <c r="P2218">
        <v>3000</v>
      </c>
    </row>
    <row r="2219" spans="1:16" x14ac:dyDescent="0.3">
      <c r="A2219" t="s">
        <v>1240</v>
      </c>
      <c r="B2219" t="s">
        <v>242</v>
      </c>
      <c r="N2219" s="107">
        <v>2</v>
      </c>
      <c r="O2219">
        <v>6.3</v>
      </c>
      <c r="P2219">
        <v>24000</v>
      </c>
    </row>
    <row r="2220" spans="1:16" x14ac:dyDescent="0.3">
      <c r="A2220" t="s">
        <v>1241</v>
      </c>
      <c r="B2220" t="s">
        <v>231</v>
      </c>
      <c r="N2220" s="107">
        <v>23</v>
      </c>
      <c r="O2220">
        <v>7.2</v>
      </c>
      <c r="P2220">
        <v>35000</v>
      </c>
    </row>
    <row r="2221" spans="1:16" x14ac:dyDescent="0.3">
      <c r="A2221" t="s">
        <v>1242</v>
      </c>
      <c r="B2221" t="s">
        <v>175</v>
      </c>
      <c r="N2221" s="107">
        <v>1</v>
      </c>
      <c r="O2221">
        <v>7.4</v>
      </c>
      <c r="P2221">
        <v>25000</v>
      </c>
    </row>
    <row r="2222" spans="1:16" x14ac:dyDescent="0.3">
      <c r="A2222" t="s">
        <v>1243</v>
      </c>
      <c r="B2222" t="s">
        <v>218</v>
      </c>
      <c r="N2222" s="107">
        <v>1</v>
      </c>
      <c r="O2222">
        <v>7.3</v>
      </c>
      <c r="P2222">
        <v>2000</v>
      </c>
    </row>
    <row r="2223" spans="1:16" x14ac:dyDescent="0.3">
      <c r="A2223" t="s">
        <v>1244</v>
      </c>
      <c r="B2223" t="s">
        <v>243</v>
      </c>
      <c r="N2223" s="107">
        <v>1</v>
      </c>
      <c r="O2223">
        <v>6.1</v>
      </c>
      <c r="P2223">
        <v>0</v>
      </c>
    </row>
    <row r="2224" spans="1:16" x14ac:dyDescent="0.3">
      <c r="A2224" t="s">
        <v>1245</v>
      </c>
      <c r="B2224" t="s">
        <v>244</v>
      </c>
      <c r="N2224" s="107">
        <v>1</v>
      </c>
      <c r="O2224">
        <v>7.7</v>
      </c>
      <c r="P2224">
        <v>51000</v>
      </c>
    </row>
    <row r="2225" spans="1:16" x14ac:dyDescent="0.3">
      <c r="A2225" t="s">
        <v>1246</v>
      </c>
      <c r="B2225" t="s">
        <v>245</v>
      </c>
      <c r="N2225" s="107">
        <v>1</v>
      </c>
      <c r="O2225">
        <v>6.1</v>
      </c>
      <c r="P2225">
        <v>19000</v>
      </c>
    </row>
    <row r="2226" spans="1:16" x14ac:dyDescent="0.3">
      <c r="A2226" t="s">
        <v>1247</v>
      </c>
      <c r="B2226" t="s">
        <v>178</v>
      </c>
      <c r="N2226" s="107">
        <v>1</v>
      </c>
      <c r="O2226">
        <v>8</v>
      </c>
      <c r="P2226">
        <v>5000</v>
      </c>
    </row>
    <row r="2227" spans="1:16" x14ac:dyDescent="0.3">
      <c r="A2227" t="s">
        <v>1248</v>
      </c>
      <c r="B2227" t="s">
        <v>192</v>
      </c>
      <c r="N2227" s="107">
        <v>1</v>
      </c>
      <c r="O2227">
        <v>7.3</v>
      </c>
      <c r="P2227">
        <v>46000</v>
      </c>
    </row>
    <row r="2228" spans="1:16" x14ac:dyDescent="0.3">
      <c r="A2228" t="s">
        <v>1249</v>
      </c>
      <c r="B2228" t="s">
        <v>246</v>
      </c>
      <c r="N2228" s="107">
        <v>1</v>
      </c>
      <c r="O2228">
        <v>7.9</v>
      </c>
      <c r="P2228">
        <v>24000</v>
      </c>
    </row>
    <row r="2229" spans="1:16" x14ac:dyDescent="0.3">
      <c r="A2229" t="s">
        <v>1250</v>
      </c>
      <c r="B2229" t="s">
        <v>174</v>
      </c>
      <c r="N2229" s="107">
        <v>1</v>
      </c>
      <c r="O2229">
        <v>5.5</v>
      </c>
      <c r="P2229">
        <v>0</v>
      </c>
    </row>
    <row r="2230" spans="1:16" x14ac:dyDescent="0.3">
      <c r="A2230" t="s">
        <v>1251</v>
      </c>
      <c r="B2230" t="s">
        <v>191</v>
      </c>
      <c r="N2230" s="107">
        <v>11</v>
      </c>
      <c r="O2230">
        <v>5</v>
      </c>
      <c r="P2230">
        <v>18000</v>
      </c>
    </row>
    <row r="2231" spans="1:16" x14ac:dyDescent="0.3">
      <c r="A2231" t="s">
        <v>1252</v>
      </c>
      <c r="B2231" t="s">
        <v>247</v>
      </c>
      <c r="N2231" s="107">
        <v>1</v>
      </c>
      <c r="O2231">
        <v>7.7</v>
      </c>
      <c r="P2231">
        <v>0</v>
      </c>
    </row>
    <row r="2232" spans="1:16" x14ac:dyDescent="0.3">
      <c r="A2232" t="s">
        <v>1253</v>
      </c>
      <c r="B2232" t="s">
        <v>196</v>
      </c>
      <c r="N2232" s="107">
        <v>1</v>
      </c>
      <c r="O2232">
        <v>6.6</v>
      </c>
      <c r="P2232">
        <v>0</v>
      </c>
    </row>
    <row r="2233" spans="1:16" x14ac:dyDescent="0.3">
      <c r="A2233" t="s">
        <v>1254</v>
      </c>
      <c r="B2233" t="s">
        <v>219</v>
      </c>
      <c r="N2233" s="107">
        <v>1</v>
      </c>
      <c r="O2233">
        <v>5.7</v>
      </c>
      <c r="P2233">
        <v>42000</v>
      </c>
    </row>
    <row r="2234" spans="1:16" x14ac:dyDescent="0.3">
      <c r="A2234" t="s">
        <v>1255</v>
      </c>
      <c r="B2234" t="s">
        <v>191</v>
      </c>
      <c r="N2234" s="107">
        <v>1</v>
      </c>
      <c r="O2234">
        <v>5.8</v>
      </c>
      <c r="P2234">
        <v>0</v>
      </c>
    </row>
    <row r="2235" spans="1:16" x14ac:dyDescent="0.3">
      <c r="A2235" t="s">
        <v>1256</v>
      </c>
      <c r="B2235" t="s">
        <v>248</v>
      </c>
      <c r="N2235" s="107">
        <v>1</v>
      </c>
      <c r="O2235">
        <v>6</v>
      </c>
      <c r="P2235">
        <v>0</v>
      </c>
    </row>
    <row r="2236" spans="1:16" x14ac:dyDescent="0.3">
      <c r="A2236" t="s">
        <v>1257</v>
      </c>
      <c r="B2236" t="s">
        <v>249</v>
      </c>
      <c r="N2236" s="107">
        <v>1</v>
      </c>
      <c r="O2236">
        <v>6.4</v>
      </c>
      <c r="P2236">
        <v>46000</v>
      </c>
    </row>
    <row r="2237" spans="1:16" x14ac:dyDescent="0.3">
      <c r="A2237" t="s">
        <v>1258</v>
      </c>
      <c r="B2237" t="s">
        <v>178</v>
      </c>
      <c r="N2237" s="107">
        <v>2</v>
      </c>
      <c r="O2237">
        <v>6.9</v>
      </c>
      <c r="P2237">
        <v>2000</v>
      </c>
    </row>
    <row r="2238" spans="1:16" x14ac:dyDescent="0.3">
      <c r="A2238" t="s">
        <v>1259</v>
      </c>
      <c r="B2238" t="s">
        <v>175</v>
      </c>
      <c r="N2238" s="107">
        <v>3</v>
      </c>
      <c r="O2238">
        <v>6.4</v>
      </c>
      <c r="P2238">
        <v>0</v>
      </c>
    </row>
    <row r="2239" spans="1:16" x14ac:dyDescent="0.3">
      <c r="A2239" t="s">
        <v>1260</v>
      </c>
      <c r="B2239" t="s">
        <v>250</v>
      </c>
      <c r="N2239" s="107">
        <v>4</v>
      </c>
      <c r="O2239">
        <v>7.4</v>
      </c>
      <c r="P2239">
        <v>65000</v>
      </c>
    </row>
    <row r="2240" spans="1:16" x14ac:dyDescent="0.3">
      <c r="A2240" t="s">
        <v>1261</v>
      </c>
      <c r="B2240" t="s">
        <v>251</v>
      </c>
      <c r="N2240" s="107">
        <v>5</v>
      </c>
      <c r="O2240">
        <v>5.5</v>
      </c>
      <c r="P2240">
        <v>0</v>
      </c>
    </row>
    <row r="2241" spans="1:16" x14ac:dyDescent="0.3">
      <c r="A2241" t="s">
        <v>1262</v>
      </c>
      <c r="B2241" t="s">
        <v>252</v>
      </c>
      <c r="N2241" s="107">
        <v>6</v>
      </c>
      <c r="O2241">
        <v>5.9</v>
      </c>
      <c r="P2241">
        <v>0</v>
      </c>
    </row>
    <row r="2242" spans="1:16" x14ac:dyDescent="0.3">
      <c r="A2242" t="s">
        <v>1263</v>
      </c>
      <c r="B2242" t="s">
        <v>178</v>
      </c>
      <c r="N2242" s="107">
        <v>7</v>
      </c>
      <c r="O2242">
        <v>6.8</v>
      </c>
      <c r="P2242">
        <v>0</v>
      </c>
    </row>
    <row r="2243" spans="1:16" x14ac:dyDescent="0.3">
      <c r="A2243" t="s">
        <v>1264</v>
      </c>
      <c r="B2243" t="s">
        <v>253</v>
      </c>
      <c r="N2243" s="107">
        <v>8</v>
      </c>
      <c r="O2243">
        <v>7.5</v>
      </c>
      <c r="P2243">
        <v>27000</v>
      </c>
    </row>
    <row r="2244" spans="1:16" x14ac:dyDescent="0.3">
      <c r="A2244" t="s">
        <v>1265</v>
      </c>
      <c r="B2244" t="s">
        <v>188</v>
      </c>
      <c r="N2244" s="107">
        <v>24</v>
      </c>
      <c r="O2244">
        <v>6.8</v>
      </c>
      <c r="P2244">
        <v>190000</v>
      </c>
    </row>
    <row r="2245" spans="1:16" x14ac:dyDescent="0.3">
      <c r="A2245" t="s">
        <v>1266</v>
      </c>
      <c r="B2245" t="s">
        <v>254</v>
      </c>
      <c r="N2245" s="107">
        <v>23</v>
      </c>
      <c r="O2245">
        <v>8.1</v>
      </c>
      <c r="P2245">
        <v>13000</v>
      </c>
    </row>
    <row r="2246" spans="1:16" x14ac:dyDescent="0.3">
      <c r="A2246" t="s">
        <v>1267</v>
      </c>
      <c r="B2246" t="s">
        <v>195</v>
      </c>
      <c r="N2246" s="107">
        <v>21</v>
      </c>
      <c r="O2246">
        <v>6.5</v>
      </c>
      <c r="P2246">
        <v>26000</v>
      </c>
    </row>
    <row r="2247" spans="1:16" x14ac:dyDescent="0.3">
      <c r="A2247" t="s">
        <v>1268</v>
      </c>
      <c r="B2247" t="s">
        <v>255</v>
      </c>
      <c r="N2247" s="107">
        <v>2</v>
      </c>
      <c r="O2247">
        <v>7.2</v>
      </c>
      <c r="P2247">
        <v>11000</v>
      </c>
    </row>
    <row r="2248" spans="1:16" x14ac:dyDescent="0.3">
      <c r="A2248" t="s">
        <v>1269</v>
      </c>
      <c r="B2248" t="s">
        <v>202</v>
      </c>
      <c r="N2248" s="107">
        <v>14</v>
      </c>
      <c r="O2248">
        <v>6.7</v>
      </c>
      <c r="P2248">
        <v>0</v>
      </c>
    </row>
    <row r="2249" spans="1:16" x14ac:dyDescent="0.3">
      <c r="A2249" t="s">
        <v>1270</v>
      </c>
      <c r="B2249" t="s">
        <v>256</v>
      </c>
      <c r="N2249" s="107">
        <v>15</v>
      </c>
      <c r="O2249">
        <v>8.1</v>
      </c>
      <c r="P2249">
        <v>6000</v>
      </c>
    </row>
    <row r="2250" spans="1:16" x14ac:dyDescent="0.3">
      <c r="A2250" t="s">
        <v>1271</v>
      </c>
      <c r="B2250" t="s">
        <v>231</v>
      </c>
      <c r="N2250" s="107">
        <v>16</v>
      </c>
      <c r="O2250">
        <v>7.6</v>
      </c>
      <c r="P2250">
        <v>61000</v>
      </c>
    </row>
    <row r="2251" spans="1:16" x14ac:dyDescent="0.3">
      <c r="A2251" t="s">
        <v>1272</v>
      </c>
      <c r="B2251" t="s">
        <v>207</v>
      </c>
      <c r="N2251" s="107">
        <v>17</v>
      </c>
      <c r="O2251">
        <v>7.4</v>
      </c>
      <c r="P2251">
        <v>82000</v>
      </c>
    </row>
    <row r="2252" spans="1:16" x14ac:dyDescent="0.3">
      <c r="A2252" t="s">
        <v>1273</v>
      </c>
      <c r="B2252" t="s">
        <v>257</v>
      </c>
      <c r="N2252" s="107">
        <v>18</v>
      </c>
      <c r="O2252">
        <v>7.6</v>
      </c>
      <c r="P2252">
        <v>65000</v>
      </c>
    </row>
    <row r="2253" spans="1:16" x14ac:dyDescent="0.3">
      <c r="A2253" t="s">
        <v>1261</v>
      </c>
      <c r="B2253" t="s">
        <v>251</v>
      </c>
      <c r="N2253" s="107">
        <v>19</v>
      </c>
      <c r="O2253">
        <v>5.5</v>
      </c>
      <c r="P2253">
        <v>26000</v>
      </c>
    </row>
    <row r="2254" spans="1:16" x14ac:dyDescent="0.3">
      <c r="A2254" t="s">
        <v>1274</v>
      </c>
      <c r="B2254" t="s">
        <v>258</v>
      </c>
      <c r="N2254" s="107">
        <v>20</v>
      </c>
      <c r="O2254">
        <v>6.7</v>
      </c>
      <c r="P2254">
        <v>0</v>
      </c>
    </row>
    <row r="2255" spans="1:16" x14ac:dyDescent="0.3">
      <c r="A2255" t="s">
        <v>1275</v>
      </c>
      <c r="B2255" t="s">
        <v>257</v>
      </c>
      <c r="N2255" s="107">
        <v>21</v>
      </c>
      <c r="O2255">
        <v>6.5</v>
      </c>
      <c r="P2255">
        <v>0</v>
      </c>
    </row>
    <row r="2256" spans="1:16" x14ac:dyDescent="0.3">
      <c r="A2256" t="s">
        <v>1276</v>
      </c>
      <c r="B2256" t="s">
        <v>199</v>
      </c>
      <c r="N2256" s="107">
        <v>12</v>
      </c>
      <c r="O2256">
        <v>6.6</v>
      </c>
      <c r="P2256">
        <v>16000</v>
      </c>
    </row>
    <row r="2257" spans="1:16" x14ac:dyDescent="0.3">
      <c r="A2257" t="s">
        <v>1277</v>
      </c>
      <c r="B2257" t="s">
        <v>246</v>
      </c>
      <c r="N2257" s="107">
        <v>11</v>
      </c>
      <c r="O2257">
        <v>6.7</v>
      </c>
      <c r="P2257">
        <v>23000</v>
      </c>
    </row>
    <row r="2258" spans="1:16" x14ac:dyDescent="0.3">
      <c r="A2258" t="s">
        <v>1278</v>
      </c>
      <c r="B2258" t="s">
        <v>259</v>
      </c>
      <c r="N2258" s="107">
        <v>16</v>
      </c>
      <c r="O2258">
        <v>6.4</v>
      </c>
      <c r="P2258">
        <v>71000</v>
      </c>
    </row>
    <row r="2259" spans="1:16" x14ac:dyDescent="0.3">
      <c r="A2259" t="s">
        <v>1279</v>
      </c>
      <c r="B2259" t="s">
        <v>245</v>
      </c>
      <c r="N2259" s="107">
        <v>16</v>
      </c>
      <c r="O2259">
        <v>5.8</v>
      </c>
      <c r="P2259">
        <v>44000</v>
      </c>
    </row>
    <row r="2260" spans="1:16" x14ac:dyDescent="0.3">
      <c r="A2260" t="s">
        <v>1280</v>
      </c>
      <c r="B2260" t="s">
        <v>260</v>
      </c>
      <c r="N2260" s="107">
        <v>17</v>
      </c>
      <c r="O2260">
        <v>7.4</v>
      </c>
      <c r="P2260">
        <v>11000</v>
      </c>
    </row>
    <row r="2261" spans="1:16" x14ac:dyDescent="0.3">
      <c r="A2261" t="s">
        <v>1281</v>
      </c>
      <c r="B2261" t="s">
        <v>181</v>
      </c>
      <c r="N2261" s="107">
        <v>19</v>
      </c>
      <c r="O2261">
        <v>7.8</v>
      </c>
      <c r="P2261">
        <v>0</v>
      </c>
    </row>
    <row r="2262" spans="1:16" x14ac:dyDescent="0.3">
      <c r="A2262" t="s">
        <v>1282</v>
      </c>
      <c r="B2262" t="s">
        <v>261</v>
      </c>
      <c r="N2262" s="107">
        <v>20</v>
      </c>
      <c r="O2262">
        <v>6.6</v>
      </c>
      <c r="P2262">
        <v>37000</v>
      </c>
    </row>
    <row r="2263" spans="1:16" x14ac:dyDescent="0.3">
      <c r="A2263" t="s">
        <v>1283</v>
      </c>
      <c r="B2263" t="s">
        <v>178</v>
      </c>
      <c r="N2263" s="107">
        <v>19</v>
      </c>
      <c r="O2263">
        <v>4.9000000000000004</v>
      </c>
      <c r="P2263">
        <v>0</v>
      </c>
    </row>
    <row r="2264" spans="1:16" x14ac:dyDescent="0.3">
      <c r="A2264" t="s">
        <v>1284</v>
      </c>
      <c r="B2264" t="s">
        <v>262</v>
      </c>
      <c r="N2264" s="107">
        <v>19</v>
      </c>
      <c r="O2264">
        <v>6.5</v>
      </c>
      <c r="P2264">
        <v>40</v>
      </c>
    </row>
    <row r="2265" spans="1:16" x14ac:dyDescent="0.3">
      <c r="A2265" t="s">
        <v>1285</v>
      </c>
      <c r="B2265" t="s">
        <v>263</v>
      </c>
      <c r="N2265" s="107">
        <v>18</v>
      </c>
      <c r="O2265">
        <v>7.5</v>
      </c>
      <c r="P2265">
        <v>11000</v>
      </c>
    </row>
    <row r="2266" spans="1:16" x14ac:dyDescent="0.3">
      <c r="A2266" t="s">
        <v>1286</v>
      </c>
      <c r="B2266" t="s">
        <v>229</v>
      </c>
      <c r="N2266" s="107">
        <v>17</v>
      </c>
      <c r="O2266">
        <v>6.2</v>
      </c>
      <c r="P2266">
        <v>13000</v>
      </c>
    </row>
    <row r="2267" spans="1:16" x14ac:dyDescent="0.3">
      <c r="A2267" t="s">
        <v>1287</v>
      </c>
      <c r="B2267" t="s">
        <v>264</v>
      </c>
      <c r="N2267" s="107">
        <v>16</v>
      </c>
      <c r="O2267">
        <v>7.3</v>
      </c>
      <c r="P2267">
        <v>16000</v>
      </c>
    </row>
    <row r="2268" spans="1:16" x14ac:dyDescent="0.3">
      <c r="A2268" t="s">
        <v>1288</v>
      </c>
      <c r="B2268" t="s">
        <v>188</v>
      </c>
      <c r="N2268" s="107">
        <v>24</v>
      </c>
      <c r="O2268">
        <v>7.5</v>
      </c>
      <c r="P2268">
        <v>20000</v>
      </c>
    </row>
    <row r="2269" spans="1:16" x14ac:dyDescent="0.3">
      <c r="A2269" t="s">
        <v>1289</v>
      </c>
      <c r="B2269" t="s">
        <v>265</v>
      </c>
      <c r="N2269" s="107">
        <v>23</v>
      </c>
      <c r="O2269">
        <v>5.6</v>
      </c>
      <c r="P2269">
        <v>0</v>
      </c>
    </row>
    <row r="2270" spans="1:16" x14ac:dyDescent="0.3">
      <c r="A2270" t="s">
        <v>1186</v>
      </c>
      <c r="B2270" t="s">
        <v>221</v>
      </c>
      <c r="N2270" s="107">
        <v>21</v>
      </c>
      <c r="O2270">
        <v>8.1999999999999993</v>
      </c>
      <c r="P2270">
        <v>10000</v>
      </c>
    </row>
    <row r="2271" spans="1:16" x14ac:dyDescent="0.3">
      <c r="A2271" t="s">
        <v>1290</v>
      </c>
      <c r="B2271" t="s">
        <v>174</v>
      </c>
      <c r="N2271" s="107">
        <v>20</v>
      </c>
      <c r="O2271">
        <v>8.1</v>
      </c>
      <c r="P2271">
        <v>25</v>
      </c>
    </row>
    <row r="2272" spans="1:16" x14ac:dyDescent="0.3">
      <c r="A2272" t="s">
        <v>1291</v>
      </c>
      <c r="B2272" t="s">
        <v>266</v>
      </c>
      <c r="N2272" s="107">
        <v>2</v>
      </c>
      <c r="O2272">
        <v>6.4</v>
      </c>
      <c r="P2272">
        <v>52000</v>
      </c>
    </row>
    <row r="2273" spans="1:16" x14ac:dyDescent="0.3">
      <c r="A2273" t="s">
        <v>1292</v>
      </c>
      <c r="B2273" t="s">
        <v>257</v>
      </c>
      <c r="N2273" s="107">
        <v>3</v>
      </c>
      <c r="O2273">
        <v>6.7</v>
      </c>
      <c r="P2273">
        <v>0</v>
      </c>
    </row>
    <row r="2274" spans="1:16" x14ac:dyDescent="0.3">
      <c r="A2274" t="s">
        <v>1293</v>
      </c>
      <c r="B2274" t="s">
        <v>233</v>
      </c>
      <c r="N2274" s="107">
        <v>4</v>
      </c>
      <c r="O2274">
        <v>6.6</v>
      </c>
      <c r="P2274">
        <v>0</v>
      </c>
    </row>
    <row r="2275" spans="1:16" x14ac:dyDescent="0.3">
      <c r="A2275" t="s">
        <v>1294</v>
      </c>
      <c r="B2275" t="s">
        <v>267</v>
      </c>
      <c r="N2275" s="107">
        <v>5</v>
      </c>
      <c r="O2275">
        <v>6.4</v>
      </c>
      <c r="P2275">
        <v>0</v>
      </c>
    </row>
    <row r="2276" spans="1:16" x14ac:dyDescent="0.3">
      <c r="A2276" t="s">
        <v>1295</v>
      </c>
      <c r="B2276" t="s">
        <v>193</v>
      </c>
      <c r="N2276" s="107">
        <v>6</v>
      </c>
      <c r="O2276">
        <v>7.5</v>
      </c>
      <c r="P2276">
        <v>54000</v>
      </c>
    </row>
    <row r="2277" spans="1:16" x14ac:dyDescent="0.3">
      <c r="A2277" t="s">
        <v>1296</v>
      </c>
      <c r="B2277" t="s">
        <v>196</v>
      </c>
      <c r="N2277" s="107">
        <v>7</v>
      </c>
      <c r="O2277">
        <v>7.3</v>
      </c>
      <c r="P2277">
        <v>39000</v>
      </c>
    </row>
    <row r="2278" spans="1:16" x14ac:dyDescent="0.3">
      <c r="A2278" t="s">
        <v>1297</v>
      </c>
      <c r="B2278" t="s">
        <v>268</v>
      </c>
      <c r="N2278" s="107">
        <v>8</v>
      </c>
      <c r="O2278">
        <v>7.5</v>
      </c>
      <c r="P2278">
        <v>15000</v>
      </c>
    </row>
    <row r="2279" spans="1:16" x14ac:dyDescent="0.3">
      <c r="A2279" t="s">
        <v>1298</v>
      </c>
      <c r="B2279" t="s">
        <v>174</v>
      </c>
      <c r="N2279" s="107">
        <v>23</v>
      </c>
      <c r="O2279">
        <v>5.8</v>
      </c>
      <c r="P2279">
        <v>0</v>
      </c>
    </row>
    <row r="2280" spans="1:16" x14ac:dyDescent="0.3">
      <c r="A2280" t="s">
        <v>1299</v>
      </c>
      <c r="B2280" t="s">
        <v>219</v>
      </c>
      <c r="N2280" s="107">
        <v>24</v>
      </c>
      <c r="O2280">
        <v>7.5</v>
      </c>
      <c r="P2280">
        <v>0</v>
      </c>
    </row>
    <row r="2281" spans="1:16" x14ac:dyDescent="0.3">
      <c r="A2281" t="s">
        <v>1300</v>
      </c>
      <c r="B2281" t="s">
        <v>269</v>
      </c>
      <c r="N2281" s="107">
        <v>1</v>
      </c>
      <c r="O2281">
        <v>6.6</v>
      </c>
      <c r="P2281">
        <v>31000</v>
      </c>
    </row>
    <row r="2282" spans="1:16" x14ac:dyDescent="0.3">
      <c r="A2282" t="s">
        <v>1301</v>
      </c>
      <c r="B2282" t="s">
        <v>175</v>
      </c>
      <c r="N2282" s="107">
        <v>2</v>
      </c>
      <c r="O2282">
        <v>6.7</v>
      </c>
      <c r="P2282">
        <v>0</v>
      </c>
    </row>
    <row r="2283" spans="1:16" x14ac:dyDescent="0.3">
      <c r="A2283" t="s">
        <v>1302</v>
      </c>
      <c r="B2283" t="s">
        <v>270</v>
      </c>
      <c r="N2283" s="107">
        <v>23</v>
      </c>
      <c r="O2283">
        <v>3.7</v>
      </c>
      <c r="P2283">
        <v>0</v>
      </c>
    </row>
    <row r="2284" spans="1:16" x14ac:dyDescent="0.3">
      <c r="A2284" t="s">
        <v>1303</v>
      </c>
      <c r="B2284" t="s">
        <v>208</v>
      </c>
      <c r="N2284" s="107">
        <v>24</v>
      </c>
      <c r="O2284">
        <v>6</v>
      </c>
      <c r="P2284">
        <v>19000</v>
      </c>
    </row>
    <row r="2285" spans="1:16" x14ac:dyDescent="0.3">
      <c r="A2285" t="s">
        <v>1304</v>
      </c>
      <c r="B2285" t="s">
        <v>191</v>
      </c>
      <c r="N2285" s="107">
        <v>21</v>
      </c>
      <c r="O2285">
        <v>6.4</v>
      </c>
      <c r="P2285">
        <v>0</v>
      </c>
    </row>
    <row r="2286" spans="1:16" x14ac:dyDescent="0.3">
      <c r="A2286" t="s">
        <v>1305</v>
      </c>
      <c r="B2286" t="s">
        <v>175</v>
      </c>
      <c r="N2286" s="107">
        <v>20</v>
      </c>
      <c r="O2286">
        <v>6.1</v>
      </c>
      <c r="P2286">
        <v>0</v>
      </c>
    </row>
    <row r="2287" spans="1:16" x14ac:dyDescent="0.3">
      <c r="A2287" t="s">
        <v>1306</v>
      </c>
      <c r="B2287" t="s">
        <v>224</v>
      </c>
      <c r="N2287" s="107">
        <v>21</v>
      </c>
      <c r="O2287">
        <v>6.4</v>
      </c>
      <c r="P2287">
        <v>0</v>
      </c>
    </row>
    <row r="2288" spans="1:16" x14ac:dyDescent="0.3">
      <c r="A2288" t="s">
        <v>1307</v>
      </c>
      <c r="B2288" t="s">
        <v>191</v>
      </c>
      <c r="N2288" s="107">
        <v>21</v>
      </c>
      <c r="O2288">
        <v>5.6</v>
      </c>
      <c r="P2288">
        <v>122000</v>
      </c>
    </row>
    <row r="2289" spans="1:16" x14ac:dyDescent="0.3">
      <c r="A2289" t="s">
        <v>1308</v>
      </c>
      <c r="B2289" t="s">
        <v>271</v>
      </c>
      <c r="N2289" s="107">
        <v>21</v>
      </c>
      <c r="O2289">
        <v>8</v>
      </c>
      <c r="P2289">
        <v>0</v>
      </c>
    </row>
    <row r="2290" spans="1:16" x14ac:dyDescent="0.3">
      <c r="A2290" t="s">
        <v>1309</v>
      </c>
      <c r="B2290" t="s">
        <v>272</v>
      </c>
      <c r="N2290" s="107">
        <v>23</v>
      </c>
      <c r="O2290">
        <v>5.2</v>
      </c>
      <c r="P2290">
        <v>31000</v>
      </c>
    </row>
    <row r="2291" spans="1:16" x14ac:dyDescent="0.3">
      <c r="A2291" t="s">
        <v>1310</v>
      </c>
      <c r="B2291" t="s">
        <v>176</v>
      </c>
      <c r="N2291" s="107">
        <v>24</v>
      </c>
      <c r="O2291">
        <v>7.1</v>
      </c>
      <c r="P2291">
        <v>0</v>
      </c>
    </row>
    <row r="2292" spans="1:16" x14ac:dyDescent="0.3">
      <c r="A2292" t="s">
        <v>1311</v>
      </c>
      <c r="B2292" t="s">
        <v>273</v>
      </c>
      <c r="N2292" s="107">
        <v>1</v>
      </c>
      <c r="O2292">
        <v>4.8</v>
      </c>
      <c r="P2292">
        <v>97000</v>
      </c>
    </row>
    <row r="2293" spans="1:16" x14ac:dyDescent="0.3">
      <c r="A2293" t="s">
        <v>1312</v>
      </c>
      <c r="B2293" t="s">
        <v>274</v>
      </c>
      <c r="N2293" s="107">
        <v>2</v>
      </c>
      <c r="O2293">
        <v>7</v>
      </c>
      <c r="P2293">
        <v>459</v>
      </c>
    </row>
    <row r="2294" spans="1:16" x14ac:dyDescent="0.3">
      <c r="A2294" t="s">
        <v>1313</v>
      </c>
      <c r="B2294" t="s">
        <v>194</v>
      </c>
      <c r="N2294" s="107">
        <v>3</v>
      </c>
      <c r="O2294">
        <v>5.4</v>
      </c>
      <c r="P2294">
        <v>61000</v>
      </c>
    </row>
    <row r="2295" spans="1:16" x14ac:dyDescent="0.3">
      <c r="A2295" t="s">
        <v>1314</v>
      </c>
      <c r="B2295" t="s">
        <v>275</v>
      </c>
      <c r="N2295" s="107">
        <v>4</v>
      </c>
      <c r="O2295">
        <v>6.6</v>
      </c>
      <c r="P2295">
        <v>0</v>
      </c>
    </row>
    <row r="2296" spans="1:16" x14ac:dyDescent="0.3">
      <c r="A2296" t="s">
        <v>1315</v>
      </c>
      <c r="B2296" t="s">
        <v>191</v>
      </c>
      <c r="N2296" s="107">
        <v>5</v>
      </c>
      <c r="O2296">
        <v>6.7</v>
      </c>
      <c r="P2296">
        <v>60000</v>
      </c>
    </row>
    <row r="2297" spans="1:16" x14ac:dyDescent="0.3">
      <c r="A2297" t="s">
        <v>1316</v>
      </c>
      <c r="B2297" t="s">
        <v>276</v>
      </c>
      <c r="N2297" s="107">
        <v>6</v>
      </c>
      <c r="O2297">
        <v>6.2</v>
      </c>
      <c r="P2297">
        <v>0</v>
      </c>
    </row>
    <row r="2298" spans="1:16" x14ac:dyDescent="0.3">
      <c r="A2298" t="s">
        <v>1317</v>
      </c>
      <c r="B2298" t="s">
        <v>277</v>
      </c>
      <c r="N2298" s="107">
        <v>7</v>
      </c>
      <c r="O2298">
        <v>6.1</v>
      </c>
      <c r="P2298">
        <v>0</v>
      </c>
    </row>
    <row r="2299" spans="1:16" x14ac:dyDescent="0.3">
      <c r="A2299" t="s">
        <v>1318</v>
      </c>
      <c r="B2299" t="s">
        <v>278</v>
      </c>
      <c r="N2299" s="107">
        <v>8</v>
      </c>
      <c r="O2299">
        <v>5.3</v>
      </c>
      <c r="P2299">
        <v>11000</v>
      </c>
    </row>
    <row r="2300" spans="1:16" x14ac:dyDescent="0.3">
      <c r="A2300" t="s">
        <v>1319</v>
      </c>
      <c r="B2300" t="s">
        <v>279</v>
      </c>
      <c r="N2300" s="107">
        <v>9</v>
      </c>
      <c r="O2300">
        <v>6.3</v>
      </c>
      <c r="P2300">
        <v>71000</v>
      </c>
    </row>
    <row r="2301" spans="1:16" x14ac:dyDescent="0.3">
      <c r="A2301" t="s">
        <v>1320</v>
      </c>
      <c r="B2301" t="s">
        <v>280</v>
      </c>
      <c r="N2301" s="107">
        <v>10</v>
      </c>
      <c r="O2301">
        <v>7</v>
      </c>
      <c r="P2301">
        <v>10000</v>
      </c>
    </row>
    <row r="2302" spans="1:16" x14ac:dyDescent="0.3">
      <c r="A2302" t="s">
        <v>1321</v>
      </c>
      <c r="B2302" t="s">
        <v>173</v>
      </c>
      <c r="N2302" s="107">
        <v>10</v>
      </c>
      <c r="O2302">
        <v>7.6</v>
      </c>
      <c r="P2302">
        <v>0</v>
      </c>
    </row>
    <row r="2303" spans="1:16" x14ac:dyDescent="0.3">
      <c r="A2303" t="s">
        <v>1322</v>
      </c>
      <c r="B2303" t="s">
        <v>173</v>
      </c>
      <c r="N2303" s="107">
        <v>10</v>
      </c>
      <c r="O2303">
        <v>6.7</v>
      </c>
      <c r="P2303">
        <v>0</v>
      </c>
    </row>
    <row r="2304" spans="1:16" x14ac:dyDescent="0.3">
      <c r="A2304" t="s">
        <v>1323</v>
      </c>
      <c r="B2304" t="s">
        <v>194</v>
      </c>
      <c r="N2304" s="107">
        <v>10</v>
      </c>
      <c r="O2304">
        <v>8.1</v>
      </c>
      <c r="P2304">
        <v>68000</v>
      </c>
    </row>
    <row r="2305" spans="1:16" x14ac:dyDescent="0.3">
      <c r="A2305" t="s">
        <v>1324</v>
      </c>
      <c r="B2305" t="s">
        <v>191</v>
      </c>
      <c r="N2305" s="107">
        <v>2</v>
      </c>
      <c r="O2305">
        <v>6.7</v>
      </c>
      <c r="P2305">
        <v>13000</v>
      </c>
    </row>
    <row r="2306" spans="1:16" x14ac:dyDescent="0.3">
      <c r="A2306" t="s">
        <v>1325</v>
      </c>
      <c r="B2306" t="s">
        <v>173</v>
      </c>
      <c r="N2306" s="107">
        <v>3</v>
      </c>
      <c r="O2306">
        <v>6.5</v>
      </c>
      <c r="P2306">
        <v>28000</v>
      </c>
    </row>
    <row r="2307" spans="1:16" x14ac:dyDescent="0.3">
      <c r="A2307" t="s">
        <v>1326</v>
      </c>
      <c r="B2307" t="s">
        <v>194</v>
      </c>
      <c r="N2307" s="107">
        <v>4</v>
      </c>
      <c r="O2307">
        <v>7.3</v>
      </c>
      <c r="P2307">
        <v>291</v>
      </c>
    </row>
    <row r="2308" spans="1:16" x14ac:dyDescent="0.3">
      <c r="A2308" t="s">
        <v>1327</v>
      </c>
      <c r="B2308" t="s">
        <v>229</v>
      </c>
      <c r="N2308" s="107">
        <v>5</v>
      </c>
      <c r="O2308">
        <v>5.0999999999999996</v>
      </c>
      <c r="P2308">
        <v>0</v>
      </c>
    </row>
    <row r="2309" spans="1:16" x14ac:dyDescent="0.3">
      <c r="A2309" t="s">
        <v>1328</v>
      </c>
      <c r="B2309" t="s">
        <v>281</v>
      </c>
      <c r="N2309" s="107">
        <v>6</v>
      </c>
      <c r="O2309">
        <v>6</v>
      </c>
      <c r="P2309">
        <v>16000</v>
      </c>
    </row>
    <row r="2310" spans="1:16" x14ac:dyDescent="0.3">
      <c r="A2310" t="s">
        <v>1329</v>
      </c>
      <c r="B2310" t="s">
        <v>211</v>
      </c>
      <c r="N2310" s="107">
        <v>7</v>
      </c>
      <c r="O2310">
        <v>6.1</v>
      </c>
      <c r="P2310">
        <v>62000</v>
      </c>
    </row>
    <row r="2311" spans="1:16" x14ac:dyDescent="0.3">
      <c r="A2311" t="s">
        <v>1330</v>
      </c>
      <c r="B2311" t="s">
        <v>207</v>
      </c>
      <c r="N2311" s="107">
        <v>8</v>
      </c>
      <c r="O2311">
        <v>5.9</v>
      </c>
      <c r="P2311">
        <v>147000</v>
      </c>
    </row>
    <row r="2312" spans="1:16" x14ac:dyDescent="0.3">
      <c r="A2312" t="s">
        <v>1331</v>
      </c>
      <c r="B2312" t="s">
        <v>282</v>
      </c>
      <c r="N2312" s="107">
        <v>9</v>
      </c>
      <c r="O2312">
        <v>7.8</v>
      </c>
      <c r="P2312">
        <v>0</v>
      </c>
    </row>
    <row r="2313" spans="1:16" x14ac:dyDescent="0.3">
      <c r="A2313" t="s">
        <v>1332</v>
      </c>
      <c r="B2313" t="s">
        <v>175</v>
      </c>
      <c r="N2313" s="61">
        <v>3</v>
      </c>
      <c r="O2313">
        <v>5.8</v>
      </c>
      <c r="P2313">
        <v>12000</v>
      </c>
    </row>
    <row r="2314" spans="1:16" x14ac:dyDescent="0.3">
      <c r="A2314" t="s">
        <v>1333</v>
      </c>
      <c r="B2314" t="s">
        <v>207</v>
      </c>
      <c r="N2314" s="61">
        <v>4</v>
      </c>
      <c r="O2314">
        <v>6.3</v>
      </c>
      <c r="P2314">
        <v>41000</v>
      </c>
    </row>
    <row r="2315" spans="1:16" x14ac:dyDescent="0.3">
      <c r="A2315" t="s">
        <v>1334</v>
      </c>
      <c r="B2315" t="s">
        <v>178</v>
      </c>
      <c r="N2315" s="61">
        <v>5</v>
      </c>
      <c r="O2315">
        <v>4.3</v>
      </c>
      <c r="P2315">
        <v>3000</v>
      </c>
    </row>
    <row r="2316" spans="1:16" x14ac:dyDescent="0.3">
      <c r="A2316" t="s">
        <v>1335</v>
      </c>
      <c r="B2316" t="s">
        <v>283</v>
      </c>
      <c r="N2316" s="107">
        <v>14</v>
      </c>
      <c r="O2316">
        <v>6.4</v>
      </c>
      <c r="P2316">
        <v>52000</v>
      </c>
    </row>
    <row r="2317" spans="1:16" x14ac:dyDescent="0.3">
      <c r="A2317" t="s">
        <v>1336</v>
      </c>
      <c r="B2317" t="s">
        <v>224</v>
      </c>
      <c r="N2317" s="107">
        <v>12</v>
      </c>
      <c r="O2317">
        <v>6.1</v>
      </c>
      <c r="P2317">
        <v>0</v>
      </c>
    </row>
    <row r="2318" spans="1:16" x14ac:dyDescent="0.3">
      <c r="A2318" t="s">
        <v>1337</v>
      </c>
      <c r="B2318" t="s">
        <v>175</v>
      </c>
      <c r="N2318" s="107">
        <v>13</v>
      </c>
      <c r="O2318">
        <v>6.5</v>
      </c>
      <c r="P2318">
        <v>4000</v>
      </c>
    </row>
    <row r="2319" spans="1:16" x14ac:dyDescent="0.3">
      <c r="A2319" t="s">
        <v>1338</v>
      </c>
      <c r="B2319" t="s">
        <v>244</v>
      </c>
      <c r="N2319" s="107">
        <v>14</v>
      </c>
      <c r="O2319">
        <v>7.1</v>
      </c>
      <c r="P2319">
        <v>0</v>
      </c>
    </row>
    <row r="2320" spans="1:16" x14ac:dyDescent="0.3">
      <c r="A2320" t="s">
        <v>1339</v>
      </c>
      <c r="B2320" t="s">
        <v>284</v>
      </c>
      <c r="N2320" s="107">
        <v>15</v>
      </c>
      <c r="O2320">
        <v>6.4</v>
      </c>
      <c r="P2320">
        <v>0</v>
      </c>
    </row>
    <row r="2321" spans="1:16" x14ac:dyDescent="0.3">
      <c r="A2321" t="s">
        <v>1340</v>
      </c>
      <c r="B2321" t="s">
        <v>285</v>
      </c>
      <c r="N2321" s="107">
        <v>16</v>
      </c>
      <c r="O2321">
        <v>6.5</v>
      </c>
      <c r="P2321">
        <v>27000</v>
      </c>
    </row>
    <row r="2322" spans="1:16" x14ac:dyDescent="0.3">
      <c r="A2322" t="s">
        <v>1341</v>
      </c>
      <c r="B2322" t="s">
        <v>257</v>
      </c>
      <c r="N2322" s="107">
        <v>17</v>
      </c>
      <c r="O2322">
        <v>6.3</v>
      </c>
      <c r="P2322">
        <v>0</v>
      </c>
    </row>
    <row r="2323" spans="1:16" x14ac:dyDescent="0.3">
      <c r="A2323" t="s">
        <v>1342</v>
      </c>
      <c r="B2323" t="s">
        <v>286</v>
      </c>
      <c r="N2323" s="107">
        <v>18</v>
      </c>
      <c r="O2323">
        <v>7.5</v>
      </c>
      <c r="P2323">
        <v>0</v>
      </c>
    </row>
    <row r="2324" spans="1:16" x14ac:dyDescent="0.3">
      <c r="A2324" t="s">
        <v>1343</v>
      </c>
      <c r="B2324" t="s">
        <v>229</v>
      </c>
      <c r="N2324" s="107">
        <v>19</v>
      </c>
      <c r="O2324">
        <v>4.9000000000000004</v>
      </c>
      <c r="P2324">
        <v>14000</v>
      </c>
    </row>
    <row r="2325" spans="1:16" x14ac:dyDescent="0.3">
      <c r="A2325" t="s">
        <v>1344</v>
      </c>
      <c r="B2325" t="s">
        <v>287</v>
      </c>
      <c r="N2325" s="107">
        <v>12</v>
      </c>
      <c r="O2325">
        <v>5.8</v>
      </c>
      <c r="P2325">
        <v>0</v>
      </c>
    </row>
    <row r="2326" spans="1:16" x14ac:dyDescent="0.3">
      <c r="A2326" t="s">
        <v>1345</v>
      </c>
      <c r="B2326" t="s">
        <v>288</v>
      </c>
      <c r="N2326" s="107">
        <v>4</v>
      </c>
      <c r="O2326">
        <v>7.6</v>
      </c>
      <c r="P2326">
        <v>71000</v>
      </c>
    </row>
    <row r="2327" spans="1:16" x14ac:dyDescent="0.3">
      <c r="A2327" t="s">
        <v>1346</v>
      </c>
      <c r="B2327" t="s">
        <v>289</v>
      </c>
      <c r="N2327" s="107">
        <v>3</v>
      </c>
      <c r="O2327">
        <v>6.2</v>
      </c>
      <c r="P2327">
        <v>31000</v>
      </c>
    </row>
    <row r="2328" spans="1:16" x14ac:dyDescent="0.3">
      <c r="A2328" t="s">
        <v>1347</v>
      </c>
      <c r="B2328" t="s">
        <v>194</v>
      </c>
      <c r="N2328" s="107">
        <v>8</v>
      </c>
      <c r="O2328">
        <v>5.5</v>
      </c>
      <c r="P2328">
        <v>304</v>
      </c>
    </row>
    <row r="2329" spans="1:16" x14ac:dyDescent="0.3">
      <c r="A2329" t="s">
        <v>1348</v>
      </c>
      <c r="B2329" t="s">
        <v>290</v>
      </c>
      <c r="N2329" s="107">
        <v>9</v>
      </c>
      <c r="O2329">
        <v>5.4</v>
      </c>
      <c r="P2329">
        <v>12000</v>
      </c>
    </row>
    <row r="2330" spans="1:16" x14ac:dyDescent="0.3">
      <c r="A2330" t="s">
        <v>1349</v>
      </c>
      <c r="B2330" t="s">
        <v>291</v>
      </c>
      <c r="N2330" s="107">
        <v>1</v>
      </c>
      <c r="O2330">
        <v>5.8</v>
      </c>
      <c r="P2330">
        <v>36000</v>
      </c>
    </row>
    <row r="2331" spans="1:16" x14ac:dyDescent="0.3">
      <c r="A2331" t="s">
        <v>1350</v>
      </c>
      <c r="B2331" t="s">
        <v>292</v>
      </c>
      <c r="N2331" s="107">
        <v>12</v>
      </c>
      <c r="O2331">
        <v>7.1</v>
      </c>
      <c r="P2331">
        <v>0</v>
      </c>
    </row>
    <row r="2332" spans="1:16" x14ac:dyDescent="0.3">
      <c r="A2332" t="s">
        <v>1351</v>
      </c>
      <c r="B2332" t="s">
        <v>194</v>
      </c>
      <c r="N2332" s="107">
        <v>7</v>
      </c>
      <c r="O2332">
        <v>5.4</v>
      </c>
      <c r="P2332">
        <v>894</v>
      </c>
    </row>
    <row r="2333" spans="1:16" x14ac:dyDescent="0.3">
      <c r="A2333" t="s">
        <v>1352</v>
      </c>
      <c r="B2333" t="s">
        <v>293</v>
      </c>
      <c r="N2333" s="107">
        <v>4</v>
      </c>
      <c r="O2333">
        <v>3.7</v>
      </c>
      <c r="P2333">
        <v>123000</v>
      </c>
    </row>
    <row r="2334" spans="1:16" x14ac:dyDescent="0.3">
      <c r="A2334" t="s">
        <v>1353</v>
      </c>
      <c r="B2334" t="s">
        <v>219</v>
      </c>
      <c r="N2334" s="107">
        <v>8</v>
      </c>
      <c r="O2334">
        <v>6.7</v>
      </c>
      <c r="P2334">
        <v>0</v>
      </c>
    </row>
    <row r="2335" spans="1:16" x14ac:dyDescent="0.3">
      <c r="A2335" t="s">
        <v>1354</v>
      </c>
      <c r="B2335" t="s">
        <v>175</v>
      </c>
      <c r="N2335" s="107">
        <v>9</v>
      </c>
      <c r="O2335">
        <v>7.2</v>
      </c>
      <c r="P2335">
        <v>21000</v>
      </c>
    </row>
    <row r="2336" spans="1:16" x14ac:dyDescent="0.3">
      <c r="A2336" t="s">
        <v>1355</v>
      </c>
      <c r="B2336" t="s">
        <v>211</v>
      </c>
      <c r="N2336" s="107">
        <v>9</v>
      </c>
      <c r="O2336">
        <v>8.8000000000000007</v>
      </c>
      <c r="P2336">
        <v>0</v>
      </c>
    </row>
    <row r="2337" spans="1:16" x14ac:dyDescent="0.3">
      <c r="A2337" t="s">
        <v>1356</v>
      </c>
      <c r="B2337" t="s">
        <v>294</v>
      </c>
      <c r="N2337" s="107">
        <v>9</v>
      </c>
      <c r="O2337">
        <v>5.8</v>
      </c>
      <c r="P2337">
        <v>0</v>
      </c>
    </row>
    <row r="2338" spans="1:16" x14ac:dyDescent="0.3">
      <c r="A2338" t="s">
        <v>1357</v>
      </c>
      <c r="B2338" t="s">
        <v>295</v>
      </c>
      <c r="N2338" s="107">
        <v>1</v>
      </c>
      <c r="O2338">
        <v>6.8</v>
      </c>
      <c r="P2338">
        <v>946</v>
      </c>
    </row>
    <row r="2339" spans="1:16" x14ac:dyDescent="0.3">
      <c r="A2339" t="s">
        <v>1358</v>
      </c>
      <c r="B2339" t="s">
        <v>229</v>
      </c>
      <c r="N2339" s="107">
        <v>3</v>
      </c>
      <c r="O2339">
        <v>3.8</v>
      </c>
      <c r="P2339">
        <v>0</v>
      </c>
    </row>
    <row r="2340" spans="1:16" x14ac:dyDescent="0.3">
      <c r="A2340" t="s">
        <v>1359</v>
      </c>
      <c r="B2340" t="s">
        <v>296</v>
      </c>
      <c r="N2340" s="107">
        <v>12</v>
      </c>
      <c r="O2340">
        <v>7.1</v>
      </c>
      <c r="P2340">
        <v>0</v>
      </c>
    </row>
    <row r="2341" spans="1:16" x14ac:dyDescent="0.3">
      <c r="A2341" t="s">
        <v>1360</v>
      </c>
      <c r="B2341" t="s">
        <v>250</v>
      </c>
      <c r="N2341" s="107">
        <v>1</v>
      </c>
      <c r="O2341">
        <v>7.2</v>
      </c>
      <c r="P2341">
        <v>0</v>
      </c>
    </row>
    <row r="2342" spans="1:16" x14ac:dyDescent="0.3">
      <c r="A2342" t="s">
        <v>1361</v>
      </c>
      <c r="B2342" t="s">
        <v>229</v>
      </c>
      <c r="N2342" s="107">
        <v>16</v>
      </c>
      <c r="O2342">
        <v>5.9</v>
      </c>
      <c r="P2342">
        <v>5000</v>
      </c>
    </row>
    <row r="2343" spans="1:16" x14ac:dyDescent="0.3">
      <c r="A2343" t="s">
        <v>1362</v>
      </c>
      <c r="B2343" t="s">
        <v>297</v>
      </c>
      <c r="N2343" s="107">
        <v>23</v>
      </c>
      <c r="O2343">
        <v>7.1</v>
      </c>
      <c r="P2343">
        <v>153000</v>
      </c>
    </row>
    <row r="2344" spans="1:16" x14ac:dyDescent="0.3">
      <c r="A2344" t="s">
        <v>1363</v>
      </c>
      <c r="B2344" t="s">
        <v>220</v>
      </c>
      <c r="N2344" s="107">
        <v>23</v>
      </c>
      <c r="O2344">
        <v>8.1</v>
      </c>
      <c r="P2344">
        <v>0</v>
      </c>
    </row>
    <row r="2345" spans="1:16" x14ac:dyDescent="0.3">
      <c r="A2345" t="s">
        <v>1364</v>
      </c>
      <c r="B2345" t="s">
        <v>298</v>
      </c>
      <c r="N2345" s="107">
        <v>2</v>
      </c>
      <c r="O2345">
        <v>7.2</v>
      </c>
      <c r="P2345">
        <v>0</v>
      </c>
    </row>
    <row r="2346" spans="1:16" x14ac:dyDescent="0.3">
      <c r="A2346" t="s">
        <v>1365</v>
      </c>
      <c r="B2346" t="s">
        <v>299</v>
      </c>
      <c r="N2346" s="107">
        <v>4</v>
      </c>
      <c r="O2346">
        <v>6.9</v>
      </c>
      <c r="P2346">
        <v>53</v>
      </c>
    </row>
    <row r="2347" spans="1:16" x14ac:dyDescent="0.3">
      <c r="A2347" t="s">
        <v>1366</v>
      </c>
      <c r="B2347" t="s">
        <v>300</v>
      </c>
      <c r="N2347" s="107">
        <v>21</v>
      </c>
      <c r="O2347">
        <v>4.4000000000000004</v>
      </c>
      <c r="P2347">
        <v>0</v>
      </c>
    </row>
    <row r="2348" spans="1:16" x14ac:dyDescent="0.3">
      <c r="A2348" t="s">
        <v>1367</v>
      </c>
      <c r="B2348" t="s">
        <v>196</v>
      </c>
      <c r="N2348" s="107">
        <v>2</v>
      </c>
      <c r="O2348">
        <v>6.5</v>
      </c>
      <c r="P2348">
        <v>21000</v>
      </c>
    </row>
    <row r="2349" spans="1:16" x14ac:dyDescent="0.3">
      <c r="A2349" t="s">
        <v>1368</v>
      </c>
      <c r="B2349" t="s">
        <v>301</v>
      </c>
      <c r="N2349" s="107">
        <v>4</v>
      </c>
      <c r="O2349">
        <v>8.5</v>
      </c>
      <c r="P2349">
        <v>0</v>
      </c>
    </row>
    <row r="2350" spans="1:16" x14ac:dyDescent="0.3">
      <c r="A2350" t="s">
        <v>1369</v>
      </c>
      <c r="B2350" t="s">
        <v>296</v>
      </c>
      <c r="N2350" s="107">
        <v>2</v>
      </c>
      <c r="O2350">
        <v>7.7</v>
      </c>
      <c r="P2350">
        <v>0</v>
      </c>
    </row>
    <row r="2351" spans="1:16" x14ac:dyDescent="0.3">
      <c r="A2351" t="s">
        <v>1370</v>
      </c>
      <c r="B2351" t="s">
        <v>181</v>
      </c>
      <c r="N2351" s="107">
        <v>4</v>
      </c>
      <c r="O2351">
        <v>7.4</v>
      </c>
      <c r="P2351">
        <v>0</v>
      </c>
    </row>
    <row r="2352" spans="1:16" x14ac:dyDescent="0.3">
      <c r="A2352" t="s">
        <v>1371</v>
      </c>
      <c r="B2352" t="s">
        <v>175</v>
      </c>
      <c r="N2352" s="107">
        <v>5</v>
      </c>
      <c r="O2352">
        <v>8</v>
      </c>
      <c r="P2352">
        <v>0</v>
      </c>
    </row>
    <row r="2353" spans="1:16" x14ac:dyDescent="0.3">
      <c r="A2353" t="s">
        <v>1372</v>
      </c>
      <c r="B2353" t="s">
        <v>191</v>
      </c>
      <c r="N2353" s="107">
        <v>6</v>
      </c>
      <c r="O2353">
        <v>5.7</v>
      </c>
      <c r="P2353">
        <v>13000</v>
      </c>
    </row>
    <row r="2354" spans="1:16" x14ac:dyDescent="0.3">
      <c r="A2354" t="s">
        <v>1373</v>
      </c>
      <c r="B2354" t="s">
        <v>219</v>
      </c>
      <c r="N2354" s="107">
        <v>7</v>
      </c>
      <c r="O2354">
        <v>8.5</v>
      </c>
      <c r="P2354">
        <v>0</v>
      </c>
    </row>
    <row r="2355" spans="1:16" x14ac:dyDescent="0.3">
      <c r="A2355" t="s">
        <v>1374</v>
      </c>
      <c r="B2355" t="s">
        <v>302</v>
      </c>
      <c r="N2355" s="107">
        <v>8</v>
      </c>
      <c r="O2355">
        <v>7</v>
      </c>
      <c r="P2355">
        <v>0</v>
      </c>
    </row>
    <row r="2356" spans="1:16" x14ac:dyDescent="0.3">
      <c r="A2356" t="s">
        <v>1375</v>
      </c>
      <c r="B2356" t="s">
        <v>303</v>
      </c>
      <c r="N2356" s="107">
        <v>9</v>
      </c>
      <c r="O2356">
        <v>7.8</v>
      </c>
      <c r="P2356">
        <v>0</v>
      </c>
    </row>
    <row r="2357" spans="1:16" x14ac:dyDescent="0.3">
      <c r="A2357" t="s">
        <v>1376</v>
      </c>
      <c r="B2357" t="s">
        <v>304</v>
      </c>
      <c r="N2357" s="107">
        <v>2</v>
      </c>
      <c r="O2357">
        <v>7.2</v>
      </c>
      <c r="P2357">
        <v>0</v>
      </c>
    </row>
    <row r="2358" spans="1:16" x14ac:dyDescent="0.3">
      <c r="A2358" t="s">
        <v>1377</v>
      </c>
      <c r="B2358" t="s">
        <v>196</v>
      </c>
      <c r="N2358" s="107">
        <v>24</v>
      </c>
      <c r="O2358">
        <v>6.4</v>
      </c>
      <c r="P2358">
        <v>0</v>
      </c>
    </row>
    <row r="2359" spans="1:16" x14ac:dyDescent="0.3">
      <c r="A2359" t="s">
        <v>1378</v>
      </c>
      <c r="B2359" t="s">
        <v>300</v>
      </c>
      <c r="N2359" s="107">
        <v>23</v>
      </c>
      <c r="O2359">
        <v>5.5</v>
      </c>
      <c r="P2359">
        <v>16000</v>
      </c>
    </row>
    <row r="2360" spans="1:16" x14ac:dyDescent="0.3">
      <c r="A2360" t="s">
        <v>1379</v>
      </c>
      <c r="B2360" t="s">
        <v>305</v>
      </c>
      <c r="N2360" s="107">
        <v>24</v>
      </c>
      <c r="O2360">
        <v>6.7</v>
      </c>
      <c r="P2360">
        <v>0</v>
      </c>
    </row>
    <row r="2361" spans="1:16" x14ac:dyDescent="0.3">
      <c r="A2361" t="s">
        <v>1380</v>
      </c>
      <c r="B2361" t="s">
        <v>306</v>
      </c>
      <c r="N2361" s="107">
        <v>21</v>
      </c>
      <c r="O2361">
        <v>6.1</v>
      </c>
      <c r="P2361">
        <v>199000</v>
      </c>
    </row>
    <row r="2362" spans="1:16" x14ac:dyDescent="0.3">
      <c r="A2362" t="s">
        <v>1381</v>
      </c>
      <c r="B2362" t="s">
        <v>307</v>
      </c>
      <c r="N2362" s="107">
        <v>20</v>
      </c>
      <c r="O2362">
        <v>8.5</v>
      </c>
      <c r="P2362">
        <v>0</v>
      </c>
    </row>
    <row r="2363" spans="1:16" x14ac:dyDescent="0.3">
      <c r="A2363" t="s">
        <v>1382</v>
      </c>
      <c r="B2363" t="s">
        <v>308</v>
      </c>
      <c r="N2363" s="107">
        <v>9</v>
      </c>
      <c r="O2363">
        <v>6.9</v>
      </c>
      <c r="P2363">
        <v>0</v>
      </c>
    </row>
    <row r="2364" spans="1:16" x14ac:dyDescent="0.3">
      <c r="A2364" t="s">
        <v>1383</v>
      </c>
      <c r="B2364" t="s">
        <v>194</v>
      </c>
      <c r="N2364" s="107">
        <v>7</v>
      </c>
      <c r="O2364">
        <v>7.3</v>
      </c>
      <c r="P2364">
        <v>108000</v>
      </c>
    </row>
    <row r="2365" spans="1:16" x14ac:dyDescent="0.3">
      <c r="A2365" t="s">
        <v>1384</v>
      </c>
      <c r="B2365" t="s">
        <v>175</v>
      </c>
      <c r="N2365" s="107">
        <v>4</v>
      </c>
      <c r="O2365">
        <v>6.7</v>
      </c>
      <c r="P2365">
        <v>0</v>
      </c>
    </row>
    <row r="2366" spans="1:16" x14ac:dyDescent="0.3">
      <c r="A2366" t="s">
        <v>1385</v>
      </c>
      <c r="B2366" t="s">
        <v>309</v>
      </c>
      <c r="N2366" s="107">
        <v>5</v>
      </c>
      <c r="O2366">
        <v>6.9</v>
      </c>
      <c r="P2366">
        <v>0</v>
      </c>
    </row>
    <row r="2367" spans="1:16" x14ac:dyDescent="0.3">
      <c r="A2367" t="s">
        <v>1386</v>
      </c>
      <c r="B2367" t="s">
        <v>184</v>
      </c>
      <c r="N2367" s="107">
        <v>6</v>
      </c>
      <c r="O2367">
        <v>5.0999999999999996</v>
      </c>
      <c r="P2367">
        <v>11000</v>
      </c>
    </row>
    <row r="2368" spans="1:16" x14ac:dyDescent="0.3">
      <c r="A2368" t="s">
        <v>1387</v>
      </c>
      <c r="B2368" t="s">
        <v>210</v>
      </c>
      <c r="N2368" s="107">
        <v>7</v>
      </c>
      <c r="O2368">
        <v>6.8</v>
      </c>
      <c r="P2368">
        <v>24000</v>
      </c>
    </row>
    <row r="2369" spans="1:16" x14ac:dyDescent="0.3">
      <c r="A2369" t="s">
        <v>1232</v>
      </c>
      <c r="B2369" t="s">
        <v>188</v>
      </c>
      <c r="N2369" s="107">
        <v>8</v>
      </c>
      <c r="O2369">
        <v>5.8</v>
      </c>
      <c r="P2369">
        <v>17000</v>
      </c>
    </row>
    <row r="2370" spans="1:16" x14ac:dyDescent="0.3">
      <c r="A2370" t="s">
        <v>1388</v>
      </c>
      <c r="B2370" t="s">
        <v>218</v>
      </c>
      <c r="N2370" s="107">
        <v>9</v>
      </c>
      <c r="O2370">
        <v>6.7</v>
      </c>
      <c r="P2370">
        <v>25000</v>
      </c>
    </row>
    <row r="2371" spans="1:16" x14ac:dyDescent="0.3">
      <c r="A2371" t="s">
        <v>1389</v>
      </c>
      <c r="B2371" t="s">
        <v>310</v>
      </c>
      <c r="N2371" s="107">
        <v>23</v>
      </c>
      <c r="O2371">
        <v>6</v>
      </c>
      <c r="P2371">
        <v>2000</v>
      </c>
    </row>
    <row r="2372" spans="1:16" x14ac:dyDescent="0.3">
      <c r="A2372" t="s">
        <v>1390</v>
      </c>
      <c r="B2372" t="s">
        <v>311</v>
      </c>
      <c r="N2372" s="107">
        <v>21</v>
      </c>
      <c r="O2372">
        <v>5.7</v>
      </c>
      <c r="P2372">
        <v>14000</v>
      </c>
    </row>
    <row r="2373" spans="1:16" x14ac:dyDescent="0.3">
      <c r="A2373" t="s">
        <v>1391</v>
      </c>
      <c r="B2373" t="s">
        <v>312</v>
      </c>
      <c r="N2373" s="107">
        <v>12</v>
      </c>
      <c r="O2373">
        <v>8</v>
      </c>
      <c r="P2373">
        <v>138000</v>
      </c>
    </row>
    <row r="2374" spans="1:16" x14ac:dyDescent="0.3">
      <c r="A2374" t="s">
        <v>1392</v>
      </c>
      <c r="B2374" t="s">
        <v>313</v>
      </c>
      <c r="N2374" s="107">
        <v>12</v>
      </c>
      <c r="O2374">
        <v>8.1999999999999993</v>
      </c>
      <c r="P2374">
        <v>0</v>
      </c>
    </row>
    <row r="2375" spans="1:16" x14ac:dyDescent="0.3">
      <c r="A2375" t="s">
        <v>1393</v>
      </c>
      <c r="B2375" t="s">
        <v>174</v>
      </c>
      <c r="N2375" s="107">
        <v>12</v>
      </c>
      <c r="O2375">
        <v>5.4</v>
      </c>
      <c r="P2375">
        <v>0</v>
      </c>
    </row>
    <row r="2376" spans="1:16" x14ac:dyDescent="0.3">
      <c r="A2376" t="s">
        <v>1394</v>
      </c>
      <c r="B2376" t="s">
        <v>314</v>
      </c>
      <c r="N2376" s="107">
        <v>13</v>
      </c>
      <c r="O2376">
        <v>7.2</v>
      </c>
      <c r="P2376">
        <v>124000</v>
      </c>
    </row>
    <row r="2377" spans="1:16" x14ac:dyDescent="0.3">
      <c r="A2377" t="s">
        <v>1395</v>
      </c>
      <c r="B2377" t="s">
        <v>315</v>
      </c>
      <c r="N2377" s="107">
        <v>15</v>
      </c>
      <c r="O2377">
        <v>7.5</v>
      </c>
      <c r="P2377">
        <v>16000</v>
      </c>
    </row>
    <row r="2378" spans="1:16" x14ac:dyDescent="0.3">
      <c r="A2378" t="s">
        <v>1396</v>
      </c>
      <c r="B2378" t="s">
        <v>316</v>
      </c>
      <c r="N2378" s="107">
        <v>21</v>
      </c>
      <c r="O2378">
        <v>7</v>
      </c>
      <c r="P2378">
        <v>0</v>
      </c>
    </row>
    <row r="2379" spans="1:16" x14ac:dyDescent="0.3">
      <c r="A2379" t="s">
        <v>1397</v>
      </c>
      <c r="B2379" t="s">
        <v>317</v>
      </c>
      <c r="N2379" s="107">
        <v>2</v>
      </c>
      <c r="O2379">
        <v>3.3</v>
      </c>
      <c r="P2379">
        <v>21000</v>
      </c>
    </row>
    <row r="2380" spans="1:16" x14ac:dyDescent="0.3">
      <c r="A2380" t="s">
        <v>1398</v>
      </c>
      <c r="B2380" t="s">
        <v>182</v>
      </c>
      <c r="N2380" s="107">
        <v>23</v>
      </c>
      <c r="O2380">
        <v>6</v>
      </c>
      <c r="P2380">
        <v>0</v>
      </c>
    </row>
    <row r="2381" spans="1:16" x14ac:dyDescent="0.3">
      <c r="A2381" t="s">
        <v>1399</v>
      </c>
      <c r="B2381" t="s">
        <v>198</v>
      </c>
      <c r="N2381" s="107">
        <v>1</v>
      </c>
      <c r="O2381">
        <v>7.1</v>
      </c>
      <c r="P2381">
        <v>0</v>
      </c>
    </row>
    <row r="2382" spans="1:16" x14ac:dyDescent="0.3">
      <c r="A2382" t="s">
        <v>1400</v>
      </c>
      <c r="B2382" t="s">
        <v>318</v>
      </c>
      <c r="N2382" s="107">
        <v>1</v>
      </c>
      <c r="O2382">
        <v>5.4</v>
      </c>
      <c r="P2382">
        <v>56000</v>
      </c>
    </row>
    <row r="2383" spans="1:16" x14ac:dyDescent="0.3">
      <c r="A2383" t="s">
        <v>1401</v>
      </c>
      <c r="B2383" t="s">
        <v>175</v>
      </c>
      <c r="N2383" s="107">
        <v>1</v>
      </c>
      <c r="O2383">
        <v>6.1</v>
      </c>
      <c r="P2383">
        <v>37000</v>
      </c>
    </row>
    <row r="2384" spans="1:16" x14ac:dyDescent="0.3">
      <c r="A2384" t="s">
        <v>1402</v>
      </c>
      <c r="B2384" t="s">
        <v>319</v>
      </c>
      <c r="N2384" s="107">
        <v>1</v>
      </c>
      <c r="O2384">
        <v>5.3</v>
      </c>
      <c r="P2384">
        <v>881</v>
      </c>
    </row>
    <row r="2385" spans="1:16" x14ac:dyDescent="0.3">
      <c r="A2385" t="s">
        <v>1403</v>
      </c>
      <c r="B2385" t="s">
        <v>208</v>
      </c>
      <c r="N2385" s="107">
        <v>1</v>
      </c>
      <c r="O2385">
        <v>2.2000000000000002</v>
      </c>
      <c r="P2385">
        <v>27000</v>
      </c>
    </row>
    <row r="2386" spans="1:16" x14ac:dyDescent="0.3">
      <c r="A2386" t="s">
        <v>1404</v>
      </c>
      <c r="B2386" t="s">
        <v>320</v>
      </c>
      <c r="N2386" s="107">
        <v>1</v>
      </c>
      <c r="O2386">
        <v>7</v>
      </c>
      <c r="P2386">
        <v>416</v>
      </c>
    </row>
    <row r="2387" spans="1:16" x14ac:dyDescent="0.3">
      <c r="A2387" t="s">
        <v>1405</v>
      </c>
      <c r="B2387" t="s">
        <v>321</v>
      </c>
      <c r="N2387" s="107">
        <v>1</v>
      </c>
      <c r="O2387">
        <v>3.8</v>
      </c>
      <c r="P2387">
        <v>0</v>
      </c>
    </row>
    <row r="2388" spans="1:16" x14ac:dyDescent="0.3">
      <c r="A2388" t="s">
        <v>1406</v>
      </c>
      <c r="B2388" t="s">
        <v>322</v>
      </c>
      <c r="N2388" s="107">
        <v>1</v>
      </c>
      <c r="O2388">
        <v>6.9</v>
      </c>
      <c r="P2388">
        <v>33000</v>
      </c>
    </row>
    <row r="2389" spans="1:16" x14ac:dyDescent="0.3">
      <c r="A2389" t="s">
        <v>1407</v>
      </c>
      <c r="B2389" t="s">
        <v>202</v>
      </c>
      <c r="N2389" s="107">
        <v>1</v>
      </c>
      <c r="O2389">
        <v>7.2</v>
      </c>
      <c r="P2389">
        <v>578</v>
      </c>
    </row>
    <row r="2390" spans="1:16" x14ac:dyDescent="0.3">
      <c r="A2390" t="s">
        <v>1408</v>
      </c>
      <c r="B2390" t="s">
        <v>323</v>
      </c>
      <c r="N2390" s="107">
        <v>11</v>
      </c>
      <c r="O2390">
        <v>7.3</v>
      </c>
      <c r="P2390">
        <v>0</v>
      </c>
    </row>
    <row r="2391" spans="1:16" x14ac:dyDescent="0.3">
      <c r="A2391" t="s">
        <v>1409</v>
      </c>
      <c r="B2391" t="s">
        <v>324</v>
      </c>
      <c r="N2391" s="107">
        <v>1</v>
      </c>
      <c r="O2391">
        <v>6.3</v>
      </c>
      <c r="P2391">
        <v>0</v>
      </c>
    </row>
    <row r="2392" spans="1:16" x14ac:dyDescent="0.3">
      <c r="A2392" t="s">
        <v>1410</v>
      </c>
      <c r="B2392" t="s">
        <v>325</v>
      </c>
      <c r="N2392" s="107">
        <v>1</v>
      </c>
      <c r="O2392">
        <v>7.5</v>
      </c>
      <c r="P2392">
        <v>13000</v>
      </c>
    </row>
    <row r="2393" spans="1:16" x14ac:dyDescent="0.3">
      <c r="A2393" t="s">
        <v>1411</v>
      </c>
      <c r="B2393" t="s">
        <v>326</v>
      </c>
      <c r="N2393" s="107">
        <v>1</v>
      </c>
      <c r="O2393">
        <v>7.6</v>
      </c>
      <c r="P2393">
        <v>0</v>
      </c>
    </row>
    <row r="2394" spans="1:16" x14ac:dyDescent="0.3">
      <c r="A2394" t="s">
        <v>1412</v>
      </c>
      <c r="B2394" t="s">
        <v>327</v>
      </c>
      <c r="N2394" s="107">
        <v>1</v>
      </c>
      <c r="O2394">
        <v>6.8</v>
      </c>
      <c r="P2394">
        <v>0</v>
      </c>
    </row>
    <row r="2395" spans="1:16" x14ac:dyDescent="0.3">
      <c r="A2395" t="s">
        <v>1413</v>
      </c>
      <c r="B2395" t="s">
        <v>328</v>
      </c>
      <c r="N2395" s="107">
        <v>1</v>
      </c>
      <c r="O2395">
        <v>5.2</v>
      </c>
      <c r="P2395">
        <v>10000</v>
      </c>
    </row>
    <row r="2396" spans="1:16" x14ac:dyDescent="0.3">
      <c r="A2396" t="s">
        <v>1414</v>
      </c>
      <c r="B2396" t="s">
        <v>329</v>
      </c>
      <c r="N2396" s="107">
        <v>1</v>
      </c>
      <c r="O2396">
        <v>7.7</v>
      </c>
      <c r="P2396">
        <v>18000</v>
      </c>
    </row>
    <row r="2397" spans="1:16" x14ac:dyDescent="0.3">
      <c r="A2397" t="s">
        <v>1415</v>
      </c>
      <c r="B2397" t="s">
        <v>298</v>
      </c>
      <c r="N2397" s="107">
        <v>2</v>
      </c>
      <c r="O2397">
        <v>6.2</v>
      </c>
      <c r="P2397">
        <v>18000</v>
      </c>
    </row>
    <row r="2398" spans="1:16" x14ac:dyDescent="0.3">
      <c r="A2398" t="s">
        <v>1416</v>
      </c>
      <c r="B2398" t="s">
        <v>178</v>
      </c>
      <c r="N2398" s="107">
        <v>3</v>
      </c>
      <c r="O2398">
        <v>7.7</v>
      </c>
      <c r="P2398">
        <v>0</v>
      </c>
    </row>
    <row r="2399" spans="1:16" x14ac:dyDescent="0.3">
      <c r="A2399" t="s">
        <v>1417</v>
      </c>
      <c r="B2399" t="s">
        <v>278</v>
      </c>
      <c r="N2399" s="107">
        <v>4</v>
      </c>
      <c r="O2399">
        <v>4.3</v>
      </c>
      <c r="P2399">
        <v>0</v>
      </c>
    </row>
    <row r="2400" spans="1:16" x14ac:dyDescent="0.3">
      <c r="A2400" t="s">
        <v>1418</v>
      </c>
      <c r="B2400" t="s">
        <v>330</v>
      </c>
      <c r="N2400" s="107">
        <v>5</v>
      </c>
      <c r="O2400">
        <v>6.9</v>
      </c>
      <c r="P2400">
        <v>14000</v>
      </c>
    </row>
    <row r="2401" spans="1:16" x14ac:dyDescent="0.3">
      <c r="A2401" t="s">
        <v>1419</v>
      </c>
      <c r="B2401" t="s">
        <v>202</v>
      </c>
      <c r="N2401" s="107">
        <v>6</v>
      </c>
      <c r="O2401">
        <v>6.6</v>
      </c>
      <c r="P2401">
        <v>56000</v>
      </c>
    </row>
    <row r="2402" spans="1:16" x14ac:dyDescent="0.3">
      <c r="A2402" t="s">
        <v>1420</v>
      </c>
      <c r="B2402" t="s">
        <v>331</v>
      </c>
      <c r="N2402" s="107">
        <v>7</v>
      </c>
      <c r="O2402">
        <v>7</v>
      </c>
      <c r="P2402">
        <v>16000</v>
      </c>
    </row>
    <row r="2403" spans="1:16" x14ac:dyDescent="0.3">
      <c r="A2403" t="s">
        <v>1421</v>
      </c>
      <c r="B2403" t="s">
        <v>332</v>
      </c>
      <c r="N2403" s="107">
        <v>8</v>
      </c>
      <c r="O2403">
        <v>6.7</v>
      </c>
      <c r="P2403">
        <v>11000</v>
      </c>
    </row>
    <row r="2404" spans="1:16" x14ac:dyDescent="0.3">
      <c r="A2404" t="s">
        <v>1422</v>
      </c>
      <c r="B2404" t="s">
        <v>202</v>
      </c>
      <c r="N2404" s="107">
        <v>24</v>
      </c>
      <c r="O2404">
        <v>8.1999999999999993</v>
      </c>
      <c r="P2404">
        <v>16000</v>
      </c>
    </row>
    <row r="2405" spans="1:16" x14ac:dyDescent="0.3">
      <c r="A2405" t="s">
        <v>1423</v>
      </c>
      <c r="B2405" t="s">
        <v>211</v>
      </c>
      <c r="N2405" s="107">
        <v>23</v>
      </c>
      <c r="O2405">
        <v>8.9</v>
      </c>
      <c r="P2405">
        <v>10000</v>
      </c>
    </row>
    <row r="2406" spans="1:16" x14ac:dyDescent="0.3">
      <c r="A2406" t="s">
        <v>1424</v>
      </c>
      <c r="B2406" t="s">
        <v>211</v>
      </c>
      <c r="N2406" s="107">
        <v>21</v>
      </c>
      <c r="O2406">
        <v>8.6999999999999993</v>
      </c>
      <c r="P2406">
        <v>16000</v>
      </c>
    </row>
    <row r="2407" spans="1:16" x14ac:dyDescent="0.3">
      <c r="A2407" t="s">
        <v>1425</v>
      </c>
      <c r="B2407" t="s">
        <v>174</v>
      </c>
      <c r="N2407" s="107">
        <v>2</v>
      </c>
      <c r="O2407">
        <v>5.5</v>
      </c>
      <c r="P2407">
        <v>0</v>
      </c>
    </row>
    <row r="2408" spans="1:16" x14ac:dyDescent="0.3">
      <c r="A2408" t="s">
        <v>1426</v>
      </c>
      <c r="B2408" t="s">
        <v>324</v>
      </c>
      <c r="N2408" s="107">
        <v>14</v>
      </c>
      <c r="O2408">
        <v>5.7</v>
      </c>
      <c r="P2408">
        <v>37000</v>
      </c>
    </row>
    <row r="2409" spans="1:16" x14ac:dyDescent="0.3">
      <c r="A2409" t="s">
        <v>1427</v>
      </c>
      <c r="B2409" t="s">
        <v>333</v>
      </c>
      <c r="N2409" s="107">
        <v>15</v>
      </c>
      <c r="O2409">
        <v>6.3</v>
      </c>
      <c r="P2409">
        <v>0</v>
      </c>
    </row>
    <row r="2410" spans="1:16" x14ac:dyDescent="0.3">
      <c r="A2410" t="s">
        <v>1428</v>
      </c>
      <c r="B2410" t="s">
        <v>191</v>
      </c>
      <c r="N2410" s="107">
        <v>16</v>
      </c>
      <c r="O2410">
        <v>5.9</v>
      </c>
      <c r="P2410">
        <v>47000</v>
      </c>
    </row>
    <row r="2411" spans="1:16" x14ac:dyDescent="0.3">
      <c r="A2411" t="s">
        <v>1429</v>
      </c>
      <c r="B2411" t="s">
        <v>275</v>
      </c>
      <c r="N2411" s="107">
        <v>17</v>
      </c>
      <c r="O2411">
        <v>7.6</v>
      </c>
      <c r="P2411">
        <v>0</v>
      </c>
    </row>
    <row r="2412" spans="1:16" x14ac:dyDescent="0.3">
      <c r="A2412" t="s">
        <v>1430</v>
      </c>
      <c r="B2412" t="s">
        <v>188</v>
      </c>
      <c r="N2412" s="107">
        <v>18</v>
      </c>
      <c r="O2412">
        <v>6.6</v>
      </c>
      <c r="P2412">
        <v>66000</v>
      </c>
    </row>
    <row r="2413" spans="1:16" x14ac:dyDescent="0.3">
      <c r="A2413" t="s">
        <v>1431</v>
      </c>
      <c r="B2413" t="s">
        <v>176</v>
      </c>
      <c r="N2413" s="107">
        <v>19</v>
      </c>
      <c r="O2413">
        <v>5.3</v>
      </c>
      <c r="P2413">
        <v>701</v>
      </c>
    </row>
    <row r="2414" spans="1:16" x14ac:dyDescent="0.3">
      <c r="A2414" t="s">
        <v>1432</v>
      </c>
      <c r="B2414" t="s">
        <v>334</v>
      </c>
      <c r="N2414" s="107">
        <v>20</v>
      </c>
      <c r="O2414">
        <v>6</v>
      </c>
      <c r="P2414">
        <v>0</v>
      </c>
    </row>
    <row r="2415" spans="1:16" x14ac:dyDescent="0.3">
      <c r="A2415" t="s">
        <v>1433</v>
      </c>
      <c r="B2415" t="s">
        <v>335</v>
      </c>
      <c r="N2415" s="107">
        <v>21</v>
      </c>
      <c r="O2415">
        <v>8</v>
      </c>
      <c r="P2415">
        <v>1000</v>
      </c>
    </row>
    <row r="2416" spans="1:16" x14ac:dyDescent="0.3">
      <c r="A2416" t="s">
        <v>1434</v>
      </c>
      <c r="B2416" t="s">
        <v>294</v>
      </c>
      <c r="N2416" s="107">
        <v>12</v>
      </c>
      <c r="O2416">
        <v>5.6</v>
      </c>
      <c r="P2416">
        <v>9000</v>
      </c>
    </row>
    <row r="2417" spans="1:16" x14ac:dyDescent="0.3">
      <c r="A2417" t="s">
        <v>1435</v>
      </c>
      <c r="B2417" t="s">
        <v>188</v>
      </c>
      <c r="N2417" s="107">
        <v>11</v>
      </c>
      <c r="O2417">
        <v>5.9</v>
      </c>
      <c r="P2417">
        <v>0</v>
      </c>
    </row>
    <row r="2418" spans="1:16" x14ac:dyDescent="0.3">
      <c r="A2418" t="s">
        <v>1436</v>
      </c>
      <c r="B2418" t="s">
        <v>336</v>
      </c>
      <c r="N2418" s="107">
        <v>16</v>
      </c>
      <c r="O2418">
        <v>7.3</v>
      </c>
      <c r="P2418">
        <v>0</v>
      </c>
    </row>
    <row r="2419" spans="1:16" x14ac:dyDescent="0.3">
      <c r="A2419" t="s">
        <v>1437</v>
      </c>
      <c r="B2419" t="s">
        <v>194</v>
      </c>
      <c r="N2419" s="107">
        <v>16</v>
      </c>
      <c r="O2419">
        <v>7.9</v>
      </c>
      <c r="P2419">
        <v>18000</v>
      </c>
    </row>
    <row r="2420" spans="1:16" x14ac:dyDescent="0.3">
      <c r="A2420" t="s">
        <v>1438</v>
      </c>
      <c r="B2420" t="s">
        <v>176</v>
      </c>
      <c r="N2420" s="107">
        <v>17</v>
      </c>
      <c r="O2420">
        <v>6.8</v>
      </c>
      <c r="P2420">
        <v>0</v>
      </c>
    </row>
    <row r="2421" spans="1:16" x14ac:dyDescent="0.3">
      <c r="A2421" t="s">
        <v>1439</v>
      </c>
      <c r="B2421" t="s">
        <v>199</v>
      </c>
      <c r="N2421" s="107">
        <v>19</v>
      </c>
      <c r="O2421">
        <v>6.6</v>
      </c>
      <c r="P2421">
        <v>0</v>
      </c>
    </row>
    <row r="2422" spans="1:16" x14ac:dyDescent="0.3">
      <c r="A2422" t="s">
        <v>1440</v>
      </c>
      <c r="B2422" t="s">
        <v>337</v>
      </c>
      <c r="N2422" s="107">
        <v>20</v>
      </c>
      <c r="O2422">
        <v>6.6</v>
      </c>
      <c r="P2422">
        <v>0</v>
      </c>
    </row>
    <row r="2423" spans="1:16" x14ac:dyDescent="0.3">
      <c r="A2423" t="s">
        <v>1441</v>
      </c>
      <c r="B2423" t="s">
        <v>338</v>
      </c>
      <c r="N2423" s="107">
        <v>19</v>
      </c>
      <c r="O2423">
        <v>7</v>
      </c>
      <c r="P2423">
        <v>0</v>
      </c>
    </row>
    <row r="2424" spans="1:16" x14ac:dyDescent="0.3">
      <c r="A2424" t="s">
        <v>1442</v>
      </c>
      <c r="B2424" t="s">
        <v>231</v>
      </c>
      <c r="N2424" s="107">
        <v>19</v>
      </c>
      <c r="O2424">
        <v>7</v>
      </c>
      <c r="P2424">
        <v>70000</v>
      </c>
    </row>
    <row r="2425" spans="1:16" x14ac:dyDescent="0.3">
      <c r="A2425" t="s">
        <v>1443</v>
      </c>
      <c r="B2425" t="s">
        <v>339</v>
      </c>
      <c r="N2425" s="107">
        <v>18</v>
      </c>
      <c r="O2425">
        <v>7.3</v>
      </c>
      <c r="P2425">
        <v>0</v>
      </c>
    </row>
    <row r="2426" spans="1:16" x14ac:dyDescent="0.3">
      <c r="A2426" t="s">
        <v>1444</v>
      </c>
      <c r="B2426" t="s">
        <v>340</v>
      </c>
      <c r="N2426" s="107">
        <v>17</v>
      </c>
      <c r="O2426">
        <v>5.5</v>
      </c>
      <c r="P2426">
        <v>29000</v>
      </c>
    </row>
    <row r="2427" spans="1:16" x14ac:dyDescent="0.3">
      <c r="A2427" t="s">
        <v>1445</v>
      </c>
      <c r="B2427" t="s">
        <v>341</v>
      </c>
      <c r="N2427" s="107">
        <v>16</v>
      </c>
      <c r="O2427">
        <v>8.5</v>
      </c>
      <c r="P2427">
        <v>12000</v>
      </c>
    </row>
    <row r="2428" spans="1:16" x14ac:dyDescent="0.3">
      <c r="A2428" t="s">
        <v>1446</v>
      </c>
      <c r="B2428" t="s">
        <v>342</v>
      </c>
      <c r="N2428" s="107">
        <v>24</v>
      </c>
      <c r="O2428">
        <v>7.5</v>
      </c>
      <c r="P2428">
        <v>0</v>
      </c>
    </row>
    <row r="2429" spans="1:16" x14ac:dyDescent="0.3">
      <c r="A2429" t="s">
        <v>1447</v>
      </c>
      <c r="B2429" t="s">
        <v>343</v>
      </c>
      <c r="N2429" s="107">
        <v>23</v>
      </c>
      <c r="O2429">
        <v>7</v>
      </c>
      <c r="P2429">
        <v>54000</v>
      </c>
    </row>
    <row r="2430" spans="1:16" x14ac:dyDescent="0.3">
      <c r="A2430" t="s">
        <v>1448</v>
      </c>
      <c r="B2430" t="s">
        <v>344</v>
      </c>
      <c r="N2430" s="107">
        <v>21</v>
      </c>
      <c r="O2430">
        <v>7.8</v>
      </c>
      <c r="P2430">
        <v>0</v>
      </c>
    </row>
    <row r="2431" spans="1:16" x14ac:dyDescent="0.3">
      <c r="A2431" t="s">
        <v>1449</v>
      </c>
      <c r="B2431" t="s">
        <v>175</v>
      </c>
      <c r="N2431" s="107">
        <v>20</v>
      </c>
      <c r="O2431">
        <v>7.6</v>
      </c>
      <c r="P2431">
        <v>20000</v>
      </c>
    </row>
    <row r="2432" spans="1:16" x14ac:dyDescent="0.3">
      <c r="A2432" t="s">
        <v>1450</v>
      </c>
      <c r="B2432" t="s">
        <v>268</v>
      </c>
      <c r="N2432" s="107">
        <v>2</v>
      </c>
      <c r="O2432">
        <v>7.6</v>
      </c>
      <c r="P2432">
        <v>0</v>
      </c>
    </row>
    <row r="2433" spans="1:16" x14ac:dyDescent="0.3">
      <c r="A2433" t="s">
        <v>1451</v>
      </c>
      <c r="B2433" t="s">
        <v>345</v>
      </c>
      <c r="N2433" s="107">
        <v>3</v>
      </c>
      <c r="O2433">
        <v>6.1</v>
      </c>
      <c r="P2433">
        <v>0</v>
      </c>
    </row>
    <row r="2434" spans="1:16" x14ac:dyDescent="0.3">
      <c r="A2434" t="s">
        <v>1452</v>
      </c>
      <c r="B2434" t="s">
        <v>346</v>
      </c>
      <c r="N2434" s="107">
        <v>4</v>
      </c>
      <c r="O2434">
        <v>6.8</v>
      </c>
      <c r="P2434">
        <v>0</v>
      </c>
    </row>
    <row r="2435" spans="1:16" x14ac:dyDescent="0.3">
      <c r="A2435" t="s">
        <v>1453</v>
      </c>
      <c r="B2435" t="s">
        <v>347</v>
      </c>
      <c r="N2435" s="107">
        <v>5</v>
      </c>
      <c r="O2435">
        <v>5</v>
      </c>
      <c r="P2435">
        <v>0</v>
      </c>
    </row>
    <row r="2436" spans="1:16" x14ac:dyDescent="0.3">
      <c r="A2436" t="s">
        <v>1454</v>
      </c>
      <c r="B2436" t="s">
        <v>348</v>
      </c>
      <c r="N2436" s="107">
        <v>6</v>
      </c>
      <c r="O2436">
        <v>7.1</v>
      </c>
      <c r="P2436">
        <v>0</v>
      </c>
    </row>
    <row r="2437" spans="1:16" x14ac:dyDescent="0.3">
      <c r="A2437" t="s">
        <v>1455</v>
      </c>
      <c r="B2437" t="s">
        <v>343</v>
      </c>
      <c r="N2437" s="107">
        <v>7</v>
      </c>
      <c r="O2437">
        <v>5.5</v>
      </c>
      <c r="P2437">
        <v>39000</v>
      </c>
    </row>
    <row r="2438" spans="1:16" x14ac:dyDescent="0.3">
      <c r="A2438" t="s">
        <v>1456</v>
      </c>
      <c r="B2438" t="s">
        <v>349</v>
      </c>
      <c r="N2438" s="107">
        <v>8</v>
      </c>
      <c r="O2438">
        <v>5.6</v>
      </c>
      <c r="P2438">
        <v>11000</v>
      </c>
    </row>
    <row r="2439" spans="1:16" x14ac:dyDescent="0.3">
      <c r="A2439" t="s">
        <v>1457</v>
      </c>
      <c r="B2439" t="s">
        <v>220</v>
      </c>
      <c r="N2439" s="107">
        <v>23</v>
      </c>
      <c r="O2439">
        <v>7.1</v>
      </c>
      <c r="P2439">
        <v>988</v>
      </c>
    </row>
    <row r="2440" spans="1:16" x14ac:dyDescent="0.3">
      <c r="A2440" t="s">
        <v>1458</v>
      </c>
      <c r="B2440" t="s">
        <v>350</v>
      </c>
      <c r="N2440" s="107">
        <v>24</v>
      </c>
      <c r="O2440">
        <v>4.9000000000000004</v>
      </c>
      <c r="P2440">
        <v>15000</v>
      </c>
    </row>
    <row r="2441" spans="1:16" x14ac:dyDescent="0.3">
      <c r="A2441" t="s">
        <v>1459</v>
      </c>
      <c r="B2441" t="s">
        <v>351</v>
      </c>
      <c r="N2441" s="107">
        <v>1</v>
      </c>
      <c r="O2441">
        <v>7.4</v>
      </c>
      <c r="P2441">
        <v>0</v>
      </c>
    </row>
    <row r="2442" spans="1:16" x14ac:dyDescent="0.3">
      <c r="A2442" t="s">
        <v>1460</v>
      </c>
      <c r="B2442" t="s">
        <v>352</v>
      </c>
      <c r="N2442" s="107">
        <v>2</v>
      </c>
      <c r="O2442">
        <v>5.7</v>
      </c>
      <c r="P2442">
        <v>0</v>
      </c>
    </row>
    <row r="2443" spans="1:16" x14ac:dyDescent="0.3">
      <c r="A2443" t="s">
        <v>1461</v>
      </c>
      <c r="B2443" t="s">
        <v>353</v>
      </c>
      <c r="N2443" s="107">
        <v>23</v>
      </c>
      <c r="O2443">
        <v>6.4</v>
      </c>
      <c r="P2443">
        <v>28000</v>
      </c>
    </row>
    <row r="2444" spans="1:16" x14ac:dyDescent="0.3">
      <c r="A2444" t="s">
        <v>1462</v>
      </c>
      <c r="B2444" t="s">
        <v>188</v>
      </c>
      <c r="N2444" s="107">
        <v>24</v>
      </c>
      <c r="O2444">
        <v>5.9</v>
      </c>
      <c r="P2444">
        <v>0</v>
      </c>
    </row>
    <row r="2445" spans="1:16" x14ac:dyDescent="0.3">
      <c r="A2445" t="s">
        <v>1463</v>
      </c>
      <c r="B2445" t="s">
        <v>174</v>
      </c>
      <c r="N2445" s="107">
        <v>21</v>
      </c>
      <c r="O2445">
        <v>5.5</v>
      </c>
      <c r="P2445">
        <v>15000</v>
      </c>
    </row>
    <row r="2446" spans="1:16" x14ac:dyDescent="0.3">
      <c r="A2446" t="s">
        <v>1464</v>
      </c>
      <c r="B2446" t="s">
        <v>354</v>
      </c>
      <c r="N2446" s="107">
        <v>20</v>
      </c>
      <c r="O2446">
        <v>6.9</v>
      </c>
      <c r="P2446">
        <v>0</v>
      </c>
    </row>
    <row r="2447" spans="1:16" x14ac:dyDescent="0.3">
      <c r="A2447" t="s">
        <v>1465</v>
      </c>
      <c r="B2447" t="s">
        <v>299</v>
      </c>
      <c r="N2447" s="107">
        <v>21</v>
      </c>
      <c r="O2447">
        <v>6.2</v>
      </c>
      <c r="P2447">
        <v>0</v>
      </c>
    </row>
    <row r="2448" spans="1:16" x14ac:dyDescent="0.3">
      <c r="A2448" t="s">
        <v>1466</v>
      </c>
      <c r="B2448" t="s">
        <v>196</v>
      </c>
      <c r="N2448" s="107">
        <v>21</v>
      </c>
      <c r="O2448">
        <v>7</v>
      </c>
      <c r="P2448">
        <v>0</v>
      </c>
    </row>
    <row r="2449" spans="1:16" x14ac:dyDescent="0.3">
      <c r="A2449" t="s">
        <v>1467</v>
      </c>
      <c r="B2449" t="s">
        <v>257</v>
      </c>
      <c r="N2449" s="107">
        <v>21</v>
      </c>
      <c r="O2449">
        <v>5.6</v>
      </c>
      <c r="P2449">
        <v>19000</v>
      </c>
    </row>
    <row r="2450" spans="1:16" x14ac:dyDescent="0.3">
      <c r="A2450" t="s">
        <v>1468</v>
      </c>
      <c r="B2450" t="s">
        <v>267</v>
      </c>
      <c r="N2450" s="107">
        <v>23</v>
      </c>
      <c r="O2450">
        <v>7</v>
      </c>
      <c r="P2450">
        <v>0</v>
      </c>
    </row>
    <row r="2451" spans="1:16" x14ac:dyDescent="0.3">
      <c r="A2451" t="s">
        <v>1469</v>
      </c>
      <c r="B2451" t="s">
        <v>355</v>
      </c>
      <c r="N2451" s="107">
        <v>24</v>
      </c>
      <c r="O2451">
        <v>6.8</v>
      </c>
      <c r="P2451">
        <v>2000</v>
      </c>
    </row>
    <row r="2452" spans="1:16" x14ac:dyDescent="0.3">
      <c r="A2452" t="s">
        <v>1470</v>
      </c>
      <c r="B2452" t="s">
        <v>275</v>
      </c>
      <c r="N2452" s="107">
        <v>1</v>
      </c>
      <c r="O2452">
        <v>5.4</v>
      </c>
      <c r="P2452">
        <v>979</v>
      </c>
    </row>
    <row r="2453" spans="1:16" x14ac:dyDescent="0.3">
      <c r="A2453" t="s">
        <v>1471</v>
      </c>
      <c r="B2453" t="s">
        <v>201</v>
      </c>
      <c r="N2453" s="107">
        <v>2</v>
      </c>
      <c r="O2453">
        <v>6.1</v>
      </c>
      <c r="P2453">
        <v>0</v>
      </c>
    </row>
    <row r="2454" spans="1:16" x14ac:dyDescent="0.3">
      <c r="A2454" t="s">
        <v>1472</v>
      </c>
      <c r="B2454" t="s">
        <v>348</v>
      </c>
      <c r="N2454" s="107">
        <v>3</v>
      </c>
      <c r="O2454">
        <v>6.7</v>
      </c>
      <c r="P2454">
        <v>41000</v>
      </c>
    </row>
    <row r="2455" spans="1:16" x14ac:dyDescent="0.3">
      <c r="A2455" t="s">
        <v>1334</v>
      </c>
      <c r="B2455" t="s">
        <v>178</v>
      </c>
      <c r="N2455" s="107">
        <v>4</v>
      </c>
      <c r="O2455">
        <v>4.3</v>
      </c>
      <c r="P2455">
        <v>0</v>
      </c>
    </row>
    <row r="2456" spans="1:16" x14ac:dyDescent="0.3">
      <c r="A2456" t="s">
        <v>1473</v>
      </c>
      <c r="B2456" t="s">
        <v>186</v>
      </c>
      <c r="N2456" s="107">
        <v>5</v>
      </c>
      <c r="O2456">
        <v>6.9</v>
      </c>
      <c r="P2456">
        <v>0</v>
      </c>
    </row>
    <row r="2457" spans="1:16" x14ac:dyDescent="0.3">
      <c r="A2457" t="s">
        <v>1474</v>
      </c>
      <c r="B2457" t="s">
        <v>295</v>
      </c>
      <c r="N2457" s="107">
        <v>6</v>
      </c>
      <c r="O2457">
        <v>8</v>
      </c>
      <c r="P2457">
        <v>788</v>
      </c>
    </row>
    <row r="2458" spans="1:16" x14ac:dyDescent="0.3">
      <c r="A2458" t="s">
        <v>1475</v>
      </c>
      <c r="B2458" t="s">
        <v>356</v>
      </c>
      <c r="N2458" s="107">
        <v>7</v>
      </c>
      <c r="O2458">
        <v>4.4000000000000004</v>
      </c>
      <c r="P2458">
        <v>0</v>
      </c>
    </row>
    <row r="2459" spans="1:16" x14ac:dyDescent="0.3">
      <c r="A2459" t="s">
        <v>1476</v>
      </c>
      <c r="B2459" t="s">
        <v>357</v>
      </c>
      <c r="N2459" s="107">
        <v>8</v>
      </c>
      <c r="O2459">
        <v>7.3</v>
      </c>
      <c r="P2459">
        <v>0</v>
      </c>
    </row>
    <row r="2460" spans="1:16" x14ac:dyDescent="0.3">
      <c r="A2460" t="s">
        <v>1477</v>
      </c>
      <c r="B2460" t="s">
        <v>224</v>
      </c>
      <c r="N2460" s="107">
        <v>9</v>
      </c>
      <c r="O2460">
        <v>6.3</v>
      </c>
      <c r="P2460">
        <v>14000</v>
      </c>
    </row>
    <row r="2461" spans="1:16" x14ac:dyDescent="0.3">
      <c r="A2461" t="s">
        <v>1188</v>
      </c>
      <c r="B2461" t="s">
        <v>196</v>
      </c>
      <c r="N2461" s="107">
        <v>10</v>
      </c>
      <c r="O2461">
        <v>6.7</v>
      </c>
      <c r="P2461">
        <v>23000</v>
      </c>
    </row>
    <row r="2462" spans="1:16" x14ac:dyDescent="0.3">
      <c r="A2462" t="s">
        <v>1478</v>
      </c>
      <c r="B2462" t="s">
        <v>358</v>
      </c>
      <c r="N2462" s="107">
        <v>10</v>
      </c>
      <c r="O2462">
        <v>7.7</v>
      </c>
      <c r="P2462">
        <v>0</v>
      </c>
    </row>
    <row r="2463" spans="1:16" x14ac:dyDescent="0.3">
      <c r="A2463" t="s">
        <v>1479</v>
      </c>
      <c r="B2463" t="s">
        <v>359</v>
      </c>
      <c r="N2463" s="107">
        <v>10</v>
      </c>
      <c r="O2463">
        <v>6.5</v>
      </c>
      <c r="P2463">
        <v>0</v>
      </c>
    </row>
    <row r="2464" spans="1:16" x14ac:dyDescent="0.3">
      <c r="A2464" t="s">
        <v>1480</v>
      </c>
      <c r="B2464" t="s">
        <v>256</v>
      </c>
      <c r="N2464" s="107">
        <v>10</v>
      </c>
      <c r="O2464">
        <v>7.8</v>
      </c>
      <c r="P2464">
        <v>0</v>
      </c>
    </row>
    <row r="2465" spans="1:16" x14ac:dyDescent="0.3">
      <c r="A2465" t="s">
        <v>1481</v>
      </c>
      <c r="B2465" t="s">
        <v>224</v>
      </c>
      <c r="N2465" s="107">
        <v>2</v>
      </c>
      <c r="O2465">
        <v>6.4</v>
      </c>
      <c r="P2465">
        <v>0</v>
      </c>
    </row>
    <row r="2466" spans="1:16" x14ac:dyDescent="0.3">
      <c r="A2466" t="s">
        <v>1482</v>
      </c>
      <c r="B2466" t="s">
        <v>284</v>
      </c>
      <c r="N2466" s="107">
        <v>3</v>
      </c>
      <c r="O2466">
        <v>7.8</v>
      </c>
      <c r="P2466">
        <v>19000</v>
      </c>
    </row>
    <row r="2467" spans="1:16" x14ac:dyDescent="0.3">
      <c r="A2467" t="s">
        <v>1483</v>
      </c>
      <c r="B2467" t="s">
        <v>179</v>
      </c>
      <c r="N2467" s="107">
        <v>4</v>
      </c>
      <c r="O2467">
        <v>5.8</v>
      </c>
      <c r="P2467">
        <v>28000</v>
      </c>
    </row>
    <row r="2468" spans="1:16" x14ac:dyDescent="0.3">
      <c r="A2468" t="s">
        <v>1484</v>
      </c>
      <c r="B2468" t="s">
        <v>230</v>
      </c>
      <c r="N2468" s="107">
        <v>5</v>
      </c>
      <c r="O2468">
        <v>7.1</v>
      </c>
      <c r="P2468">
        <v>0</v>
      </c>
    </row>
    <row r="2469" spans="1:16" x14ac:dyDescent="0.3">
      <c r="A2469" t="s">
        <v>1485</v>
      </c>
      <c r="B2469" t="s">
        <v>360</v>
      </c>
      <c r="N2469" s="107">
        <v>6</v>
      </c>
      <c r="O2469">
        <v>7.1</v>
      </c>
      <c r="P2469">
        <v>59000</v>
      </c>
    </row>
    <row r="2470" spans="1:16" x14ac:dyDescent="0.3">
      <c r="A2470" t="s">
        <v>1486</v>
      </c>
      <c r="B2470" t="s">
        <v>361</v>
      </c>
      <c r="N2470" s="107">
        <v>7</v>
      </c>
      <c r="O2470">
        <v>8.6</v>
      </c>
      <c r="P2470">
        <v>19000</v>
      </c>
    </row>
    <row r="2471" spans="1:16" x14ac:dyDescent="0.3">
      <c r="A2471" t="s">
        <v>1487</v>
      </c>
      <c r="B2471" t="s">
        <v>259</v>
      </c>
      <c r="N2471" s="107">
        <v>8</v>
      </c>
      <c r="O2471">
        <v>6.8</v>
      </c>
      <c r="P2471">
        <v>372</v>
      </c>
    </row>
    <row r="2472" spans="1:16" x14ac:dyDescent="0.3">
      <c r="A2472" t="s">
        <v>1488</v>
      </c>
      <c r="B2472" t="s">
        <v>362</v>
      </c>
      <c r="N2472" s="107">
        <v>9</v>
      </c>
      <c r="O2472">
        <v>4.8</v>
      </c>
      <c r="P2472">
        <v>0</v>
      </c>
    </row>
    <row r="2473" spans="1:16" x14ac:dyDescent="0.3">
      <c r="A2473" t="s">
        <v>1489</v>
      </c>
      <c r="B2473" t="s">
        <v>305</v>
      </c>
      <c r="N2473" s="61">
        <v>3</v>
      </c>
      <c r="O2473">
        <v>6.2</v>
      </c>
      <c r="P2473">
        <v>19000</v>
      </c>
    </row>
    <row r="2474" spans="1:16" x14ac:dyDescent="0.3">
      <c r="A2474" t="s">
        <v>1490</v>
      </c>
      <c r="B2474" t="s">
        <v>300</v>
      </c>
      <c r="N2474" s="61">
        <v>4</v>
      </c>
      <c r="O2474">
        <v>6.9</v>
      </c>
      <c r="P2474">
        <v>0</v>
      </c>
    </row>
    <row r="2475" spans="1:16" x14ac:dyDescent="0.3">
      <c r="A2475" t="s">
        <v>1491</v>
      </c>
      <c r="B2475" t="s">
        <v>253</v>
      </c>
      <c r="N2475" s="61">
        <v>5</v>
      </c>
      <c r="O2475">
        <v>7.3</v>
      </c>
      <c r="P2475">
        <v>0</v>
      </c>
    </row>
    <row r="2476" spans="1:16" x14ac:dyDescent="0.3">
      <c r="A2476" t="s">
        <v>1492</v>
      </c>
      <c r="B2476" t="s">
        <v>278</v>
      </c>
      <c r="N2476" s="107">
        <v>14</v>
      </c>
      <c r="O2476">
        <v>6.6</v>
      </c>
      <c r="P2476">
        <v>0</v>
      </c>
    </row>
    <row r="2477" spans="1:16" x14ac:dyDescent="0.3">
      <c r="A2477" t="s">
        <v>1493</v>
      </c>
      <c r="B2477" t="s">
        <v>284</v>
      </c>
      <c r="N2477" s="107">
        <v>12</v>
      </c>
      <c r="O2477">
        <v>6.9</v>
      </c>
      <c r="P2477">
        <v>863</v>
      </c>
    </row>
    <row r="2478" spans="1:16" x14ac:dyDescent="0.3">
      <c r="A2478" t="s">
        <v>1494</v>
      </c>
      <c r="B2478" t="s">
        <v>202</v>
      </c>
      <c r="N2478" s="107">
        <v>13</v>
      </c>
      <c r="O2478">
        <v>6.2</v>
      </c>
      <c r="P2478">
        <v>49000</v>
      </c>
    </row>
    <row r="2479" spans="1:16" x14ac:dyDescent="0.3">
      <c r="A2479" t="s">
        <v>1495</v>
      </c>
      <c r="B2479" t="s">
        <v>274</v>
      </c>
      <c r="N2479" s="107">
        <v>14</v>
      </c>
      <c r="O2479">
        <v>6.7</v>
      </c>
      <c r="P2479">
        <v>0</v>
      </c>
    </row>
    <row r="2480" spans="1:16" x14ac:dyDescent="0.3">
      <c r="A2480" t="s">
        <v>1496</v>
      </c>
      <c r="B2480" t="s">
        <v>329</v>
      </c>
      <c r="N2480" s="107">
        <v>15</v>
      </c>
      <c r="O2480">
        <v>7.6</v>
      </c>
      <c r="P2480">
        <v>0</v>
      </c>
    </row>
    <row r="2481" spans="1:16" x14ac:dyDescent="0.3">
      <c r="A2481" t="s">
        <v>1497</v>
      </c>
      <c r="B2481" t="s">
        <v>248</v>
      </c>
      <c r="N2481" s="107">
        <v>16</v>
      </c>
      <c r="O2481">
        <v>6.7</v>
      </c>
      <c r="P2481">
        <v>0</v>
      </c>
    </row>
    <row r="2482" spans="1:16" x14ac:dyDescent="0.3">
      <c r="A2482" t="s">
        <v>1498</v>
      </c>
      <c r="B2482" t="s">
        <v>363</v>
      </c>
      <c r="N2482" s="107">
        <v>17</v>
      </c>
      <c r="O2482">
        <v>6.2</v>
      </c>
      <c r="P2482">
        <v>0</v>
      </c>
    </row>
    <row r="2483" spans="1:16" x14ac:dyDescent="0.3">
      <c r="A2483" t="s">
        <v>1499</v>
      </c>
      <c r="B2483" t="s">
        <v>190</v>
      </c>
      <c r="N2483" s="107">
        <v>18</v>
      </c>
      <c r="O2483">
        <v>7.3</v>
      </c>
      <c r="P2483">
        <v>0</v>
      </c>
    </row>
    <row r="2484" spans="1:16" x14ac:dyDescent="0.3">
      <c r="A2484" t="s">
        <v>1500</v>
      </c>
      <c r="B2484" t="s">
        <v>196</v>
      </c>
      <c r="N2484" s="107">
        <v>19</v>
      </c>
      <c r="O2484">
        <v>6</v>
      </c>
      <c r="P2484">
        <v>0</v>
      </c>
    </row>
    <row r="2485" spans="1:16" x14ac:dyDescent="0.3">
      <c r="A2485" t="s">
        <v>1501</v>
      </c>
      <c r="B2485" t="s">
        <v>194</v>
      </c>
      <c r="N2485" s="107">
        <v>12</v>
      </c>
      <c r="O2485">
        <v>7.1</v>
      </c>
      <c r="P2485">
        <v>10000</v>
      </c>
    </row>
    <row r="2486" spans="1:16" x14ac:dyDescent="0.3">
      <c r="A2486" t="s">
        <v>1502</v>
      </c>
      <c r="B2486" t="s">
        <v>222</v>
      </c>
      <c r="N2486" s="107">
        <v>4</v>
      </c>
      <c r="O2486">
        <v>7.1</v>
      </c>
      <c r="P2486">
        <v>941</v>
      </c>
    </row>
    <row r="2487" spans="1:16" x14ac:dyDescent="0.3">
      <c r="A2487" t="s">
        <v>1503</v>
      </c>
      <c r="B2487" t="s">
        <v>238</v>
      </c>
      <c r="N2487" s="107">
        <v>3</v>
      </c>
      <c r="O2487">
        <v>5.5</v>
      </c>
      <c r="P2487">
        <v>0</v>
      </c>
    </row>
    <row r="2488" spans="1:16" x14ac:dyDescent="0.3">
      <c r="A2488" t="s">
        <v>1504</v>
      </c>
      <c r="B2488" t="s">
        <v>364</v>
      </c>
      <c r="N2488" s="107">
        <v>8</v>
      </c>
      <c r="O2488">
        <v>7.8</v>
      </c>
      <c r="P2488">
        <v>18000</v>
      </c>
    </row>
    <row r="2489" spans="1:16" x14ac:dyDescent="0.3">
      <c r="A2489" t="s">
        <v>1505</v>
      </c>
      <c r="B2489" t="s">
        <v>365</v>
      </c>
      <c r="N2489" s="107">
        <v>9</v>
      </c>
      <c r="O2489">
        <v>5.6</v>
      </c>
      <c r="P2489">
        <v>36000</v>
      </c>
    </row>
    <row r="2490" spans="1:16" x14ac:dyDescent="0.3">
      <c r="A2490" t="s">
        <v>1506</v>
      </c>
      <c r="B2490" t="s">
        <v>366</v>
      </c>
      <c r="N2490" s="107">
        <v>1</v>
      </c>
      <c r="O2490">
        <v>7.5</v>
      </c>
      <c r="P2490">
        <v>0</v>
      </c>
    </row>
    <row r="2491" spans="1:16" x14ac:dyDescent="0.3">
      <c r="A2491" t="s">
        <v>1507</v>
      </c>
      <c r="B2491" t="s">
        <v>191</v>
      </c>
      <c r="N2491" s="107">
        <v>12</v>
      </c>
      <c r="O2491">
        <v>5.4</v>
      </c>
      <c r="P2491">
        <v>374</v>
      </c>
    </row>
    <row r="2492" spans="1:16" x14ac:dyDescent="0.3">
      <c r="A2492" t="s">
        <v>1508</v>
      </c>
      <c r="B2492" t="s">
        <v>367</v>
      </c>
      <c r="N2492" s="107">
        <v>7</v>
      </c>
      <c r="O2492">
        <v>4.3</v>
      </c>
      <c r="P2492">
        <v>0</v>
      </c>
    </row>
    <row r="2493" spans="1:16" x14ac:dyDescent="0.3">
      <c r="A2493" t="s">
        <v>1509</v>
      </c>
      <c r="B2493" t="s">
        <v>368</v>
      </c>
      <c r="N2493" s="107">
        <v>4</v>
      </c>
      <c r="O2493">
        <v>4.9000000000000004</v>
      </c>
      <c r="P2493">
        <v>46000</v>
      </c>
    </row>
    <row r="2494" spans="1:16" x14ac:dyDescent="0.3">
      <c r="A2494" t="s">
        <v>1510</v>
      </c>
      <c r="B2494" t="s">
        <v>219</v>
      </c>
      <c r="N2494" s="107">
        <v>8</v>
      </c>
      <c r="O2494">
        <v>7.1</v>
      </c>
      <c r="P2494">
        <v>7000</v>
      </c>
    </row>
    <row r="2495" spans="1:16" x14ac:dyDescent="0.3">
      <c r="A2495" t="s">
        <v>1511</v>
      </c>
      <c r="B2495" t="s">
        <v>369</v>
      </c>
      <c r="N2495" s="107">
        <v>9</v>
      </c>
      <c r="O2495">
        <v>6.4</v>
      </c>
      <c r="P2495">
        <v>0</v>
      </c>
    </row>
    <row r="2496" spans="1:16" x14ac:dyDescent="0.3">
      <c r="A2496" t="s">
        <v>1512</v>
      </c>
      <c r="B2496" t="s">
        <v>236</v>
      </c>
      <c r="N2496" s="107">
        <v>9</v>
      </c>
      <c r="O2496">
        <v>6.9</v>
      </c>
      <c r="P2496">
        <v>0</v>
      </c>
    </row>
    <row r="2497" spans="1:16" x14ac:dyDescent="0.3">
      <c r="A2497" t="s">
        <v>1513</v>
      </c>
      <c r="B2497" t="s">
        <v>370</v>
      </c>
      <c r="N2497" s="107">
        <v>9</v>
      </c>
      <c r="O2497">
        <v>4.3</v>
      </c>
      <c r="P2497">
        <v>0</v>
      </c>
    </row>
    <row r="2498" spans="1:16" x14ac:dyDescent="0.3">
      <c r="A2498" t="s">
        <v>1514</v>
      </c>
      <c r="B2498" t="s">
        <v>191</v>
      </c>
      <c r="N2498" s="107">
        <v>1</v>
      </c>
      <c r="O2498">
        <v>6.1</v>
      </c>
      <c r="P2498">
        <v>3000</v>
      </c>
    </row>
    <row r="2499" spans="1:16" x14ac:dyDescent="0.3">
      <c r="A2499" t="s">
        <v>1515</v>
      </c>
      <c r="B2499" t="s">
        <v>371</v>
      </c>
      <c r="N2499" s="107">
        <v>3</v>
      </c>
      <c r="O2499">
        <v>7</v>
      </c>
      <c r="P2499">
        <v>12000</v>
      </c>
    </row>
    <row r="2500" spans="1:16" x14ac:dyDescent="0.3">
      <c r="A2500" t="s">
        <v>1516</v>
      </c>
      <c r="B2500" t="s">
        <v>372</v>
      </c>
      <c r="N2500" s="107">
        <v>12</v>
      </c>
      <c r="O2500">
        <v>7.7</v>
      </c>
      <c r="P2500">
        <v>0</v>
      </c>
    </row>
    <row r="2501" spans="1:16" x14ac:dyDescent="0.3">
      <c r="A2501" t="s">
        <v>1517</v>
      </c>
      <c r="B2501" t="s">
        <v>296</v>
      </c>
      <c r="N2501" s="107">
        <v>1</v>
      </c>
      <c r="O2501">
        <v>5.9</v>
      </c>
      <c r="P2501">
        <v>0</v>
      </c>
    </row>
    <row r="2502" spans="1:16" x14ac:dyDescent="0.3">
      <c r="A2502" t="s">
        <v>1518</v>
      </c>
      <c r="B2502" t="s">
        <v>373</v>
      </c>
      <c r="N2502" s="107">
        <v>16</v>
      </c>
      <c r="O2502">
        <v>6.7</v>
      </c>
      <c r="P2502">
        <v>57000</v>
      </c>
    </row>
    <row r="2503" spans="1:16" x14ac:dyDescent="0.3">
      <c r="A2503" t="s">
        <v>1519</v>
      </c>
      <c r="B2503" t="s">
        <v>175</v>
      </c>
      <c r="N2503" s="107">
        <v>23</v>
      </c>
      <c r="O2503">
        <v>6.5</v>
      </c>
      <c r="P2503">
        <v>0</v>
      </c>
    </row>
    <row r="2504" spans="1:16" x14ac:dyDescent="0.3">
      <c r="A2504" t="s">
        <v>1520</v>
      </c>
      <c r="B2504" t="s">
        <v>175</v>
      </c>
      <c r="N2504" s="107">
        <v>23</v>
      </c>
      <c r="O2504">
        <v>7.1</v>
      </c>
      <c r="P2504">
        <v>140000</v>
      </c>
    </row>
    <row r="2505" spans="1:16" x14ac:dyDescent="0.3">
      <c r="A2505" t="s">
        <v>1521</v>
      </c>
      <c r="B2505" t="s">
        <v>282</v>
      </c>
      <c r="N2505" s="107">
        <v>2</v>
      </c>
      <c r="O2505">
        <v>7.3</v>
      </c>
      <c r="P2505">
        <v>56000</v>
      </c>
    </row>
    <row r="2506" spans="1:16" x14ac:dyDescent="0.3">
      <c r="A2506" t="s">
        <v>1522</v>
      </c>
      <c r="B2506" t="s">
        <v>298</v>
      </c>
      <c r="N2506" s="107">
        <v>4</v>
      </c>
      <c r="O2506">
        <v>6.5</v>
      </c>
      <c r="P2506">
        <v>0</v>
      </c>
    </row>
    <row r="2507" spans="1:16" x14ac:dyDescent="0.3">
      <c r="A2507" t="s">
        <v>1523</v>
      </c>
      <c r="B2507" t="s">
        <v>270</v>
      </c>
      <c r="N2507" s="107">
        <v>21</v>
      </c>
      <c r="O2507">
        <v>7</v>
      </c>
      <c r="P2507">
        <v>0</v>
      </c>
    </row>
    <row r="2508" spans="1:16" x14ac:dyDescent="0.3">
      <c r="A2508" t="s">
        <v>1524</v>
      </c>
      <c r="B2508" t="s">
        <v>202</v>
      </c>
      <c r="N2508" s="107">
        <v>2</v>
      </c>
      <c r="O2508">
        <v>6.8</v>
      </c>
      <c r="P2508">
        <v>0</v>
      </c>
    </row>
    <row r="2509" spans="1:16" x14ac:dyDescent="0.3">
      <c r="A2509" t="s">
        <v>1525</v>
      </c>
      <c r="B2509" t="s">
        <v>374</v>
      </c>
      <c r="N2509" s="107">
        <v>4</v>
      </c>
      <c r="O2509">
        <v>7.2</v>
      </c>
      <c r="P2509">
        <v>0</v>
      </c>
    </row>
    <row r="2510" spans="1:16" x14ac:dyDescent="0.3">
      <c r="A2510" t="s">
        <v>1526</v>
      </c>
      <c r="B2510" t="s">
        <v>208</v>
      </c>
      <c r="N2510" s="107">
        <v>2</v>
      </c>
      <c r="O2510">
        <v>6.4</v>
      </c>
      <c r="P2510">
        <v>0</v>
      </c>
    </row>
    <row r="2511" spans="1:16" x14ac:dyDescent="0.3">
      <c r="A2511" t="s">
        <v>1527</v>
      </c>
      <c r="B2511" t="s">
        <v>375</v>
      </c>
      <c r="N2511" s="107">
        <v>4</v>
      </c>
      <c r="O2511">
        <v>6.1</v>
      </c>
      <c r="P2511">
        <v>22000</v>
      </c>
    </row>
    <row r="2512" spans="1:16" x14ac:dyDescent="0.3">
      <c r="A2512" t="s">
        <v>1528</v>
      </c>
      <c r="B2512" t="s">
        <v>199</v>
      </c>
      <c r="N2512" s="107">
        <v>5</v>
      </c>
      <c r="O2512">
        <v>6.7</v>
      </c>
      <c r="P2512">
        <v>0</v>
      </c>
    </row>
    <row r="2513" spans="1:16" x14ac:dyDescent="0.3">
      <c r="A2513" t="s">
        <v>1529</v>
      </c>
      <c r="B2513" t="s">
        <v>376</v>
      </c>
      <c r="N2513" s="107">
        <v>6</v>
      </c>
      <c r="O2513">
        <v>6.4</v>
      </c>
      <c r="P2513">
        <v>0</v>
      </c>
    </row>
    <row r="2514" spans="1:16" x14ac:dyDescent="0.3">
      <c r="A2514" t="s">
        <v>1530</v>
      </c>
      <c r="B2514" t="s">
        <v>347</v>
      </c>
      <c r="N2514" s="107">
        <v>7</v>
      </c>
      <c r="O2514">
        <v>4.4000000000000004</v>
      </c>
      <c r="P2514">
        <v>14000</v>
      </c>
    </row>
    <row r="2515" spans="1:16" x14ac:dyDescent="0.3">
      <c r="A2515" t="s">
        <v>1531</v>
      </c>
      <c r="B2515" t="s">
        <v>298</v>
      </c>
      <c r="N2515" s="107">
        <v>8</v>
      </c>
      <c r="O2515">
        <v>5.4</v>
      </c>
      <c r="P2515">
        <v>0</v>
      </c>
    </row>
    <row r="2516" spans="1:16" x14ac:dyDescent="0.3">
      <c r="A2516" t="s">
        <v>1532</v>
      </c>
      <c r="B2516" t="s">
        <v>294</v>
      </c>
      <c r="N2516" s="107">
        <v>9</v>
      </c>
      <c r="O2516">
        <v>6.5</v>
      </c>
      <c r="P2516">
        <v>0</v>
      </c>
    </row>
    <row r="2517" spans="1:16" x14ac:dyDescent="0.3">
      <c r="A2517" t="s">
        <v>1533</v>
      </c>
      <c r="B2517" t="s">
        <v>278</v>
      </c>
      <c r="N2517" s="107">
        <v>2</v>
      </c>
      <c r="O2517">
        <v>6.7</v>
      </c>
      <c r="P2517">
        <v>53000</v>
      </c>
    </row>
    <row r="2518" spans="1:16" x14ac:dyDescent="0.3">
      <c r="A2518" t="s">
        <v>1534</v>
      </c>
      <c r="B2518" t="s">
        <v>233</v>
      </c>
      <c r="N2518" s="107">
        <v>24</v>
      </c>
      <c r="O2518">
        <v>8.1</v>
      </c>
      <c r="P2518">
        <v>0</v>
      </c>
    </row>
    <row r="2519" spans="1:16" x14ac:dyDescent="0.3">
      <c r="A2519" t="s">
        <v>1535</v>
      </c>
      <c r="B2519" t="s">
        <v>278</v>
      </c>
      <c r="N2519" s="107">
        <v>23</v>
      </c>
      <c r="O2519">
        <v>5.6</v>
      </c>
      <c r="P2519">
        <v>0</v>
      </c>
    </row>
    <row r="2520" spans="1:16" x14ac:dyDescent="0.3">
      <c r="A2520" t="s">
        <v>1536</v>
      </c>
      <c r="B2520" t="s">
        <v>217</v>
      </c>
      <c r="N2520" s="107">
        <v>24</v>
      </c>
      <c r="O2520">
        <v>6.3</v>
      </c>
      <c r="P2520">
        <v>11000</v>
      </c>
    </row>
    <row r="2521" spans="1:16" x14ac:dyDescent="0.3">
      <c r="A2521" t="s">
        <v>1537</v>
      </c>
      <c r="B2521" t="s">
        <v>276</v>
      </c>
      <c r="N2521" s="107">
        <v>21</v>
      </c>
      <c r="O2521">
        <v>7.3</v>
      </c>
      <c r="P2521">
        <v>0</v>
      </c>
    </row>
    <row r="2522" spans="1:16" x14ac:dyDescent="0.3">
      <c r="A2522" t="s">
        <v>1538</v>
      </c>
      <c r="B2522" t="s">
        <v>377</v>
      </c>
      <c r="N2522" s="107">
        <v>20</v>
      </c>
      <c r="O2522">
        <v>6.1</v>
      </c>
      <c r="P2522">
        <v>0</v>
      </c>
    </row>
    <row r="2523" spans="1:16" x14ac:dyDescent="0.3">
      <c r="A2523" t="s">
        <v>1539</v>
      </c>
      <c r="B2523" t="s">
        <v>341</v>
      </c>
      <c r="N2523" s="107">
        <v>9</v>
      </c>
      <c r="O2523">
        <v>7.7</v>
      </c>
      <c r="P2523">
        <v>19000</v>
      </c>
    </row>
    <row r="2524" spans="1:16" x14ac:dyDescent="0.3">
      <c r="A2524" t="s">
        <v>1540</v>
      </c>
      <c r="B2524" t="s">
        <v>300</v>
      </c>
      <c r="N2524" s="107">
        <v>7</v>
      </c>
      <c r="O2524">
        <v>6.4</v>
      </c>
      <c r="P2524">
        <v>55000</v>
      </c>
    </row>
    <row r="2525" spans="1:16" x14ac:dyDescent="0.3">
      <c r="A2525" t="s">
        <v>1541</v>
      </c>
      <c r="B2525" t="s">
        <v>378</v>
      </c>
      <c r="N2525" s="107">
        <v>4</v>
      </c>
      <c r="O2525">
        <v>8.8000000000000007</v>
      </c>
      <c r="P2525">
        <v>0</v>
      </c>
    </row>
    <row r="2526" spans="1:16" x14ac:dyDescent="0.3">
      <c r="A2526" t="s">
        <v>1542</v>
      </c>
      <c r="B2526" t="s">
        <v>196</v>
      </c>
      <c r="N2526" s="107">
        <v>5</v>
      </c>
      <c r="O2526">
        <v>6.8</v>
      </c>
      <c r="P2526">
        <v>0</v>
      </c>
    </row>
    <row r="2527" spans="1:16" x14ac:dyDescent="0.3">
      <c r="A2527" t="s">
        <v>1543</v>
      </c>
      <c r="B2527" t="s">
        <v>256</v>
      </c>
      <c r="N2527" s="107">
        <v>6</v>
      </c>
      <c r="O2527">
        <v>6.6</v>
      </c>
      <c r="P2527">
        <v>0</v>
      </c>
    </row>
    <row r="2528" spans="1:16" x14ac:dyDescent="0.3">
      <c r="A2528" t="s">
        <v>1544</v>
      </c>
      <c r="B2528" t="s">
        <v>379</v>
      </c>
      <c r="N2528" s="107">
        <v>7</v>
      </c>
      <c r="O2528">
        <v>7.2</v>
      </c>
      <c r="P2528">
        <v>20000</v>
      </c>
    </row>
    <row r="2529" spans="1:16" x14ac:dyDescent="0.3">
      <c r="A2529" t="s">
        <v>1545</v>
      </c>
      <c r="B2529" t="s">
        <v>224</v>
      </c>
      <c r="N2529" s="107">
        <v>8</v>
      </c>
      <c r="O2529">
        <v>6.9</v>
      </c>
      <c r="P2529">
        <v>0</v>
      </c>
    </row>
    <row r="2530" spans="1:16" x14ac:dyDescent="0.3">
      <c r="A2530" t="s">
        <v>1546</v>
      </c>
      <c r="B2530" t="s">
        <v>380</v>
      </c>
      <c r="N2530" s="107">
        <v>9</v>
      </c>
      <c r="O2530">
        <v>5.2</v>
      </c>
      <c r="P2530">
        <v>0</v>
      </c>
    </row>
    <row r="2531" spans="1:16" x14ac:dyDescent="0.3">
      <c r="A2531" t="s">
        <v>1547</v>
      </c>
      <c r="B2531" t="s">
        <v>381</v>
      </c>
      <c r="N2531" s="107">
        <v>23</v>
      </c>
      <c r="O2531">
        <v>4.9000000000000004</v>
      </c>
      <c r="P2531">
        <v>0</v>
      </c>
    </row>
    <row r="2532" spans="1:16" x14ac:dyDescent="0.3">
      <c r="A2532" t="s">
        <v>1548</v>
      </c>
      <c r="B2532" t="s">
        <v>382</v>
      </c>
      <c r="N2532" s="107">
        <v>21</v>
      </c>
      <c r="O2532">
        <v>6.3</v>
      </c>
      <c r="P2532">
        <v>0</v>
      </c>
    </row>
    <row r="2533" spans="1:16" x14ac:dyDescent="0.3">
      <c r="A2533" t="s">
        <v>1549</v>
      </c>
      <c r="B2533" t="s">
        <v>383</v>
      </c>
      <c r="N2533" s="107">
        <v>12</v>
      </c>
      <c r="O2533">
        <v>5.6</v>
      </c>
      <c r="P2533">
        <v>0</v>
      </c>
    </row>
    <row r="2534" spans="1:16" x14ac:dyDescent="0.3">
      <c r="A2534" t="s">
        <v>1550</v>
      </c>
      <c r="B2534" t="s">
        <v>384</v>
      </c>
      <c r="N2534" s="107">
        <v>12</v>
      </c>
      <c r="O2534">
        <v>5.5</v>
      </c>
      <c r="P2534">
        <v>0</v>
      </c>
    </row>
    <row r="2535" spans="1:16" x14ac:dyDescent="0.3">
      <c r="A2535" t="s">
        <v>1551</v>
      </c>
      <c r="B2535" t="s">
        <v>385</v>
      </c>
      <c r="N2535" s="107">
        <v>12</v>
      </c>
      <c r="O2535">
        <v>6.7</v>
      </c>
      <c r="P2535">
        <v>82000</v>
      </c>
    </row>
    <row r="2536" spans="1:16" x14ac:dyDescent="0.3">
      <c r="A2536" t="s">
        <v>1552</v>
      </c>
      <c r="B2536" t="s">
        <v>281</v>
      </c>
      <c r="N2536" s="107">
        <v>13</v>
      </c>
      <c r="O2536">
        <v>7.6</v>
      </c>
      <c r="P2536">
        <v>0</v>
      </c>
    </row>
    <row r="2537" spans="1:16" x14ac:dyDescent="0.3">
      <c r="A2537" t="s">
        <v>1553</v>
      </c>
      <c r="B2537" t="s">
        <v>386</v>
      </c>
      <c r="N2537" s="107">
        <v>15</v>
      </c>
      <c r="O2537">
        <v>5.7</v>
      </c>
      <c r="P2537">
        <v>0</v>
      </c>
    </row>
    <row r="2538" spans="1:16" x14ac:dyDescent="0.3">
      <c r="A2538" t="s">
        <v>1554</v>
      </c>
      <c r="B2538" t="s">
        <v>202</v>
      </c>
      <c r="N2538" s="107">
        <v>21</v>
      </c>
      <c r="O2538">
        <v>4.5999999999999996</v>
      </c>
      <c r="P2538">
        <v>4000</v>
      </c>
    </row>
    <row r="2539" spans="1:16" x14ac:dyDescent="0.3">
      <c r="A2539" t="s">
        <v>1555</v>
      </c>
      <c r="B2539" t="s">
        <v>387</v>
      </c>
      <c r="N2539" s="107">
        <v>2</v>
      </c>
      <c r="O2539">
        <v>7</v>
      </c>
      <c r="P2539">
        <v>0</v>
      </c>
    </row>
    <row r="2540" spans="1:16" x14ac:dyDescent="0.3">
      <c r="A2540" t="s">
        <v>1556</v>
      </c>
      <c r="B2540" t="s">
        <v>388</v>
      </c>
      <c r="N2540" s="107">
        <v>23</v>
      </c>
      <c r="O2540">
        <v>5.2</v>
      </c>
      <c r="P2540">
        <v>0</v>
      </c>
    </row>
    <row r="2541" spans="1:16" x14ac:dyDescent="0.3">
      <c r="A2541" t="s">
        <v>1557</v>
      </c>
      <c r="B2541" t="s">
        <v>389</v>
      </c>
      <c r="N2541" s="107">
        <v>1</v>
      </c>
      <c r="O2541">
        <v>5.0999999999999996</v>
      </c>
      <c r="P2541">
        <v>0</v>
      </c>
    </row>
    <row r="2542" spans="1:16" x14ac:dyDescent="0.3">
      <c r="A2542" t="s">
        <v>1558</v>
      </c>
      <c r="B2542" t="s">
        <v>351</v>
      </c>
      <c r="N2542" s="107">
        <v>1</v>
      </c>
      <c r="O2542">
        <v>6.6</v>
      </c>
      <c r="P2542">
        <v>91</v>
      </c>
    </row>
    <row r="2543" spans="1:16" x14ac:dyDescent="0.3">
      <c r="A2543" t="s">
        <v>1559</v>
      </c>
      <c r="B2543" t="s">
        <v>190</v>
      </c>
      <c r="N2543" s="107">
        <v>1</v>
      </c>
      <c r="O2543">
        <v>7</v>
      </c>
      <c r="P2543">
        <v>16000</v>
      </c>
    </row>
    <row r="2544" spans="1:16" x14ac:dyDescent="0.3">
      <c r="A2544" t="s">
        <v>1560</v>
      </c>
      <c r="B2544" t="s">
        <v>230</v>
      </c>
      <c r="N2544" s="107">
        <v>1</v>
      </c>
      <c r="O2544">
        <v>6.7</v>
      </c>
      <c r="P2544">
        <v>0</v>
      </c>
    </row>
    <row r="2545" spans="1:16" x14ac:dyDescent="0.3">
      <c r="A2545" t="s">
        <v>1561</v>
      </c>
      <c r="B2545" t="s">
        <v>208</v>
      </c>
      <c r="N2545" s="107">
        <v>1</v>
      </c>
      <c r="O2545">
        <v>7.6</v>
      </c>
      <c r="P2545">
        <v>607</v>
      </c>
    </row>
    <row r="2546" spans="1:16" x14ac:dyDescent="0.3">
      <c r="A2546" t="s">
        <v>1562</v>
      </c>
      <c r="B2546" t="s">
        <v>390</v>
      </c>
      <c r="N2546" s="107">
        <v>1</v>
      </c>
      <c r="O2546">
        <v>7.3</v>
      </c>
      <c r="P2546">
        <v>3000</v>
      </c>
    </row>
    <row r="2547" spans="1:16" x14ac:dyDescent="0.3">
      <c r="A2547" t="s">
        <v>1563</v>
      </c>
      <c r="B2547" t="s">
        <v>178</v>
      </c>
      <c r="N2547" s="107">
        <v>1</v>
      </c>
      <c r="O2547">
        <v>5.9</v>
      </c>
      <c r="P2547">
        <v>0</v>
      </c>
    </row>
    <row r="2548" spans="1:16" x14ac:dyDescent="0.3">
      <c r="A2548" t="s">
        <v>1564</v>
      </c>
      <c r="B2548" t="s">
        <v>391</v>
      </c>
      <c r="N2548" s="107">
        <v>1</v>
      </c>
      <c r="O2548">
        <v>5.6</v>
      </c>
      <c r="P2548">
        <v>0</v>
      </c>
    </row>
    <row r="2549" spans="1:16" x14ac:dyDescent="0.3">
      <c r="A2549" t="s">
        <v>1565</v>
      </c>
      <c r="B2549" t="s">
        <v>196</v>
      </c>
      <c r="N2549" s="107">
        <v>1</v>
      </c>
      <c r="O2549">
        <v>6.5</v>
      </c>
      <c r="P2549">
        <v>951</v>
      </c>
    </row>
    <row r="2550" spans="1:16" x14ac:dyDescent="0.3">
      <c r="A2550" t="s">
        <v>1566</v>
      </c>
      <c r="B2550" t="s">
        <v>183</v>
      </c>
      <c r="N2550" s="107">
        <v>11</v>
      </c>
      <c r="O2550">
        <v>5.9</v>
      </c>
      <c r="P2550">
        <v>32000</v>
      </c>
    </row>
    <row r="2551" spans="1:16" x14ac:dyDescent="0.3">
      <c r="A2551" t="s">
        <v>1567</v>
      </c>
      <c r="B2551" t="s">
        <v>222</v>
      </c>
      <c r="N2551" s="107">
        <v>1</v>
      </c>
      <c r="O2551">
        <v>7</v>
      </c>
      <c r="P2551">
        <v>0</v>
      </c>
    </row>
    <row r="2552" spans="1:16" x14ac:dyDescent="0.3">
      <c r="A2552" t="s">
        <v>1568</v>
      </c>
      <c r="B2552" t="s">
        <v>392</v>
      </c>
      <c r="N2552" s="107">
        <v>1</v>
      </c>
      <c r="O2552">
        <v>5.3</v>
      </c>
      <c r="P2552">
        <v>0</v>
      </c>
    </row>
    <row r="2553" spans="1:16" x14ac:dyDescent="0.3">
      <c r="A2553" t="s">
        <v>1569</v>
      </c>
      <c r="B2553" t="s">
        <v>393</v>
      </c>
      <c r="N2553" s="107">
        <v>1</v>
      </c>
      <c r="O2553">
        <v>5.9</v>
      </c>
      <c r="P2553">
        <v>0</v>
      </c>
    </row>
    <row r="2554" spans="1:16" x14ac:dyDescent="0.3">
      <c r="A2554" t="s">
        <v>1570</v>
      </c>
      <c r="B2554" t="s">
        <v>321</v>
      </c>
      <c r="N2554" s="107">
        <v>1</v>
      </c>
      <c r="O2554">
        <v>6.3</v>
      </c>
      <c r="P2554">
        <v>257</v>
      </c>
    </row>
    <row r="2555" spans="1:16" x14ac:dyDescent="0.3">
      <c r="A2555" t="s">
        <v>1571</v>
      </c>
      <c r="B2555" t="s">
        <v>394</v>
      </c>
      <c r="N2555" s="107">
        <v>1</v>
      </c>
      <c r="O2555">
        <v>6.4</v>
      </c>
      <c r="P2555">
        <v>0</v>
      </c>
    </row>
    <row r="2556" spans="1:16" x14ac:dyDescent="0.3">
      <c r="A2556" t="s">
        <v>1572</v>
      </c>
      <c r="B2556" t="s">
        <v>224</v>
      </c>
      <c r="N2556" s="107">
        <v>1</v>
      </c>
      <c r="O2556">
        <v>6.9</v>
      </c>
      <c r="P2556">
        <v>0</v>
      </c>
    </row>
    <row r="2557" spans="1:16" x14ac:dyDescent="0.3">
      <c r="A2557" t="s">
        <v>1573</v>
      </c>
      <c r="B2557" t="s">
        <v>395</v>
      </c>
      <c r="N2557" s="107">
        <v>2</v>
      </c>
      <c r="O2557">
        <v>6.3</v>
      </c>
      <c r="P2557">
        <v>0</v>
      </c>
    </row>
    <row r="2558" spans="1:16" x14ac:dyDescent="0.3">
      <c r="A2558" t="s">
        <v>1574</v>
      </c>
      <c r="B2558" t="s">
        <v>396</v>
      </c>
      <c r="N2558" s="107">
        <v>3</v>
      </c>
      <c r="O2558">
        <v>7.3</v>
      </c>
      <c r="P2558">
        <v>0</v>
      </c>
    </row>
    <row r="2559" spans="1:16" x14ac:dyDescent="0.3">
      <c r="A2559" t="s">
        <v>1575</v>
      </c>
      <c r="B2559" t="s">
        <v>224</v>
      </c>
      <c r="N2559" s="107">
        <v>4</v>
      </c>
      <c r="O2559">
        <v>5.8</v>
      </c>
      <c r="P2559">
        <v>0</v>
      </c>
    </row>
    <row r="2560" spans="1:16" x14ac:dyDescent="0.3">
      <c r="A2560" t="s">
        <v>1576</v>
      </c>
      <c r="B2560" t="s">
        <v>397</v>
      </c>
      <c r="N2560" s="107">
        <v>5</v>
      </c>
      <c r="O2560">
        <v>5.2</v>
      </c>
      <c r="P2560">
        <v>0</v>
      </c>
    </row>
    <row r="2561" spans="1:16" x14ac:dyDescent="0.3">
      <c r="A2561" t="s">
        <v>1577</v>
      </c>
      <c r="B2561" t="s">
        <v>178</v>
      </c>
      <c r="N2561" s="107">
        <v>6</v>
      </c>
      <c r="O2561">
        <v>2.4</v>
      </c>
      <c r="P2561">
        <v>665</v>
      </c>
    </row>
    <row r="2562" spans="1:16" x14ac:dyDescent="0.3">
      <c r="A2562" t="s">
        <v>1578</v>
      </c>
      <c r="B2562" t="s">
        <v>258</v>
      </c>
      <c r="N2562" s="107">
        <v>7</v>
      </c>
      <c r="O2562">
        <v>5.7</v>
      </c>
      <c r="P2562">
        <v>0</v>
      </c>
    </row>
    <row r="2563" spans="1:16" x14ac:dyDescent="0.3">
      <c r="A2563" t="s">
        <v>1579</v>
      </c>
      <c r="B2563" t="s">
        <v>398</v>
      </c>
      <c r="N2563" s="107">
        <v>8</v>
      </c>
      <c r="O2563">
        <v>5.8</v>
      </c>
      <c r="P2563">
        <v>0</v>
      </c>
    </row>
    <row r="2564" spans="1:16" x14ac:dyDescent="0.3">
      <c r="A2564" t="s">
        <v>1580</v>
      </c>
      <c r="B2564" t="s">
        <v>178</v>
      </c>
      <c r="N2564" s="107">
        <v>24</v>
      </c>
      <c r="O2564">
        <v>5.6</v>
      </c>
      <c r="P2564">
        <v>0</v>
      </c>
    </row>
    <row r="2565" spans="1:16" x14ac:dyDescent="0.3">
      <c r="A2565" t="s">
        <v>1581</v>
      </c>
      <c r="B2565" t="s">
        <v>213</v>
      </c>
      <c r="N2565" s="107">
        <v>23</v>
      </c>
      <c r="O2565">
        <v>6</v>
      </c>
      <c r="P2565">
        <v>964</v>
      </c>
    </row>
    <row r="2566" spans="1:16" x14ac:dyDescent="0.3">
      <c r="A2566" t="s">
        <v>1582</v>
      </c>
      <c r="B2566" t="s">
        <v>365</v>
      </c>
      <c r="N2566" s="107">
        <v>21</v>
      </c>
      <c r="O2566">
        <v>5.8</v>
      </c>
      <c r="P2566">
        <v>21000</v>
      </c>
    </row>
    <row r="2567" spans="1:16" x14ac:dyDescent="0.3">
      <c r="A2567" t="s">
        <v>1583</v>
      </c>
      <c r="B2567" t="s">
        <v>174</v>
      </c>
      <c r="N2567" s="107">
        <v>2</v>
      </c>
      <c r="O2567">
        <v>6</v>
      </c>
      <c r="P2567">
        <v>995</v>
      </c>
    </row>
    <row r="2568" spans="1:16" x14ac:dyDescent="0.3">
      <c r="A2568" t="s">
        <v>1584</v>
      </c>
      <c r="B2568" t="s">
        <v>395</v>
      </c>
      <c r="N2568" s="107">
        <v>14</v>
      </c>
      <c r="O2568">
        <v>5.7</v>
      </c>
      <c r="P2568">
        <v>941</v>
      </c>
    </row>
    <row r="2569" spans="1:16" x14ac:dyDescent="0.3">
      <c r="A2569" t="s">
        <v>1585</v>
      </c>
      <c r="B2569" t="s">
        <v>218</v>
      </c>
      <c r="N2569" s="107">
        <v>15</v>
      </c>
      <c r="O2569">
        <v>6</v>
      </c>
      <c r="P2569">
        <v>0</v>
      </c>
    </row>
    <row r="2570" spans="1:16" x14ac:dyDescent="0.3">
      <c r="A2570" t="s">
        <v>1586</v>
      </c>
      <c r="B2570" t="s">
        <v>399</v>
      </c>
      <c r="N2570" s="107">
        <v>16</v>
      </c>
      <c r="O2570">
        <v>7.8</v>
      </c>
      <c r="P2570">
        <v>785</v>
      </c>
    </row>
    <row r="2571" spans="1:16" x14ac:dyDescent="0.3">
      <c r="A2571" t="s">
        <v>1587</v>
      </c>
      <c r="B2571" t="s">
        <v>197</v>
      </c>
      <c r="N2571" s="107">
        <v>17</v>
      </c>
      <c r="O2571">
        <v>4.2</v>
      </c>
      <c r="P2571">
        <v>20000</v>
      </c>
    </row>
    <row r="2572" spans="1:16" x14ac:dyDescent="0.3">
      <c r="A2572" t="s">
        <v>1588</v>
      </c>
      <c r="B2572" t="s">
        <v>400</v>
      </c>
      <c r="N2572" s="107">
        <v>18</v>
      </c>
      <c r="O2572">
        <v>5.6</v>
      </c>
      <c r="P2572">
        <v>138</v>
      </c>
    </row>
    <row r="2573" spans="1:16" x14ac:dyDescent="0.3">
      <c r="A2573" t="s">
        <v>1589</v>
      </c>
      <c r="B2573" t="s">
        <v>401</v>
      </c>
      <c r="N2573" s="107">
        <v>19</v>
      </c>
      <c r="O2573">
        <v>4.4000000000000004</v>
      </c>
      <c r="P2573">
        <v>29000</v>
      </c>
    </row>
    <row r="2574" spans="1:16" x14ac:dyDescent="0.3">
      <c r="A2574" t="s">
        <v>1590</v>
      </c>
      <c r="B2574" t="s">
        <v>286</v>
      </c>
      <c r="N2574" s="107">
        <v>20</v>
      </c>
      <c r="O2574">
        <v>8.1999999999999993</v>
      </c>
      <c r="P2574">
        <v>17000</v>
      </c>
    </row>
    <row r="2575" spans="1:16" x14ac:dyDescent="0.3">
      <c r="A2575" t="s">
        <v>1591</v>
      </c>
      <c r="B2575" t="s">
        <v>402</v>
      </c>
      <c r="N2575" s="107">
        <v>21</v>
      </c>
      <c r="O2575">
        <v>8.5</v>
      </c>
      <c r="P2575">
        <v>0</v>
      </c>
    </row>
    <row r="2576" spans="1:16" x14ac:dyDescent="0.3">
      <c r="A2576" t="s">
        <v>1592</v>
      </c>
      <c r="B2576" t="s">
        <v>185</v>
      </c>
      <c r="N2576" s="107">
        <v>12</v>
      </c>
      <c r="O2576">
        <v>5.8</v>
      </c>
      <c r="P2576">
        <v>15000</v>
      </c>
    </row>
    <row r="2577" spans="1:16" x14ac:dyDescent="0.3">
      <c r="A2577" t="s">
        <v>1593</v>
      </c>
      <c r="B2577" t="s">
        <v>403</v>
      </c>
      <c r="N2577" s="107">
        <v>11</v>
      </c>
      <c r="O2577">
        <v>6.5</v>
      </c>
      <c r="P2577">
        <v>0</v>
      </c>
    </row>
    <row r="2578" spans="1:16" x14ac:dyDescent="0.3">
      <c r="A2578" t="s">
        <v>1594</v>
      </c>
      <c r="B2578" t="s">
        <v>341</v>
      </c>
      <c r="N2578" s="107">
        <v>16</v>
      </c>
      <c r="O2578">
        <v>7.2</v>
      </c>
      <c r="P2578">
        <v>0</v>
      </c>
    </row>
    <row r="2579" spans="1:16" x14ac:dyDescent="0.3">
      <c r="A2579" t="s">
        <v>1595</v>
      </c>
      <c r="B2579" t="s">
        <v>183</v>
      </c>
      <c r="N2579" s="107">
        <v>16</v>
      </c>
      <c r="O2579">
        <v>6.7</v>
      </c>
      <c r="P2579">
        <v>0</v>
      </c>
    </row>
    <row r="2580" spans="1:16" x14ac:dyDescent="0.3">
      <c r="A2580" t="s">
        <v>1596</v>
      </c>
      <c r="B2580" t="s">
        <v>298</v>
      </c>
      <c r="N2580" s="107">
        <v>17</v>
      </c>
      <c r="O2580">
        <v>3.4</v>
      </c>
      <c r="P2580">
        <v>0</v>
      </c>
    </row>
    <row r="2581" spans="1:16" x14ac:dyDescent="0.3">
      <c r="A2581" t="s">
        <v>1597</v>
      </c>
      <c r="B2581" t="s">
        <v>196</v>
      </c>
      <c r="N2581" s="107">
        <v>19</v>
      </c>
      <c r="O2581">
        <v>5.9</v>
      </c>
      <c r="P2581">
        <v>31000</v>
      </c>
    </row>
    <row r="2582" spans="1:16" x14ac:dyDescent="0.3">
      <c r="A2582" t="s">
        <v>1598</v>
      </c>
      <c r="B2582" t="s">
        <v>404</v>
      </c>
      <c r="N2582" s="107">
        <v>20</v>
      </c>
      <c r="O2582">
        <v>7.8</v>
      </c>
      <c r="P2582">
        <v>0</v>
      </c>
    </row>
    <row r="2583" spans="1:16" x14ac:dyDescent="0.3">
      <c r="A2583" t="s">
        <v>1599</v>
      </c>
      <c r="B2583" t="s">
        <v>405</v>
      </c>
      <c r="N2583" s="107">
        <v>19</v>
      </c>
      <c r="O2583">
        <v>5.9</v>
      </c>
      <c r="P2583">
        <v>413</v>
      </c>
    </row>
    <row r="2584" spans="1:16" x14ac:dyDescent="0.3">
      <c r="A2584" t="s">
        <v>1600</v>
      </c>
      <c r="B2584" t="s">
        <v>194</v>
      </c>
      <c r="N2584" s="107">
        <v>19</v>
      </c>
      <c r="O2584">
        <v>4.0999999999999996</v>
      </c>
      <c r="P2584">
        <v>36000</v>
      </c>
    </row>
    <row r="2585" spans="1:16" x14ac:dyDescent="0.3">
      <c r="A2585" t="s">
        <v>1601</v>
      </c>
      <c r="B2585" t="s">
        <v>406</v>
      </c>
      <c r="N2585" s="107">
        <v>18</v>
      </c>
      <c r="O2585">
        <v>6.8</v>
      </c>
      <c r="P2585">
        <v>0</v>
      </c>
    </row>
    <row r="2586" spans="1:16" x14ac:dyDescent="0.3">
      <c r="A2586" t="s">
        <v>1602</v>
      </c>
      <c r="B2586" t="s">
        <v>173</v>
      </c>
      <c r="N2586" s="107">
        <v>17</v>
      </c>
      <c r="O2586">
        <v>5.8</v>
      </c>
      <c r="P2586">
        <v>56000</v>
      </c>
    </row>
    <row r="2587" spans="1:16" x14ac:dyDescent="0.3">
      <c r="A2587" t="s">
        <v>1603</v>
      </c>
      <c r="B2587" t="s">
        <v>338</v>
      </c>
      <c r="N2587" s="107">
        <v>16</v>
      </c>
      <c r="O2587">
        <v>7.5</v>
      </c>
      <c r="P2587">
        <v>16000</v>
      </c>
    </row>
    <row r="2588" spans="1:16" x14ac:dyDescent="0.3">
      <c r="A2588" t="s">
        <v>1604</v>
      </c>
      <c r="B2588" t="s">
        <v>178</v>
      </c>
      <c r="N2588" s="107">
        <v>24</v>
      </c>
      <c r="O2588">
        <v>6.9</v>
      </c>
      <c r="P2588">
        <v>0</v>
      </c>
    </row>
    <row r="2589" spans="1:16" x14ac:dyDescent="0.3">
      <c r="A2589" t="s">
        <v>1605</v>
      </c>
      <c r="B2589" t="s">
        <v>178</v>
      </c>
      <c r="N2589" s="107">
        <v>23</v>
      </c>
      <c r="O2589">
        <v>6.5</v>
      </c>
      <c r="P2589">
        <v>0</v>
      </c>
    </row>
    <row r="2590" spans="1:16" x14ac:dyDescent="0.3">
      <c r="A2590" t="s">
        <v>1606</v>
      </c>
      <c r="B2590" t="s">
        <v>202</v>
      </c>
      <c r="N2590" s="107">
        <v>21</v>
      </c>
      <c r="O2590">
        <v>6.9</v>
      </c>
      <c r="P2590">
        <v>17000</v>
      </c>
    </row>
    <row r="2591" spans="1:16" x14ac:dyDescent="0.3">
      <c r="A2591" t="s">
        <v>1607</v>
      </c>
      <c r="B2591" t="s">
        <v>384</v>
      </c>
      <c r="N2591" s="107">
        <v>20</v>
      </c>
      <c r="O2591">
        <v>7.9</v>
      </c>
      <c r="P2591">
        <v>0</v>
      </c>
    </row>
    <row r="2592" spans="1:16" x14ac:dyDescent="0.3">
      <c r="A2592" t="s">
        <v>1608</v>
      </c>
      <c r="B2592" t="s">
        <v>178</v>
      </c>
      <c r="N2592" s="107">
        <v>2</v>
      </c>
      <c r="O2592">
        <v>7.4</v>
      </c>
      <c r="P2592">
        <v>0</v>
      </c>
    </row>
    <row r="2593" spans="1:16" x14ac:dyDescent="0.3">
      <c r="A2593" t="s">
        <v>1609</v>
      </c>
      <c r="B2593" t="s">
        <v>407</v>
      </c>
      <c r="N2593" s="107">
        <v>3</v>
      </c>
      <c r="O2593">
        <v>6.7</v>
      </c>
      <c r="P2593">
        <v>51000</v>
      </c>
    </row>
    <row r="2594" spans="1:16" x14ac:dyDescent="0.3">
      <c r="A2594" t="s">
        <v>1610</v>
      </c>
      <c r="B2594" t="s">
        <v>175</v>
      </c>
      <c r="N2594" s="107">
        <v>4</v>
      </c>
      <c r="O2594">
        <v>7.4</v>
      </c>
      <c r="P2594">
        <v>0</v>
      </c>
    </row>
    <row r="2595" spans="1:16" x14ac:dyDescent="0.3">
      <c r="A2595" t="s">
        <v>1611</v>
      </c>
      <c r="B2595" t="s">
        <v>246</v>
      </c>
      <c r="N2595" s="107">
        <v>5</v>
      </c>
      <c r="O2595">
        <v>6.9</v>
      </c>
      <c r="P2595">
        <v>11000</v>
      </c>
    </row>
    <row r="2596" spans="1:16" x14ac:dyDescent="0.3">
      <c r="A2596" t="s">
        <v>1612</v>
      </c>
      <c r="B2596" t="s">
        <v>300</v>
      </c>
      <c r="N2596" s="107">
        <v>6</v>
      </c>
      <c r="O2596">
        <v>6.8</v>
      </c>
      <c r="P2596">
        <v>0</v>
      </c>
    </row>
    <row r="2597" spans="1:16" x14ac:dyDescent="0.3">
      <c r="A2597" t="s">
        <v>1613</v>
      </c>
      <c r="B2597" t="s">
        <v>408</v>
      </c>
      <c r="N2597" s="107">
        <v>7</v>
      </c>
      <c r="O2597">
        <v>6.7</v>
      </c>
      <c r="P2597">
        <v>893</v>
      </c>
    </row>
    <row r="2598" spans="1:16" x14ac:dyDescent="0.3">
      <c r="A2598" t="s">
        <v>1614</v>
      </c>
      <c r="B2598" t="s">
        <v>409</v>
      </c>
      <c r="N2598" s="107">
        <v>8</v>
      </c>
      <c r="O2598">
        <v>5.0999999999999996</v>
      </c>
      <c r="P2598">
        <v>509</v>
      </c>
    </row>
    <row r="2599" spans="1:16" x14ac:dyDescent="0.3">
      <c r="A2599" t="s">
        <v>1615</v>
      </c>
      <c r="B2599" t="s">
        <v>410</v>
      </c>
      <c r="N2599" s="107">
        <v>23</v>
      </c>
      <c r="O2599">
        <v>4.0999999999999996</v>
      </c>
      <c r="P2599">
        <v>105000</v>
      </c>
    </row>
    <row r="2600" spans="1:16" x14ac:dyDescent="0.3">
      <c r="A2600" t="s">
        <v>1616</v>
      </c>
      <c r="B2600" t="s">
        <v>353</v>
      </c>
      <c r="N2600" s="107">
        <v>24</v>
      </c>
      <c r="O2600">
        <v>7.3</v>
      </c>
      <c r="P2600">
        <v>12000</v>
      </c>
    </row>
    <row r="2601" spans="1:16" x14ac:dyDescent="0.3">
      <c r="A2601" t="s">
        <v>1617</v>
      </c>
      <c r="B2601" t="s">
        <v>298</v>
      </c>
      <c r="N2601" s="107">
        <v>1</v>
      </c>
      <c r="O2601">
        <v>6</v>
      </c>
      <c r="P2601">
        <v>16000</v>
      </c>
    </row>
    <row r="2602" spans="1:16" x14ac:dyDescent="0.3">
      <c r="A2602" t="s">
        <v>1618</v>
      </c>
      <c r="B2602" t="s">
        <v>373</v>
      </c>
      <c r="N2602" s="107">
        <v>2</v>
      </c>
      <c r="O2602">
        <v>7.3</v>
      </c>
      <c r="P2602">
        <v>10000</v>
      </c>
    </row>
    <row r="2603" spans="1:16" x14ac:dyDescent="0.3">
      <c r="A2603" t="s">
        <v>1619</v>
      </c>
      <c r="B2603" t="s">
        <v>237</v>
      </c>
      <c r="N2603" s="107">
        <v>23</v>
      </c>
      <c r="O2603">
        <v>7.5</v>
      </c>
      <c r="P2603">
        <v>1000</v>
      </c>
    </row>
    <row r="2604" spans="1:16" x14ac:dyDescent="0.3">
      <c r="A2604" t="s">
        <v>1620</v>
      </c>
      <c r="B2604" t="s">
        <v>411</v>
      </c>
      <c r="N2604" s="107">
        <v>24</v>
      </c>
      <c r="O2604">
        <v>5.4</v>
      </c>
      <c r="P2604">
        <v>0</v>
      </c>
    </row>
    <row r="2605" spans="1:16" x14ac:dyDescent="0.3">
      <c r="A2605" t="s">
        <v>1621</v>
      </c>
      <c r="B2605" t="s">
        <v>224</v>
      </c>
      <c r="N2605" s="107">
        <v>21</v>
      </c>
      <c r="O2605">
        <v>5.9</v>
      </c>
      <c r="P2605">
        <v>0</v>
      </c>
    </row>
    <row r="2606" spans="1:16" x14ac:dyDescent="0.3">
      <c r="A2606" t="s">
        <v>1622</v>
      </c>
      <c r="B2606" t="s">
        <v>412</v>
      </c>
      <c r="N2606" s="107">
        <v>20</v>
      </c>
      <c r="O2606">
        <v>7.1</v>
      </c>
      <c r="P2606">
        <v>0</v>
      </c>
    </row>
    <row r="2607" spans="1:16" x14ac:dyDescent="0.3">
      <c r="A2607" t="s">
        <v>1623</v>
      </c>
      <c r="B2607" t="s">
        <v>202</v>
      </c>
      <c r="N2607" s="107">
        <v>21</v>
      </c>
      <c r="O2607">
        <v>6</v>
      </c>
      <c r="P2607">
        <v>0</v>
      </c>
    </row>
    <row r="2608" spans="1:16" x14ac:dyDescent="0.3">
      <c r="A2608" t="s">
        <v>1624</v>
      </c>
      <c r="B2608" t="s">
        <v>413</v>
      </c>
      <c r="N2608" s="107">
        <v>21</v>
      </c>
      <c r="O2608">
        <v>6.5</v>
      </c>
      <c r="P2608">
        <v>0</v>
      </c>
    </row>
    <row r="2609" spans="1:16" x14ac:dyDescent="0.3">
      <c r="A2609" t="s">
        <v>1625</v>
      </c>
      <c r="B2609" t="s">
        <v>414</v>
      </c>
      <c r="N2609" s="107">
        <v>21</v>
      </c>
      <c r="O2609">
        <v>8.3000000000000007</v>
      </c>
      <c r="P2609">
        <v>0</v>
      </c>
    </row>
    <row r="2610" spans="1:16" x14ac:dyDescent="0.3">
      <c r="A2610" t="s">
        <v>1626</v>
      </c>
      <c r="B2610" t="s">
        <v>415</v>
      </c>
      <c r="N2610" s="107">
        <v>23</v>
      </c>
      <c r="O2610">
        <v>5.7</v>
      </c>
      <c r="P2610">
        <v>0</v>
      </c>
    </row>
    <row r="2611" spans="1:16" x14ac:dyDescent="0.3">
      <c r="A2611" t="s">
        <v>1627</v>
      </c>
      <c r="B2611" t="s">
        <v>396</v>
      </c>
      <c r="N2611" s="107">
        <v>24</v>
      </c>
      <c r="O2611">
        <v>7.6</v>
      </c>
      <c r="P2611">
        <v>0</v>
      </c>
    </row>
    <row r="2612" spans="1:16" x14ac:dyDescent="0.3">
      <c r="A2612" t="s">
        <v>1628</v>
      </c>
      <c r="B2612" t="s">
        <v>322</v>
      </c>
      <c r="N2612" s="107">
        <v>1</v>
      </c>
      <c r="O2612">
        <v>6.6</v>
      </c>
      <c r="P2612">
        <v>0</v>
      </c>
    </row>
    <row r="2613" spans="1:16" x14ac:dyDescent="0.3">
      <c r="A2613" t="s">
        <v>1629</v>
      </c>
      <c r="B2613" t="s">
        <v>416</v>
      </c>
      <c r="N2613" s="107">
        <v>2</v>
      </c>
      <c r="O2613">
        <v>5.4</v>
      </c>
      <c r="P2613">
        <v>43000</v>
      </c>
    </row>
    <row r="2614" spans="1:16" x14ac:dyDescent="0.3">
      <c r="A2614" t="s">
        <v>1630</v>
      </c>
      <c r="B2614" t="s">
        <v>294</v>
      </c>
      <c r="N2614" s="107">
        <v>3</v>
      </c>
      <c r="O2614">
        <v>7.3</v>
      </c>
      <c r="P2614">
        <v>0</v>
      </c>
    </row>
    <row r="2615" spans="1:16" x14ac:dyDescent="0.3">
      <c r="A2615" t="s">
        <v>1631</v>
      </c>
      <c r="B2615" t="s">
        <v>278</v>
      </c>
      <c r="N2615" s="107">
        <v>4</v>
      </c>
      <c r="O2615">
        <v>6.5</v>
      </c>
      <c r="P2615">
        <v>0</v>
      </c>
    </row>
    <row r="2616" spans="1:16" x14ac:dyDescent="0.3">
      <c r="A2616" t="s">
        <v>1632</v>
      </c>
      <c r="B2616" t="s">
        <v>417</v>
      </c>
      <c r="N2616" s="107">
        <v>5</v>
      </c>
      <c r="O2616">
        <v>6.6</v>
      </c>
      <c r="P2616">
        <v>0</v>
      </c>
    </row>
    <row r="2617" spans="1:16" x14ac:dyDescent="0.3">
      <c r="A2617" t="s">
        <v>1633</v>
      </c>
      <c r="B2617" t="s">
        <v>418</v>
      </c>
      <c r="N2617" s="107">
        <v>6</v>
      </c>
      <c r="O2617">
        <v>6.6</v>
      </c>
      <c r="P2617">
        <v>0</v>
      </c>
    </row>
    <row r="2618" spans="1:16" x14ac:dyDescent="0.3">
      <c r="A2618" t="s">
        <v>1634</v>
      </c>
      <c r="B2618" t="s">
        <v>419</v>
      </c>
      <c r="N2618" s="107">
        <v>7</v>
      </c>
      <c r="O2618">
        <v>5.9</v>
      </c>
      <c r="P2618">
        <v>0</v>
      </c>
    </row>
    <row r="2619" spans="1:16" x14ac:dyDescent="0.3">
      <c r="A2619" t="s">
        <v>1635</v>
      </c>
      <c r="B2619" t="s">
        <v>420</v>
      </c>
      <c r="N2619" s="107">
        <v>8</v>
      </c>
      <c r="O2619">
        <v>6.7</v>
      </c>
      <c r="P2619">
        <v>30000</v>
      </c>
    </row>
    <row r="2620" spans="1:16" x14ac:dyDescent="0.3">
      <c r="A2620" t="s">
        <v>1636</v>
      </c>
      <c r="B2620" t="s">
        <v>421</v>
      </c>
      <c r="N2620" s="107">
        <v>9</v>
      </c>
      <c r="O2620">
        <v>6.1</v>
      </c>
      <c r="P2620">
        <v>0</v>
      </c>
    </row>
    <row r="2621" spans="1:16" x14ac:dyDescent="0.3">
      <c r="A2621" t="s">
        <v>1637</v>
      </c>
      <c r="B2621" t="s">
        <v>253</v>
      </c>
      <c r="N2621" s="107">
        <v>10</v>
      </c>
      <c r="O2621">
        <v>6.6</v>
      </c>
      <c r="P2621">
        <v>0</v>
      </c>
    </row>
    <row r="2622" spans="1:16" x14ac:dyDescent="0.3">
      <c r="A2622" t="s">
        <v>1638</v>
      </c>
      <c r="B2622" t="s">
        <v>422</v>
      </c>
      <c r="N2622" s="107">
        <v>10</v>
      </c>
      <c r="O2622">
        <v>6.6</v>
      </c>
      <c r="P2622">
        <v>648</v>
      </c>
    </row>
    <row r="2623" spans="1:16" x14ac:dyDescent="0.3">
      <c r="A2623" t="s">
        <v>1639</v>
      </c>
      <c r="B2623" t="s">
        <v>199</v>
      </c>
      <c r="N2623" s="107">
        <v>10</v>
      </c>
      <c r="O2623">
        <v>5.3</v>
      </c>
      <c r="P2623">
        <v>0</v>
      </c>
    </row>
    <row r="2624" spans="1:16" x14ac:dyDescent="0.3">
      <c r="A2624" t="s">
        <v>1640</v>
      </c>
      <c r="B2624" t="s">
        <v>423</v>
      </c>
      <c r="N2624" s="107">
        <v>10</v>
      </c>
      <c r="O2624">
        <v>6</v>
      </c>
      <c r="P2624">
        <v>0</v>
      </c>
    </row>
    <row r="2625" spans="1:16" x14ac:dyDescent="0.3">
      <c r="A2625" t="s">
        <v>1641</v>
      </c>
      <c r="B2625" t="s">
        <v>424</v>
      </c>
      <c r="N2625" s="107">
        <v>2</v>
      </c>
      <c r="O2625">
        <v>6</v>
      </c>
      <c r="P2625">
        <v>683</v>
      </c>
    </row>
    <row r="2626" spans="1:16" x14ac:dyDescent="0.3">
      <c r="A2626" t="s">
        <v>1642</v>
      </c>
      <c r="B2626" t="s">
        <v>425</v>
      </c>
      <c r="N2626" s="107">
        <v>3</v>
      </c>
      <c r="O2626">
        <v>4.7</v>
      </c>
      <c r="P2626">
        <v>1000</v>
      </c>
    </row>
    <row r="2627" spans="1:16" x14ac:dyDescent="0.3">
      <c r="A2627" t="s">
        <v>1643</v>
      </c>
      <c r="B2627" t="s">
        <v>224</v>
      </c>
      <c r="N2627" s="107">
        <v>4</v>
      </c>
      <c r="O2627">
        <v>6.1</v>
      </c>
      <c r="P2627">
        <v>0</v>
      </c>
    </row>
    <row r="2628" spans="1:16" x14ac:dyDescent="0.3">
      <c r="A2628" t="s">
        <v>1644</v>
      </c>
      <c r="B2628" t="s">
        <v>351</v>
      </c>
      <c r="N2628" s="107">
        <v>5</v>
      </c>
      <c r="O2628">
        <v>7.2</v>
      </c>
      <c r="P2628">
        <v>70000</v>
      </c>
    </row>
    <row r="2629" spans="1:16" x14ac:dyDescent="0.3">
      <c r="A2629" t="s">
        <v>1645</v>
      </c>
      <c r="B2629" t="s">
        <v>264</v>
      </c>
      <c r="N2629" s="107">
        <v>6</v>
      </c>
      <c r="O2629">
        <v>6.4</v>
      </c>
      <c r="P2629">
        <v>42000</v>
      </c>
    </row>
    <row r="2630" spans="1:16" x14ac:dyDescent="0.3">
      <c r="A2630" t="s">
        <v>1646</v>
      </c>
      <c r="B2630" t="s">
        <v>263</v>
      </c>
      <c r="N2630" s="107">
        <v>7</v>
      </c>
      <c r="O2630">
        <v>6.1</v>
      </c>
      <c r="P2630">
        <v>880</v>
      </c>
    </row>
    <row r="2631" spans="1:16" x14ac:dyDescent="0.3">
      <c r="A2631" t="s">
        <v>1647</v>
      </c>
      <c r="B2631" t="s">
        <v>353</v>
      </c>
      <c r="N2631" s="107">
        <v>8</v>
      </c>
      <c r="O2631">
        <v>5.9</v>
      </c>
      <c r="P2631">
        <v>0</v>
      </c>
    </row>
    <row r="2632" spans="1:16" x14ac:dyDescent="0.3">
      <c r="A2632" t="s">
        <v>1648</v>
      </c>
      <c r="B2632" t="s">
        <v>351</v>
      </c>
      <c r="N2632" s="107">
        <v>9</v>
      </c>
      <c r="O2632">
        <v>6</v>
      </c>
      <c r="P2632">
        <v>14000</v>
      </c>
    </row>
    <row r="2633" spans="1:16" x14ac:dyDescent="0.3">
      <c r="A2633" t="s">
        <v>1649</v>
      </c>
      <c r="B2633" t="s">
        <v>426</v>
      </c>
      <c r="N2633" s="61">
        <v>3</v>
      </c>
      <c r="O2633">
        <v>6.3</v>
      </c>
      <c r="P2633">
        <v>0</v>
      </c>
    </row>
    <row r="2634" spans="1:16" x14ac:dyDescent="0.3">
      <c r="A2634" t="s">
        <v>1650</v>
      </c>
      <c r="B2634" t="s">
        <v>427</v>
      </c>
      <c r="N2634" s="61">
        <v>4</v>
      </c>
      <c r="O2634">
        <v>5.6</v>
      </c>
      <c r="P2634">
        <v>0</v>
      </c>
    </row>
    <row r="2635" spans="1:16" x14ac:dyDescent="0.3">
      <c r="A2635" t="s">
        <v>1651</v>
      </c>
      <c r="B2635" t="s">
        <v>373</v>
      </c>
      <c r="N2635" s="61">
        <v>5</v>
      </c>
      <c r="O2635">
        <v>6.4</v>
      </c>
      <c r="P2635">
        <v>0</v>
      </c>
    </row>
    <row r="2636" spans="1:16" x14ac:dyDescent="0.3">
      <c r="A2636" t="s">
        <v>1652</v>
      </c>
      <c r="B2636" t="s">
        <v>238</v>
      </c>
      <c r="N2636" s="107">
        <v>14</v>
      </c>
      <c r="O2636">
        <v>7.1</v>
      </c>
      <c r="P2636">
        <v>0</v>
      </c>
    </row>
    <row r="2637" spans="1:16" x14ac:dyDescent="0.3">
      <c r="A2637" t="s">
        <v>1653</v>
      </c>
      <c r="B2637" t="s">
        <v>428</v>
      </c>
      <c r="N2637" s="107">
        <v>12</v>
      </c>
      <c r="O2637">
        <v>6.6</v>
      </c>
      <c r="P2637">
        <v>266</v>
      </c>
    </row>
    <row r="2638" spans="1:16" x14ac:dyDescent="0.3">
      <c r="A2638" t="s">
        <v>1654</v>
      </c>
      <c r="B2638" t="s">
        <v>208</v>
      </c>
      <c r="N2638" s="107">
        <v>13</v>
      </c>
      <c r="O2638">
        <v>4.5999999999999996</v>
      </c>
      <c r="P2638">
        <v>17000</v>
      </c>
    </row>
    <row r="2639" spans="1:16" x14ac:dyDescent="0.3">
      <c r="A2639" t="s">
        <v>1655</v>
      </c>
      <c r="B2639" t="s">
        <v>429</v>
      </c>
      <c r="N2639" s="107">
        <v>14</v>
      </c>
      <c r="O2639">
        <v>8.4</v>
      </c>
      <c r="P2639">
        <v>0</v>
      </c>
    </row>
    <row r="2640" spans="1:16" x14ac:dyDescent="0.3">
      <c r="A2640" t="s">
        <v>1656</v>
      </c>
      <c r="B2640" t="s">
        <v>281</v>
      </c>
      <c r="N2640" s="107">
        <v>15</v>
      </c>
      <c r="O2640">
        <v>7.1</v>
      </c>
      <c r="P2640">
        <v>0</v>
      </c>
    </row>
    <row r="2641" spans="1:16" x14ac:dyDescent="0.3">
      <c r="A2641" t="s">
        <v>1657</v>
      </c>
      <c r="B2641" t="s">
        <v>430</v>
      </c>
      <c r="N2641" s="107">
        <v>16</v>
      </c>
      <c r="O2641">
        <v>7.4</v>
      </c>
      <c r="P2641">
        <v>0</v>
      </c>
    </row>
    <row r="2642" spans="1:16" x14ac:dyDescent="0.3">
      <c r="A2642" t="s">
        <v>1658</v>
      </c>
      <c r="B2642" t="s">
        <v>190</v>
      </c>
      <c r="N2642" s="107">
        <v>17</v>
      </c>
      <c r="O2642">
        <v>6.9</v>
      </c>
      <c r="P2642">
        <v>886</v>
      </c>
    </row>
    <row r="2643" spans="1:16" x14ac:dyDescent="0.3">
      <c r="A2643" t="s">
        <v>1659</v>
      </c>
      <c r="B2643" t="s">
        <v>431</v>
      </c>
      <c r="N2643" s="107">
        <v>18</v>
      </c>
      <c r="O2643">
        <v>4.5</v>
      </c>
      <c r="P2643">
        <v>2000</v>
      </c>
    </row>
    <row r="2644" spans="1:16" x14ac:dyDescent="0.3">
      <c r="A2644" t="s">
        <v>1660</v>
      </c>
      <c r="B2644" t="s">
        <v>432</v>
      </c>
      <c r="N2644" s="107">
        <v>19</v>
      </c>
      <c r="O2644">
        <v>7.1</v>
      </c>
      <c r="P2644">
        <v>0</v>
      </c>
    </row>
    <row r="2645" spans="1:16" x14ac:dyDescent="0.3">
      <c r="A2645" t="s">
        <v>1661</v>
      </c>
      <c r="B2645" t="s">
        <v>433</v>
      </c>
      <c r="N2645" s="107">
        <v>12</v>
      </c>
      <c r="O2645">
        <v>6.5</v>
      </c>
      <c r="P2645">
        <v>694</v>
      </c>
    </row>
    <row r="2646" spans="1:16" x14ac:dyDescent="0.3">
      <c r="A2646" t="s">
        <v>1662</v>
      </c>
      <c r="B2646" t="s">
        <v>208</v>
      </c>
      <c r="N2646" s="107">
        <v>4</v>
      </c>
      <c r="O2646">
        <v>5.3</v>
      </c>
      <c r="P2646">
        <v>0</v>
      </c>
    </row>
    <row r="2647" spans="1:16" x14ac:dyDescent="0.3">
      <c r="A2647" t="s">
        <v>1663</v>
      </c>
      <c r="B2647" t="s">
        <v>384</v>
      </c>
      <c r="N2647" s="107">
        <v>3</v>
      </c>
      <c r="O2647">
        <v>6.7</v>
      </c>
      <c r="P2647">
        <v>0</v>
      </c>
    </row>
    <row r="2648" spans="1:16" x14ac:dyDescent="0.3">
      <c r="A2648" t="s">
        <v>1664</v>
      </c>
      <c r="B2648" t="s">
        <v>434</v>
      </c>
      <c r="N2648" s="107">
        <v>8</v>
      </c>
      <c r="O2648">
        <v>7.2</v>
      </c>
      <c r="P2648">
        <v>0</v>
      </c>
    </row>
    <row r="2649" spans="1:16" x14ac:dyDescent="0.3">
      <c r="A2649" t="s">
        <v>1665</v>
      </c>
      <c r="B2649" t="s">
        <v>195</v>
      </c>
      <c r="N2649" s="107">
        <v>9</v>
      </c>
      <c r="O2649">
        <v>7.2</v>
      </c>
      <c r="P2649">
        <v>0</v>
      </c>
    </row>
    <row r="2650" spans="1:16" x14ac:dyDescent="0.3">
      <c r="A2650" t="s">
        <v>1666</v>
      </c>
      <c r="B2650" t="s">
        <v>300</v>
      </c>
      <c r="N2650" s="107">
        <v>1</v>
      </c>
      <c r="O2650">
        <v>5.5</v>
      </c>
      <c r="P2650">
        <v>10000</v>
      </c>
    </row>
    <row r="2651" spans="1:16" x14ac:dyDescent="0.3">
      <c r="A2651" t="s">
        <v>1667</v>
      </c>
      <c r="B2651" t="s">
        <v>175</v>
      </c>
      <c r="N2651" s="107">
        <v>12</v>
      </c>
      <c r="O2651">
        <v>5.8</v>
      </c>
      <c r="P2651">
        <v>16000</v>
      </c>
    </row>
    <row r="2652" spans="1:16" x14ac:dyDescent="0.3">
      <c r="A2652" t="s">
        <v>1668</v>
      </c>
      <c r="B2652" t="s">
        <v>194</v>
      </c>
      <c r="N2652" s="107">
        <v>7</v>
      </c>
      <c r="O2652">
        <v>6</v>
      </c>
      <c r="P2652">
        <v>1000</v>
      </c>
    </row>
    <row r="2653" spans="1:16" x14ac:dyDescent="0.3">
      <c r="A2653" t="s">
        <v>1669</v>
      </c>
      <c r="B2653" t="s">
        <v>284</v>
      </c>
      <c r="N2653" s="107">
        <v>4</v>
      </c>
      <c r="O2653">
        <v>6.6</v>
      </c>
      <c r="P2653">
        <v>42000</v>
      </c>
    </row>
    <row r="2654" spans="1:16" x14ac:dyDescent="0.3">
      <c r="A2654" t="s">
        <v>1670</v>
      </c>
      <c r="B2654" t="s">
        <v>435</v>
      </c>
      <c r="N2654" s="107">
        <v>8</v>
      </c>
      <c r="O2654">
        <v>8.3000000000000007</v>
      </c>
      <c r="P2654">
        <v>13000</v>
      </c>
    </row>
    <row r="2655" spans="1:16" x14ac:dyDescent="0.3">
      <c r="A2655" t="s">
        <v>1671</v>
      </c>
      <c r="B2655" t="s">
        <v>229</v>
      </c>
      <c r="N2655" s="107">
        <v>9</v>
      </c>
      <c r="O2655">
        <v>6.7</v>
      </c>
      <c r="P2655">
        <v>21000</v>
      </c>
    </row>
    <row r="2656" spans="1:16" x14ac:dyDescent="0.3">
      <c r="A2656" t="s">
        <v>1398</v>
      </c>
      <c r="B2656" t="s">
        <v>182</v>
      </c>
      <c r="N2656" s="107">
        <v>9</v>
      </c>
      <c r="O2656">
        <v>6</v>
      </c>
      <c r="P2656">
        <v>0</v>
      </c>
    </row>
    <row r="2657" spans="1:16" x14ac:dyDescent="0.3">
      <c r="A2657" t="s">
        <v>1672</v>
      </c>
      <c r="B2657" t="s">
        <v>176</v>
      </c>
      <c r="N2657" s="107">
        <v>9</v>
      </c>
      <c r="O2657">
        <v>7.1</v>
      </c>
      <c r="P2657">
        <v>0</v>
      </c>
    </row>
    <row r="2658" spans="1:16" x14ac:dyDescent="0.3">
      <c r="A2658" t="s">
        <v>1673</v>
      </c>
      <c r="B2658" t="s">
        <v>436</v>
      </c>
      <c r="N2658" s="107">
        <v>1</v>
      </c>
      <c r="O2658">
        <v>6</v>
      </c>
      <c r="P2658">
        <v>14000</v>
      </c>
    </row>
    <row r="2659" spans="1:16" x14ac:dyDescent="0.3">
      <c r="A2659" t="s">
        <v>1674</v>
      </c>
      <c r="B2659" t="s">
        <v>437</v>
      </c>
      <c r="N2659" s="107">
        <v>3</v>
      </c>
      <c r="O2659">
        <v>7.5</v>
      </c>
      <c r="P2659">
        <v>0</v>
      </c>
    </row>
    <row r="2660" spans="1:16" x14ac:dyDescent="0.3">
      <c r="A2660" t="s">
        <v>1675</v>
      </c>
      <c r="B2660" t="s">
        <v>438</v>
      </c>
      <c r="N2660" s="107">
        <v>12</v>
      </c>
      <c r="O2660">
        <v>6.9</v>
      </c>
      <c r="P2660">
        <v>0</v>
      </c>
    </row>
    <row r="2661" spans="1:16" x14ac:dyDescent="0.3">
      <c r="A2661" t="s">
        <v>1676</v>
      </c>
      <c r="B2661" t="s">
        <v>439</v>
      </c>
      <c r="N2661" s="107">
        <v>1</v>
      </c>
      <c r="O2661">
        <v>5.6</v>
      </c>
      <c r="P2661">
        <v>0</v>
      </c>
    </row>
    <row r="2662" spans="1:16" x14ac:dyDescent="0.3">
      <c r="A2662" t="s">
        <v>1677</v>
      </c>
      <c r="B2662" t="s">
        <v>352</v>
      </c>
      <c r="N2662" s="107">
        <v>16</v>
      </c>
      <c r="O2662">
        <v>5.6</v>
      </c>
      <c r="P2662">
        <v>2000</v>
      </c>
    </row>
    <row r="2663" spans="1:16" x14ac:dyDescent="0.3">
      <c r="A2663" t="s">
        <v>1678</v>
      </c>
      <c r="B2663" t="s">
        <v>440</v>
      </c>
      <c r="N2663" s="107">
        <v>23</v>
      </c>
      <c r="O2663">
        <v>4.5</v>
      </c>
      <c r="P2663">
        <v>5000</v>
      </c>
    </row>
    <row r="2664" spans="1:16" x14ac:dyDescent="0.3">
      <c r="A2664" t="s">
        <v>1679</v>
      </c>
      <c r="B2664" t="s">
        <v>244</v>
      </c>
      <c r="N2664" s="107">
        <v>23</v>
      </c>
      <c r="O2664">
        <v>7.1</v>
      </c>
      <c r="P2664">
        <v>45000</v>
      </c>
    </row>
    <row r="2665" spans="1:16" x14ac:dyDescent="0.3">
      <c r="A2665" t="s">
        <v>1680</v>
      </c>
      <c r="B2665" t="s">
        <v>176</v>
      </c>
      <c r="N2665" s="107">
        <v>2</v>
      </c>
      <c r="O2665">
        <v>6.5</v>
      </c>
      <c r="P2665">
        <v>1000</v>
      </c>
    </row>
    <row r="2666" spans="1:16" x14ac:dyDescent="0.3">
      <c r="A2666" t="s">
        <v>1681</v>
      </c>
      <c r="B2666" t="s">
        <v>191</v>
      </c>
      <c r="N2666" s="107">
        <v>4</v>
      </c>
      <c r="O2666">
        <v>6.4</v>
      </c>
      <c r="P2666">
        <v>25000</v>
      </c>
    </row>
    <row r="2667" spans="1:16" x14ac:dyDescent="0.3">
      <c r="A2667" t="s">
        <v>1682</v>
      </c>
      <c r="B2667" t="s">
        <v>219</v>
      </c>
      <c r="N2667" s="107">
        <v>21</v>
      </c>
      <c r="O2667">
        <v>5.8</v>
      </c>
      <c r="P2667">
        <v>26000</v>
      </c>
    </row>
    <row r="2668" spans="1:16" x14ac:dyDescent="0.3">
      <c r="A2668" t="s">
        <v>1683</v>
      </c>
      <c r="B2668" t="s">
        <v>271</v>
      </c>
      <c r="N2668" s="107">
        <v>2</v>
      </c>
      <c r="O2668">
        <v>8</v>
      </c>
      <c r="P2668">
        <v>0</v>
      </c>
    </row>
    <row r="2669" spans="1:16" x14ac:dyDescent="0.3">
      <c r="A2669" t="s">
        <v>1684</v>
      </c>
      <c r="B2669" t="s">
        <v>441</v>
      </c>
      <c r="N2669" s="107">
        <v>4</v>
      </c>
      <c r="O2669">
        <v>6.2</v>
      </c>
      <c r="P2669">
        <v>28000</v>
      </c>
    </row>
    <row r="2670" spans="1:16" x14ac:dyDescent="0.3">
      <c r="A2670" t="s">
        <v>1685</v>
      </c>
      <c r="B2670" t="s">
        <v>442</v>
      </c>
      <c r="N2670" s="107">
        <v>2</v>
      </c>
      <c r="O2670">
        <v>7.2</v>
      </c>
      <c r="P2670">
        <v>34000</v>
      </c>
    </row>
    <row r="2671" spans="1:16" x14ac:dyDescent="0.3">
      <c r="A2671" t="s">
        <v>1686</v>
      </c>
      <c r="B2671" t="s">
        <v>442</v>
      </c>
      <c r="N2671" s="107">
        <v>4</v>
      </c>
      <c r="O2671">
        <v>6.1</v>
      </c>
      <c r="P2671">
        <v>0</v>
      </c>
    </row>
    <row r="2672" spans="1:16" x14ac:dyDescent="0.3">
      <c r="A2672" t="s">
        <v>1687</v>
      </c>
      <c r="B2672" t="s">
        <v>282</v>
      </c>
      <c r="N2672" s="107">
        <v>5</v>
      </c>
      <c r="O2672">
        <v>7.6</v>
      </c>
      <c r="P2672">
        <v>13000</v>
      </c>
    </row>
    <row r="2673" spans="1:16" x14ac:dyDescent="0.3">
      <c r="A2673" t="s">
        <v>1688</v>
      </c>
      <c r="B2673" t="s">
        <v>443</v>
      </c>
      <c r="N2673" s="107">
        <v>6</v>
      </c>
      <c r="O2673">
        <v>6.3</v>
      </c>
      <c r="P2673">
        <v>37000</v>
      </c>
    </row>
    <row r="2674" spans="1:16" x14ac:dyDescent="0.3">
      <c r="A2674" t="s">
        <v>1689</v>
      </c>
      <c r="B2674" t="s">
        <v>444</v>
      </c>
      <c r="N2674" s="107">
        <v>7</v>
      </c>
      <c r="O2674">
        <v>6.3</v>
      </c>
      <c r="P2674">
        <v>0</v>
      </c>
    </row>
    <row r="2675" spans="1:16" x14ac:dyDescent="0.3">
      <c r="A2675" t="s">
        <v>1690</v>
      </c>
      <c r="B2675" t="s">
        <v>176</v>
      </c>
      <c r="N2675" s="107">
        <v>8</v>
      </c>
      <c r="O2675">
        <v>6.3</v>
      </c>
      <c r="P2675">
        <v>15000</v>
      </c>
    </row>
    <row r="2676" spans="1:16" x14ac:dyDescent="0.3">
      <c r="A2676" t="s">
        <v>1691</v>
      </c>
      <c r="B2676" t="s">
        <v>445</v>
      </c>
      <c r="N2676" s="107">
        <v>9</v>
      </c>
      <c r="O2676">
        <v>7.7</v>
      </c>
      <c r="P2676">
        <v>0</v>
      </c>
    </row>
    <row r="2677" spans="1:16" x14ac:dyDescent="0.3">
      <c r="A2677" t="s">
        <v>1692</v>
      </c>
      <c r="B2677" t="s">
        <v>446</v>
      </c>
      <c r="N2677" s="107">
        <v>2</v>
      </c>
      <c r="O2677">
        <v>7</v>
      </c>
      <c r="P2677">
        <v>0</v>
      </c>
    </row>
    <row r="2678" spans="1:16" x14ac:dyDescent="0.3">
      <c r="A2678" t="s">
        <v>1693</v>
      </c>
      <c r="B2678" t="s">
        <v>373</v>
      </c>
      <c r="N2678" s="107">
        <v>24</v>
      </c>
      <c r="O2678">
        <v>5.3</v>
      </c>
      <c r="P2678">
        <v>792</v>
      </c>
    </row>
    <row r="2679" spans="1:16" x14ac:dyDescent="0.3">
      <c r="A2679" t="s">
        <v>1694</v>
      </c>
      <c r="B2679" t="s">
        <v>248</v>
      </c>
      <c r="N2679" s="107">
        <v>23</v>
      </c>
      <c r="O2679">
        <v>5.6</v>
      </c>
      <c r="P2679">
        <v>0</v>
      </c>
    </row>
    <row r="2680" spans="1:16" x14ac:dyDescent="0.3">
      <c r="A2680" t="s">
        <v>1695</v>
      </c>
      <c r="B2680" t="s">
        <v>447</v>
      </c>
      <c r="N2680" s="107">
        <v>24</v>
      </c>
      <c r="O2680">
        <v>5.2</v>
      </c>
      <c r="P2680">
        <v>531</v>
      </c>
    </row>
    <row r="2681" spans="1:16" x14ac:dyDescent="0.3">
      <c r="A2681" t="s">
        <v>1696</v>
      </c>
      <c r="B2681" t="s">
        <v>248</v>
      </c>
      <c r="N2681" s="107">
        <v>21</v>
      </c>
      <c r="O2681">
        <v>5.4</v>
      </c>
      <c r="P2681">
        <v>24000</v>
      </c>
    </row>
    <row r="2682" spans="1:16" x14ac:dyDescent="0.3">
      <c r="A2682" t="s">
        <v>1697</v>
      </c>
      <c r="B2682" t="s">
        <v>448</v>
      </c>
      <c r="N2682" s="107">
        <v>20</v>
      </c>
      <c r="O2682">
        <v>6.4</v>
      </c>
      <c r="P2682">
        <v>33000</v>
      </c>
    </row>
    <row r="2683" spans="1:16" x14ac:dyDescent="0.3">
      <c r="A2683" t="s">
        <v>1698</v>
      </c>
      <c r="B2683" t="s">
        <v>449</v>
      </c>
      <c r="N2683" s="107">
        <v>9</v>
      </c>
      <c r="O2683">
        <v>5.9</v>
      </c>
      <c r="P2683">
        <v>997</v>
      </c>
    </row>
    <row r="2684" spans="1:16" x14ac:dyDescent="0.3">
      <c r="A2684" t="s">
        <v>1699</v>
      </c>
      <c r="B2684" t="s">
        <v>442</v>
      </c>
      <c r="N2684" s="107">
        <v>7</v>
      </c>
      <c r="O2684">
        <v>6.3</v>
      </c>
      <c r="P2684">
        <v>17000</v>
      </c>
    </row>
    <row r="2685" spans="1:16" x14ac:dyDescent="0.3">
      <c r="A2685" t="s">
        <v>1700</v>
      </c>
      <c r="B2685" t="s">
        <v>196</v>
      </c>
      <c r="N2685" s="107">
        <v>4</v>
      </c>
      <c r="O2685">
        <v>6.5</v>
      </c>
      <c r="P2685">
        <v>584</v>
      </c>
    </row>
    <row r="2686" spans="1:16" x14ac:dyDescent="0.3">
      <c r="A2686" t="s">
        <v>1701</v>
      </c>
      <c r="B2686" t="s">
        <v>450</v>
      </c>
      <c r="N2686" s="107">
        <v>5</v>
      </c>
      <c r="O2686">
        <v>3</v>
      </c>
      <c r="P2686">
        <v>391</v>
      </c>
    </row>
    <row r="2687" spans="1:16" x14ac:dyDescent="0.3">
      <c r="A2687" t="s">
        <v>1702</v>
      </c>
      <c r="B2687" t="s">
        <v>276</v>
      </c>
      <c r="N2687" s="107">
        <v>6</v>
      </c>
      <c r="O2687">
        <v>3.6</v>
      </c>
      <c r="P2687">
        <v>815</v>
      </c>
    </row>
    <row r="2688" spans="1:16" x14ac:dyDescent="0.3">
      <c r="A2688" t="s">
        <v>1703</v>
      </c>
      <c r="B2688" t="s">
        <v>201</v>
      </c>
      <c r="N2688" s="107">
        <v>7</v>
      </c>
      <c r="O2688">
        <v>5.8</v>
      </c>
      <c r="P2688">
        <v>2000</v>
      </c>
    </row>
    <row r="2689" spans="1:16" x14ac:dyDescent="0.3">
      <c r="A2689" t="s">
        <v>1704</v>
      </c>
      <c r="B2689" t="s">
        <v>451</v>
      </c>
      <c r="N2689" s="107">
        <v>8</v>
      </c>
      <c r="O2689">
        <v>6.2</v>
      </c>
      <c r="P2689">
        <v>5000</v>
      </c>
    </row>
    <row r="2690" spans="1:16" x14ac:dyDescent="0.3">
      <c r="A2690" t="s">
        <v>1705</v>
      </c>
      <c r="B2690" t="s">
        <v>452</v>
      </c>
      <c r="N2690" s="107">
        <v>9</v>
      </c>
      <c r="O2690">
        <v>5.6</v>
      </c>
      <c r="P2690">
        <v>11000</v>
      </c>
    </row>
    <row r="2691" spans="1:16" x14ac:dyDescent="0.3">
      <c r="A2691" t="s">
        <v>1706</v>
      </c>
      <c r="B2691" t="s">
        <v>253</v>
      </c>
      <c r="N2691" s="107">
        <v>23</v>
      </c>
      <c r="O2691">
        <v>5.4</v>
      </c>
      <c r="P2691">
        <v>0</v>
      </c>
    </row>
    <row r="2692" spans="1:16" x14ac:dyDescent="0.3">
      <c r="A2692" t="s">
        <v>1707</v>
      </c>
      <c r="B2692" t="s">
        <v>291</v>
      </c>
      <c r="N2692" s="107">
        <v>21</v>
      </c>
      <c r="O2692">
        <v>6.1</v>
      </c>
      <c r="P2692">
        <v>764</v>
      </c>
    </row>
    <row r="2693" spans="1:16" x14ac:dyDescent="0.3">
      <c r="A2693" t="s">
        <v>1708</v>
      </c>
      <c r="B2693" t="s">
        <v>353</v>
      </c>
      <c r="N2693" s="107">
        <v>12</v>
      </c>
      <c r="O2693">
        <v>4.2</v>
      </c>
      <c r="P2693">
        <v>34000</v>
      </c>
    </row>
    <row r="2694" spans="1:16" x14ac:dyDescent="0.3">
      <c r="A2694" t="s">
        <v>1709</v>
      </c>
      <c r="B2694" t="s">
        <v>453</v>
      </c>
      <c r="N2694" s="107">
        <v>12</v>
      </c>
      <c r="O2694">
        <v>6.7</v>
      </c>
      <c r="P2694">
        <v>12000</v>
      </c>
    </row>
    <row r="2695" spans="1:16" x14ac:dyDescent="0.3">
      <c r="A2695" t="s">
        <v>1710</v>
      </c>
      <c r="B2695" t="s">
        <v>174</v>
      </c>
      <c r="N2695" s="107">
        <v>12</v>
      </c>
      <c r="O2695">
        <v>4.2</v>
      </c>
      <c r="P2695">
        <v>0</v>
      </c>
    </row>
    <row r="2696" spans="1:16" x14ac:dyDescent="0.3">
      <c r="A2696" t="s">
        <v>1711</v>
      </c>
      <c r="B2696" t="s">
        <v>238</v>
      </c>
      <c r="N2696" s="107">
        <v>13</v>
      </c>
      <c r="O2696">
        <v>6.4</v>
      </c>
      <c r="P2696">
        <v>29000</v>
      </c>
    </row>
    <row r="2697" spans="1:16" x14ac:dyDescent="0.3">
      <c r="A2697" t="s">
        <v>1712</v>
      </c>
      <c r="B2697" t="s">
        <v>251</v>
      </c>
      <c r="N2697" s="107">
        <v>15</v>
      </c>
      <c r="O2697">
        <v>4.9000000000000004</v>
      </c>
      <c r="P2697">
        <v>0</v>
      </c>
    </row>
    <row r="2698" spans="1:16" x14ac:dyDescent="0.3">
      <c r="A2698" t="s">
        <v>1713</v>
      </c>
      <c r="B2698" t="s">
        <v>341</v>
      </c>
      <c r="N2698" s="107">
        <v>21</v>
      </c>
      <c r="O2698">
        <v>6.8</v>
      </c>
      <c r="P2698">
        <v>31000</v>
      </c>
    </row>
    <row r="2699" spans="1:16" x14ac:dyDescent="0.3">
      <c r="A2699" t="s">
        <v>1714</v>
      </c>
      <c r="B2699" t="s">
        <v>406</v>
      </c>
      <c r="N2699" s="107">
        <v>2</v>
      </c>
      <c r="O2699">
        <v>7.7</v>
      </c>
      <c r="P2699">
        <v>617</v>
      </c>
    </row>
    <row r="2700" spans="1:16" x14ac:dyDescent="0.3">
      <c r="A2700" t="s">
        <v>1715</v>
      </c>
      <c r="B2700" t="s">
        <v>454</v>
      </c>
      <c r="N2700" s="107">
        <v>23</v>
      </c>
      <c r="O2700">
        <v>5.6</v>
      </c>
      <c r="P2700">
        <v>30000</v>
      </c>
    </row>
    <row r="2701" spans="1:16" x14ac:dyDescent="0.3">
      <c r="A2701" t="s">
        <v>1716</v>
      </c>
      <c r="B2701" t="s">
        <v>298</v>
      </c>
      <c r="N2701" s="107">
        <v>1</v>
      </c>
      <c r="O2701">
        <v>6.4</v>
      </c>
      <c r="P2701">
        <v>29000</v>
      </c>
    </row>
    <row r="2702" spans="1:16" x14ac:dyDescent="0.3">
      <c r="A2702" t="s">
        <v>1717</v>
      </c>
      <c r="B2702" t="s">
        <v>455</v>
      </c>
      <c r="N2702" s="107">
        <v>1</v>
      </c>
      <c r="O2702">
        <v>7.2</v>
      </c>
      <c r="P2702">
        <v>0</v>
      </c>
    </row>
    <row r="2703" spans="1:16" x14ac:dyDescent="0.3">
      <c r="A2703" t="s">
        <v>1718</v>
      </c>
      <c r="B2703" t="s">
        <v>240</v>
      </c>
      <c r="N2703" s="107">
        <v>1</v>
      </c>
      <c r="O2703">
        <v>6</v>
      </c>
      <c r="P2703">
        <v>10000</v>
      </c>
    </row>
    <row r="2704" spans="1:16" x14ac:dyDescent="0.3">
      <c r="A2704" t="s">
        <v>1719</v>
      </c>
      <c r="B2704" t="s">
        <v>300</v>
      </c>
      <c r="N2704" s="107">
        <v>1</v>
      </c>
      <c r="O2704">
        <v>5.9</v>
      </c>
      <c r="P2704">
        <v>0</v>
      </c>
    </row>
    <row r="2705" spans="1:16" x14ac:dyDescent="0.3">
      <c r="A2705" t="s">
        <v>1720</v>
      </c>
      <c r="B2705" t="s">
        <v>456</v>
      </c>
      <c r="N2705" s="107">
        <v>1</v>
      </c>
      <c r="O2705">
        <v>7.9</v>
      </c>
      <c r="P2705">
        <v>12000</v>
      </c>
    </row>
    <row r="2706" spans="1:16" x14ac:dyDescent="0.3">
      <c r="A2706" t="s">
        <v>1721</v>
      </c>
      <c r="B2706" t="s">
        <v>457</v>
      </c>
      <c r="N2706" s="107">
        <v>1</v>
      </c>
      <c r="O2706">
        <v>6.8</v>
      </c>
      <c r="P2706">
        <v>0</v>
      </c>
    </row>
    <row r="2707" spans="1:16" x14ac:dyDescent="0.3">
      <c r="A2707" t="s">
        <v>1722</v>
      </c>
      <c r="B2707" t="s">
        <v>238</v>
      </c>
      <c r="N2707" s="107">
        <v>1</v>
      </c>
      <c r="O2707">
        <v>7.1</v>
      </c>
      <c r="P2707">
        <v>0</v>
      </c>
    </row>
    <row r="2708" spans="1:16" x14ac:dyDescent="0.3">
      <c r="A2708" t="s">
        <v>1723</v>
      </c>
      <c r="B2708" t="s">
        <v>298</v>
      </c>
      <c r="N2708" s="107">
        <v>1</v>
      </c>
      <c r="O2708">
        <v>5.9</v>
      </c>
      <c r="P2708">
        <v>98000</v>
      </c>
    </row>
    <row r="2709" spans="1:16" x14ac:dyDescent="0.3">
      <c r="A2709" t="s">
        <v>1724</v>
      </c>
      <c r="B2709" t="s">
        <v>448</v>
      </c>
      <c r="N2709" s="107">
        <v>1</v>
      </c>
      <c r="O2709">
        <v>5.9</v>
      </c>
      <c r="P2709">
        <v>0</v>
      </c>
    </row>
    <row r="2710" spans="1:16" x14ac:dyDescent="0.3">
      <c r="A2710" t="s">
        <v>1725</v>
      </c>
      <c r="B2710" t="s">
        <v>293</v>
      </c>
      <c r="N2710" s="107">
        <v>11</v>
      </c>
      <c r="O2710">
        <v>6.2</v>
      </c>
      <c r="P2710">
        <v>0</v>
      </c>
    </row>
    <row r="2711" spans="1:16" x14ac:dyDescent="0.3">
      <c r="A2711" t="s">
        <v>1726</v>
      </c>
      <c r="B2711" t="s">
        <v>298</v>
      </c>
      <c r="N2711" s="107">
        <v>1</v>
      </c>
      <c r="O2711">
        <v>7.4</v>
      </c>
      <c r="P2711">
        <v>0</v>
      </c>
    </row>
    <row r="2712" spans="1:16" x14ac:dyDescent="0.3">
      <c r="A2712" t="s">
        <v>1727</v>
      </c>
      <c r="B2712" t="s">
        <v>351</v>
      </c>
      <c r="N2712" s="107">
        <v>1</v>
      </c>
      <c r="O2712">
        <v>7</v>
      </c>
      <c r="P2712">
        <v>0</v>
      </c>
    </row>
    <row r="2713" spans="1:16" x14ac:dyDescent="0.3">
      <c r="A2713" t="s">
        <v>1728</v>
      </c>
      <c r="B2713" t="s">
        <v>458</v>
      </c>
      <c r="N2713" s="107">
        <v>1</v>
      </c>
      <c r="O2713">
        <v>5.4</v>
      </c>
      <c r="P2713">
        <v>22000</v>
      </c>
    </row>
    <row r="2714" spans="1:16" x14ac:dyDescent="0.3">
      <c r="A2714" t="s">
        <v>1729</v>
      </c>
      <c r="B2714" t="s">
        <v>281</v>
      </c>
      <c r="N2714" s="107">
        <v>1</v>
      </c>
      <c r="O2714">
        <v>8.6</v>
      </c>
      <c r="P2714">
        <v>32000</v>
      </c>
    </row>
    <row r="2715" spans="1:16" x14ac:dyDescent="0.3">
      <c r="A2715" t="s">
        <v>1730</v>
      </c>
      <c r="B2715" t="s">
        <v>201</v>
      </c>
      <c r="N2715" s="107">
        <v>1</v>
      </c>
      <c r="O2715">
        <v>6.5</v>
      </c>
      <c r="P2715">
        <v>0</v>
      </c>
    </row>
    <row r="2716" spans="1:16" x14ac:dyDescent="0.3">
      <c r="A2716" t="s">
        <v>1731</v>
      </c>
      <c r="B2716" t="s">
        <v>459</v>
      </c>
      <c r="N2716" s="107">
        <v>1</v>
      </c>
      <c r="O2716">
        <v>6.4</v>
      </c>
      <c r="P2716">
        <v>3000</v>
      </c>
    </row>
    <row r="2717" spans="1:16" x14ac:dyDescent="0.3">
      <c r="A2717" t="s">
        <v>1732</v>
      </c>
      <c r="B2717" t="s">
        <v>202</v>
      </c>
      <c r="N2717" s="107">
        <v>2</v>
      </c>
      <c r="O2717">
        <v>7.6</v>
      </c>
      <c r="P2717">
        <v>4000</v>
      </c>
    </row>
    <row r="2718" spans="1:16" x14ac:dyDescent="0.3">
      <c r="A2718" t="s">
        <v>1733</v>
      </c>
      <c r="B2718" t="s">
        <v>424</v>
      </c>
      <c r="N2718" s="107">
        <v>3</v>
      </c>
      <c r="O2718">
        <v>5.5</v>
      </c>
      <c r="P2718">
        <v>71000</v>
      </c>
    </row>
    <row r="2719" spans="1:16" x14ac:dyDescent="0.3">
      <c r="A2719" t="s">
        <v>1734</v>
      </c>
      <c r="B2719" t="s">
        <v>429</v>
      </c>
      <c r="N2719" s="107">
        <v>4</v>
      </c>
      <c r="O2719">
        <v>7.4</v>
      </c>
      <c r="P2719">
        <v>25000</v>
      </c>
    </row>
    <row r="2720" spans="1:16" x14ac:dyDescent="0.3">
      <c r="A2720" t="s">
        <v>1735</v>
      </c>
      <c r="B2720" t="s">
        <v>219</v>
      </c>
      <c r="N2720" s="107">
        <v>5</v>
      </c>
      <c r="O2720">
        <v>8.6999999999999993</v>
      </c>
      <c r="P2720">
        <v>5000</v>
      </c>
    </row>
    <row r="2721" spans="1:16" x14ac:dyDescent="0.3">
      <c r="A2721" t="s">
        <v>1736</v>
      </c>
      <c r="B2721" t="s">
        <v>345</v>
      </c>
      <c r="N2721" s="107">
        <v>6</v>
      </c>
      <c r="O2721">
        <v>7.6</v>
      </c>
      <c r="P2721">
        <v>0</v>
      </c>
    </row>
    <row r="2722" spans="1:16" x14ac:dyDescent="0.3">
      <c r="A2722" t="s">
        <v>1299</v>
      </c>
      <c r="B2722" t="s">
        <v>219</v>
      </c>
      <c r="N2722" s="107">
        <v>7</v>
      </c>
      <c r="O2722">
        <v>7.5</v>
      </c>
      <c r="P2722">
        <v>1000</v>
      </c>
    </row>
    <row r="2723" spans="1:16" x14ac:dyDescent="0.3">
      <c r="A2723" t="s">
        <v>1737</v>
      </c>
      <c r="B2723" t="s">
        <v>208</v>
      </c>
      <c r="N2723" s="107">
        <v>8</v>
      </c>
      <c r="O2723">
        <v>5.5</v>
      </c>
      <c r="P2723">
        <v>144000</v>
      </c>
    </row>
    <row r="2724" spans="1:16" x14ac:dyDescent="0.3">
      <c r="A2724" t="s">
        <v>1738</v>
      </c>
      <c r="B2724" t="s">
        <v>398</v>
      </c>
      <c r="N2724" s="107">
        <v>24</v>
      </c>
      <c r="O2724">
        <v>7.6</v>
      </c>
      <c r="P2724">
        <v>0</v>
      </c>
    </row>
    <row r="2725" spans="1:16" x14ac:dyDescent="0.3">
      <c r="A2725" t="s">
        <v>1739</v>
      </c>
      <c r="B2725" t="s">
        <v>278</v>
      </c>
      <c r="N2725" s="107">
        <v>23</v>
      </c>
      <c r="O2725">
        <v>6.5</v>
      </c>
      <c r="P2725">
        <v>0</v>
      </c>
    </row>
    <row r="2726" spans="1:16" x14ac:dyDescent="0.3">
      <c r="A2726" t="s">
        <v>1740</v>
      </c>
      <c r="B2726" t="s">
        <v>298</v>
      </c>
      <c r="N2726" s="107">
        <v>21</v>
      </c>
      <c r="O2726">
        <v>6.9</v>
      </c>
      <c r="P2726">
        <v>0</v>
      </c>
    </row>
    <row r="2727" spans="1:16" x14ac:dyDescent="0.3">
      <c r="A2727" t="s">
        <v>1741</v>
      </c>
      <c r="B2727" t="s">
        <v>460</v>
      </c>
      <c r="N2727" s="107">
        <v>2</v>
      </c>
      <c r="O2727">
        <v>6.7</v>
      </c>
      <c r="P2727">
        <v>25000</v>
      </c>
    </row>
    <row r="2728" spans="1:16" x14ac:dyDescent="0.3">
      <c r="A2728" t="s">
        <v>1742</v>
      </c>
      <c r="B2728" t="s">
        <v>373</v>
      </c>
      <c r="N2728" s="107">
        <v>14</v>
      </c>
      <c r="O2728">
        <v>6.6</v>
      </c>
      <c r="P2728">
        <v>35000</v>
      </c>
    </row>
    <row r="2729" spans="1:16" x14ac:dyDescent="0.3">
      <c r="A2729" t="s">
        <v>1743</v>
      </c>
      <c r="B2729" t="s">
        <v>461</v>
      </c>
      <c r="N2729" s="107">
        <v>15</v>
      </c>
      <c r="O2729">
        <v>7.2</v>
      </c>
      <c r="P2729">
        <v>0</v>
      </c>
    </row>
    <row r="2730" spans="1:16" x14ac:dyDescent="0.3">
      <c r="A2730" t="s">
        <v>1744</v>
      </c>
      <c r="B2730" t="s">
        <v>175</v>
      </c>
      <c r="N2730" s="107">
        <v>16</v>
      </c>
      <c r="O2730">
        <v>6.4</v>
      </c>
      <c r="P2730">
        <v>0</v>
      </c>
    </row>
    <row r="2731" spans="1:16" x14ac:dyDescent="0.3">
      <c r="A2731" t="s">
        <v>1745</v>
      </c>
      <c r="B2731" t="s">
        <v>175</v>
      </c>
      <c r="N2731" s="107">
        <v>17</v>
      </c>
      <c r="O2731">
        <v>6.4</v>
      </c>
      <c r="P2731">
        <v>0</v>
      </c>
    </row>
    <row r="2732" spans="1:16" x14ac:dyDescent="0.3">
      <c r="A2732" t="s">
        <v>1746</v>
      </c>
      <c r="B2732" t="s">
        <v>196</v>
      </c>
      <c r="N2732" s="107">
        <v>18</v>
      </c>
      <c r="O2732">
        <v>6</v>
      </c>
      <c r="P2732">
        <v>0</v>
      </c>
    </row>
    <row r="2733" spans="1:16" x14ac:dyDescent="0.3">
      <c r="A2733" t="s">
        <v>1747</v>
      </c>
      <c r="B2733" t="s">
        <v>208</v>
      </c>
      <c r="N2733" s="107">
        <v>19</v>
      </c>
      <c r="O2733">
        <v>6.1</v>
      </c>
      <c r="P2733">
        <v>0</v>
      </c>
    </row>
    <row r="2734" spans="1:16" x14ac:dyDescent="0.3">
      <c r="A2734" t="s">
        <v>1748</v>
      </c>
      <c r="B2734" t="s">
        <v>396</v>
      </c>
      <c r="N2734" s="107">
        <v>20</v>
      </c>
      <c r="O2734">
        <v>6</v>
      </c>
      <c r="P2734">
        <v>0</v>
      </c>
    </row>
    <row r="2735" spans="1:16" x14ac:dyDescent="0.3">
      <c r="A2735" t="s">
        <v>1749</v>
      </c>
      <c r="B2735" t="s">
        <v>443</v>
      </c>
      <c r="N2735" s="107">
        <v>21</v>
      </c>
      <c r="O2735">
        <v>6.4</v>
      </c>
      <c r="P2735">
        <v>59000</v>
      </c>
    </row>
    <row r="2736" spans="1:16" x14ac:dyDescent="0.3">
      <c r="A2736" t="s">
        <v>1750</v>
      </c>
      <c r="B2736" t="s">
        <v>300</v>
      </c>
      <c r="N2736" s="107">
        <v>12</v>
      </c>
      <c r="O2736">
        <v>6.4</v>
      </c>
      <c r="P2736">
        <v>10000</v>
      </c>
    </row>
    <row r="2737" spans="1:16" x14ac:dyDescent="0.3">
      <c r="A2737" t="s">
        <v>1751</v>
      </c>
      <c r="B2737" t="s">
        <v>323</v>
      </c>
      <c r="N2737" s="107">
        <v>11</v>
      </c>
      <c r="O2737">
        <v>7.3</v>
      </c>
      <c r="P2737">
        <v>16000</v>
      </c>
    </row>
    <row r="2738" spans="1:16" x14ac:dyDescent="0.3">
      <c r="A2738" t="s">
        <v>1752</v>
      </c>
      <c r="B2738" t="s">
        <v>462</v>
      </c>
      <c r="N2738" s="107">
        <v>16</v>
      </c>
      <c r="O2738">
        <v>5.2</v>
      </c>
      <c r="P2738">
        <v>23000</v>
      </c>
    </row>
    <row r="2739" spans="1:16" x14ac:dyDescent="0.3">
      <c r="A2739" t="s">
        <v>1753</v>
      </c>
      <c r="B2739" t="s">
        <v>418</v>
      </c>
      <c r="N2739" s="107">
        <v>16</v>
      </c>
      <c r="O2739">
        <v>6.6</v>
      </c>
      <c r="P2739">
        <v>18000</v>
      </c>
    </row>
    <row r="2740" spans="1:16" x14ac:dyDescent="0.3">
      <c r="A2740" t="s">
        <v>1754</v>
      </c>
      <c r="B2740" t="s">
        <v>279</v>
      </c>
      <c r="N2740" s="107">
        <v>17</v>
      </c>
      <c r="O2740">
        <v>6.3</v>
      </c>
      <c r="P2740">
        <v>0</v>
      </c>
    </row>
    <row r="2741" spans="1:16" x14ac:dyDescent="0.3">
      <c r="A2741" t="s">
        <v>1755</v>
      </c>
      <c r="B2741" t="s">
        <v>463</v>
      </c>
      <c r="N2741" s="107">
        <v>19</v>
      </c>
      <c r="O2741">
        <v>5.9</v>
      </c>
      <c r="P2741">
        <v>0</v>
      </c>
    </row>
    <row r="2742" spans="1:16" x14ac:dyDescent="0.3">
      <c r="A2742" t="s">
        <v>1756</v>
      </c>
      <c r="B2742" t="s">
        <v>281</v>
      </c>
      <c r="N2742" s="107">
        <v>20</v>
      </c>
      <c r="O2742">
        <v>6.4</v>
      </c>
      <c r="P2742">
        <v>688</v>
      </c>
    </row>
    <row r="2743" spans="1:16" x14ac:dyDescent="0.3">
      <c r="A2743" t="s">
        <v>1757</v>
      </c>
      <c r="B2743" t="s">
        <v>373</v>
      </c>
      <c r="N2743" s="107">
        <v>19</v>
      </c>
      <c r="O2743">
        <v>6.7</v>
      </c>
      <c r="P2743">
        <v>32000</v>
      </c>
    </row>
    <row r="2744" spans="1:16" x14ac:dyDescent="0.3">
      <c r="A2744" t="s">
        <v>1758</v>
      </c>
      <c r="B2744" t="s">
        <v>352</v>
      </c>
      <c r="N2744" s="107">
        <v>19</v>
      </c>
      <c r="O2744">
        <v>5.4</v>
      </c>
      <c r="P2744">
        <v>0</v>
      </c>
    </row>
    <row r="2745" spans="1:16" x14ac:dyDescent="0.3">
      <c r="A2745" t="s">
        <v>1759</v>
      </c>
      <c r="B2745" t="s">
        <v>395</v>
      </c>
      <c r="N2745" s="107">
        <v>18</v>
      </c>
      <c r="O2745">
        <v>6.4</v>
      </c>
      <c r="P2745">
        <v>4000</v>
      </c>
    </row>
    <row r="2746" spans="1:16" x14ac:dyDescent="0.3">
      <c r="A2746" t="s">
        <v>1760</v>
      </c>
      <c r="B2746" t="s">
        <v>253</v>
      </c>
      <c r="N2746" s="107">
        <v>17</v>
      </c>
      <c r="O2746">
        <v>6.7</v>
      </c>
      <c r="P2746">
        <v>892</v>
      </c>
    </row>
    <row r="2747" spans="1:16" x14ac:dyDescent="0.3">
      <c r="A2747" t="s">
        <v>1761</v>
      </c>
      <c r="B2747" t="s">
        <v>238</v>
      </c>
      <c r="N2747" s="107">
        <v>16</v>
      </c>
      <c r="O2747">
        <v>6.2</v>
      </c>
      <c r="P2747">
        <v>0</v>
      </c>
    </row>
    <row r="2748" spans="1:16" x14ac:dyDescent="0.3">
      <c r="A2748" t="s">
        <v>1762</v>
      </c>
      <c r="B2748" t="s">
        <v>185</v>
      </c>
      <c r="N2748" s="107">
        <v>24</v>
      </c>
      <c r="O2748">
        <v>6.1</v>
      </c>
      <c r="P2748">
        <v>48000</v>
      </c>
    </row>
    <row r="2749" spans="1:16" x14ac:dyDescent="0.3">
      <c r="A2749" t="s">
        <v>1763</v>
      </c>
      <c r="B2749" t="s">
        <v>443</v>
      </c>
      <c r="N2749" s="107">
        <v>23</v>
      </c>
      <c r="O2749">
        <v>8.8000000000000007</v>
      </c>
      <c r="P2749">
        <v>0</v>
      </c>
    </row>
    <row r="2750" spans="1:16" x14ac:dyDescent="0.3">
      <c r="A2750" t="s">
        <v>1764</v>
      </c>
      <c r="B2750" t="s">
        <v>464</v>
      </c>
      <c r="N2750" s="107">
        <v>21</v>
      </c>
      <c r="O2750">
        <v>7.1</v>
      </c>
      <c r="P2750">
        <v>0</v>
      </c>
    </row>
    <row r="2751" spans="1:16" x14ac:dyDescent="0.3">
      <c r="A2751" t="s">
        <v>1765</v>
      </c>
      <c r="B2751" t="s">
        <v>414</v>
      </c>
      <c r="N2751" s="107">
        <v>20</v>
      </c>
      <c r="O2751">
        <v>8.1</v>
      </c>
      <c r="P2751">
        <v>0</v>
      </c>
    </row>
    <row r="2752" spans="1:16" x14ac:dyDescent="0.3">
      <c r="A2752" t="s">
        <v>1766</v>
      </c>
      <c r="B2752" t="s">
        <v>294</v>
      </c>
      <c r="N2752" s="107">
        <v>2</v>
      </c>
      <c r="O2752">
        <v>5.7</v>
      </c>
      <c r="P2752">
        <v>177</v>
      </c>
    </row>
    <row r="2753" spans="1:16" x14ac:dyDescent="0.3">
      <c r="A2753" t="s">
        <v>1767</v>
      </c>
      <c r="B2753" t="s">
        <v>243</v>
      </c>
      <c r="N2753" s="107">
        <v>3</v>
      </c>
      <c r="O2753">
        <v>5</v>
      </c>
      <c r="P2753">
        <v>15000</v>
      </c>
    </row>
    <row r="2754" spans="1:16" x14ac:dyDescent="0.3">
      <c r="A2754" t="s">
        <v>1768</v>
      </c>
      <c r="B2754" t="s">
        <v>465</v>
      </c>
      <c r="N2754" s="107">
        <v>4</v>
      </c>
      <c r="O2754">
        <v>5.0999999999999996</v>
      </c>
      <c r="P2754">
        <v>0</v>
      </c>
    </row>
    <row r="2755" spans="1:16" x14ac:dyDescent="0.3">
      <c r="A2755" t="s">
        <v>1769</v>
      </c>
      <c r="B2755" t="s">
        <v>325</v>
      </c>
      <c r="N2755" s="107">
        <v>5</v>
      </c>
      <c r="O2755">
        <v>6.9</v>
      </c>
      <c r="P2755">
        <v>0</v>
      </c>
    </row>
    <row r="2756" spans="1:16" x14ac:dyDescent="0.3">
      <c r="A2756" t="s">
        <v>1770</v>
      </c>
      <c r="B2756" t="s">
        <v>407</v>
      </c>
      <c r="N2756" s="107">
        <v>6</v>
      </c>
      <c r="O2756">
        <v>4.8</v>
      </c>
      <c r="P2756">
        <v>32000</v>
      </c>
    </row>
    <row r="2757" spans="1:16" x14ac:dyDescent="0.3">
      <c r="A2757" t="s">
        <v>1771</v>
      </c>
      <c r="B2757" t="s">
        <v>196</v>
      </c>
      <c r="N2757" s="107">
        <v>7</v>
      </c>
      <c r="O2757">
        <v>6.5</v>
      </c>
      <c r="P2757">
        <v>295</v>
      </c>
    </row>
    <row r="2758" spans="1:16" x14ac:dyDescent="0.3">
      <c r="A2758" t="s">
        <v>1772</v>
      </c>
      <c r="B2758" t="s">
        <v>466</v>
      </c>
      <c r="N2758" s="107">
        <v>8</v>
      </c>
      <c r="O2758">
        <v>5.0999999999999996</v>
      </c>
      <c r="P2758">
        <v>40000</v>
      </c>
    </row>
    <row r="2759" spans="1:16" x14ac:dyDescent="0.3">
      <c r="A2759" t="s">
        <v>1773</v>
      </c>
      <c r="B2759" t="s">
        <v>467</v>
      </c>
      <c r="N2759" s="107">
        <v>23</v>
      </c>
      <c r="O2759">
        <v>7.1</v>
      </c>
      <c r="P2759">
        <v>26000</v>
      </c>
    </row>
    <row r="2760" spans="1:16" x14ac:dyDescent="0.3">
      <c r="A2760" t="s">
        <v>1774</v>
      </c>
      <c r="B2760" t="s">
        <v>468</v>
      </c>
      <c r="N2760" s="107">
        <v>24</v>
      </c>
      <c r="O2760">
        <v>7.5</v>
      </c>
      <c r="P2760">
        <v>0</v>
      </c>
    </row>
    <row r="2761" spans="1:16" x14ac:dyDescent="0.3">
      <c r="A2761" t="s">
        <v>1775</v>
      </c>
      <c r="B2761" t="s">
        <v>305</v>
      </c>
      <c r="N2761" s="107">
        <v>1</v>
      </c>
      <c r="O2761">
        <v>6.2</v>
      </c>
      <c r="P2761">
        <v>0</v>
      </c>
    </row>
    <row r="2762" spans="1:16" x14ac:dyDescent="0.3">
      <c r="A2762" t="s">
        <v>1776</v>
      </c>
      <c r="B2762" t="s">
        <v>264</v>
      </c>
      <c r="N2762" s="107">
        <v>2</v>
      </c>
      <c r="O2762">
        <v>6.3</v>
      </c>
      <c r="P2762">
        <v>19000</v>
      </c>
    </row>
    <row r="2763" spans="1:16" x14ac:dyDescent="0.3">
      <c r="A2763" t="s">
        <v>1777</v>
      </c>
      <c r="B2763" t="s">
        <v>257</v>
      </c>
      <c r="N2763" s="107">
        <v>23</v>
      </c>
      <c r="O2763">
        <v>8.1</v>
      </c>
      <c r="P2763">
        <v>0</v>
      </c>
    </row>
    <row r="2764" spans="1:16" x14ac:dyDescent="0.3">
      <c r="A2764" t="s">
        <v>1778</v>
      </c>
      <c r="B2764" t="s">
        <v>469</v>
      </c>
      <c r="N2764" s="107">
        <v>24</v>
      </c>
      <c r="O2764">
        <v>6.6</v>
      </c>
      <c r="P2764">
        <v>0</v>
      </c>
    </row>
    <row r="2765" spans="1:16" x14ac:dyDescent="0.3">
      <c r="A2765" t="s">
        <v>1779</v>
      </c>
      <c r="B2765" t="s">
        <v>201</v>
      </c>
      <c r="N2765" s="107">
        <v>21</v>
      </c>
      <c r="O2765">
        <v>6.9</v>
      </c>
      <c r="P2765">
        <v>0</v>
      </c>
    </row>
    <row r="2766" spans="1:16" x14ac:dyDescent="0.3">
      <c r="A2766" t="s">
        <v>1780</v>
      </c>
      <c r="B2766" t="s">
        <v>187</v>
      </c>
      <c r="N2766" s="107">
        <v>20</v>
      </c>
      <c r="O2766">
        <v>6.1</v>
      </c>
      <c r="P2766">
        <v>0</v>
      </c>
    </row>
    <row r="2767" spans="1:16" x14ac:dyDescent="0.3">
      <c r="A2767" t="s">
        <v>1781</v>
      </c>
      <c r="B2767" t="s">
        <v>243</v>
      </c>
      <c r="N2767" s="107">
        <v>21</v>
      </c>
      <c r="O2767">
        <v>4.3</v>
      </c>
      <c r="P2767">
        <v>0</v>
      </c>
    </row>
    <row r="2768" spans="1:16" x14ac:dyDescent="0.3">
      <c r="A2768" t="s">
        <v>1782</v>
      </c>
      <c r="B2768" t="s">
        <v>470</v>
      </c>
      <c r="N2768" s="107">
        <v>21</v>
      </c>
      <c r="O2768">
        <v>6.6</v>
      </c>
      <c r="P2768">
        <v>0</v>
      </c>
    </row>
    <row r="2769" spans="1:16" x14ac:dyDescent="0.3">
      <c r="A2769" t="s">
        <v>1783</v>
      </c>
      <c r="B2769" t="s">
        <v>278</v>
      </c>
      <c r="N2769" s="107">
        <v>21</v>
      </c>
      <c r="O2769">
        <v>6.8</v>
      </c>
      <c r="P2769">
        <v>0</v>
      </c>
    </row>
    <row r="2770" spans="1:16" x14ac:dyDescent="0.3">
      <c r="A2770" t="s">
        <v>1784</v>
      </c>
      <c r="B2770" t="s">
        <v>471</v>
      </c>
      <c r="N2770" s="107">
        <v>23</v>
      </c>
      <c r="O2770">
        <v>3.8</v>
      </c>
      <c r="P2770">
        <v>0</v>
      </c>
    </row>
    <row r="2771" spans="1:16" x14ac:dyDescent="0.3">
      <c r="A2771" t="s">
        <v>1785</v>
      </c>
      <c r="B2771" t="s">
        <v>199</v>
      </c>
      <c r="N2771" s="107">
        <v>24</v>
      </c>
      <c r="O2771">
        <v>5.9</v>
      </c>
      <c r="P2771">
        <v>114000</v>
      </c>
    </row>
    <row r="2772" spans="1:16" x14ac:dyDescent="0.3">
      <c r="A2772" t="s">
        <v>1786</v>
      </c>
      <c r="B2772" t="s">
        <v>472</v>
      </c>
      <c r="N2772" s="107">
        <v>1</v>
      </c>
      <c r="O2772">
        <v>7.9</v>
      </c>
      <c r="P2772">
        <v>0</v>
      </c>
    </row>
    <row r="2773" spans="1:16" x14ac:dyDescent="0.3">
      <c r="A2773" t="s">
        <v>1787</v>
      </c>
      <c r="B2773" t="s">
        <v>473</v>
      </c>
      <c r="N2773" s="107">
        <v>2</v>
      </c>
      <c r="O2773">
        <v>6.3</v>
      </c>
      <c r="P2773">
        <v>0</v>
      </c>
    </row>
    <row r="2774" spans="1:16" x14ac:dyDescent="0.3">
      <c r="A2774" t="s">
        <v>1788</v>
      </c>
      <c r="B2774" t="s">
        <v>194</v>
      </c>
      <c r="N2774" s="107">
        <v>3</v>
      </c>
      <c r="O2774">
        <v>5.5</v>
      </c>
      <c r="P2774">
        <v>13000</v>
      </c>
    </row>
    <row r="2775" spans="1:16" x14ac:dyDescent="0.3">
      <c r="A2775" t="s">
        <v>1789</v>
      </c>
      <c r="B2775" t="s">
        <v>289</v>
      </c>
      <c r="N2775" s="107">
        <v>4</v>
      </c>
      <c r="O2775">
        <v>7.7</v>
      </c>
      <c r="P2775">
        <v>0</v>
      </c>
    </row>
    <row r="2776" spans="1:16" x14ac:dyDescent="0.3">
      <c r="A2776" t="s">
        <v>1790</v>
      </c>
      <c r="B2776" t="s">
        <v>300</v>
      </c>
      <c r="N2776" s="107">
        <v>5</v>
      </c>
      <c r="O2776">
        <v>6.3</v>
      </c>
      <c r="P2776">
        <v>11000</v>
      </c>
    </row>
    <row r="2777" spans="1:16" x14ac:dyDescent="0.3">
      <c r="A2777" t="s">
        <v>1791</v>
      </c>
      <c r="B2777" t="s">
        <v>474</v>
      </c>
      <c r="N2777" s="107">
        <v>6</v>
      </c>
      <c r="O2777">
        <v>7.1</v>
      </c>
      <c r="P2777">
        <v>30000</v>
      </c>
    </row>
    <row r="2778" spans="1:16" x14ac:dyDescent="0.3">
      <c r="A2778" t="s">
        <v>1792</v>
      </c>
      <c r="B2778" t="s">
        <v>475</v>
      </c>
      <c r="N2778" s="107">
        <v>7</v>
      </c>
      <c r="O2778">
        <v>8.5</v>
      </c>
      <c r="P2778">
        <v>0</v>
      </c>
    </row>
    <row r="2779" spans="1:16" x14ac:dyDescent="0.3">
      <c r="A2779" t="s">
        <v>1793</v>
      </c>
      <c r="B2779" t="s">
        <v>294</v>
      </c>
      <c r="N2779" s="107">
        <v>8</v>
      </c>
      <c r="O2779">
        <v>5.9</v>
      </c>
      <c r="P2779">
        <v>912</v>
      </c>
    </row>
    <row r="2780" spans="1:16" x14ac:dyDescent="0.3">
      <c r="A2780" t="s">
        <v>1794</v>
      </c>
      <c r="B2780" t="s">
        <v>217</v>
      </c>
      <c r="N2780" s="107">
        <v>9</v>
      </c>
      <c r="O2780">
        <v>5.8</v>
      </c>
      <c r="P2780">
        <v>146000</v>
      </c>
    </row>
    <row r="2781" spans="1:16" x14ac:dyDescent="0.3">
      <c r="A2781" t="s">
        <v>1795</v>
      </c>
      <c r="B2781" t="s">
        <v>344</v>
      </c>
      <c r="N2781" s="107">
        <v>10</v>
      </c>
      <c r="O2781">
        <v>8.1</v>
      </c>
      <c r="P2781">
        <v>0</v>
      </c>
    </row>
    <row r="2782" spans="1:16" x14ac:dyDescent="0.3">
      <c r="A2782" t="s">
        <v>1796</v>
      </c>
      <c r="B2782" t="s">
        <v>256</v>
      </c>
      <c r="N2782" s="107">
        <v>10</v>
      </c>
      <c r="O2782">
        <v>7.9</v>
      </c>
      <c r="P2782">
        <v>0</v>
      </c>
    </row>
    <row r="2783" spans="1:16" x14ac:dyDescent="0.3">
      <c r="A2783" t="s">
        <v>1797</v>
      </c>
      <c r="B2783" t="s">
        <v>175</v>
      </c>
      <c r="N2783" s="107">
        <v>10</v>
      </c>
      <c r="O2783">
        <v>7.2</v>
      </c>
      <c r="P2783">
        <v>885</v>
      </c>
    </row>
    <row r="2784" spans="1:16" x14ac:dyDescent="0.3">
      <c r="A2784" t="s">
        <v>1798</v>
      </c>
      <c r="B2784" t="s">
        <v>323</v>
      </c>
      <c r="N2784" s="107">
        <v>10</v>
      </c>
      <c r="O2784">
        <v>6.3</v>
      </c>
      <c r="P2784">
        <v>18000</v>
      </c>
    </row>
    <row r="2785" spans="1:16" x14ac:dyDescent="0.3">
      <c r="A2785" t="s">
        <v>1799</v>
      </c>
      <c r="B2785" t="s">
        <v>355</v>
      </c>
      <c r="N2785" s="107">
        <v>2</v>
      </c>
      <c r="O2785">
        <v>8.1</v>
      </c>
      <c r="P2785">
        <v>0</v>
      </c>
    </row>
    <row r="2786" spans="1:16" x14ac:dyDescent="0.3">
      <c r="A2786" t="s">
        <v>1800</v>
      </c>
      <c r="B2786" t="s">
        <v>476</v>
      </c>
      <c r="N2786" s="107">
        <v>3</v>
      </c>
      <c r="O2786">
        <v>7</v>
      </c>
      <c r="P2786">
        <v>886</v>
      </c>
    </row>
    <row r="2787" spans="1:16" x14ac:dyDescent="0.3">
      <c r="A2787" t="s">
        <v>1801</v>
      </c>
      <c r="B2787" t="s">
        <v>411</v>
      </c>
      <c r="N2787" s="107">
        <v>4</v>
      </c>
      <c r="O2787">
        <v>5.5</v>
      </c>
      <c r="P2787">
        <v>22000</v>
      </c>
    </row>
    <row r="2788" spans="1:16" x14ac:dyDescent="0.3">
      <c r="A2788" t="s">
        <v>1802</v>
      </c>
      <c r="B2788" t="s">
        <v>454</v>
      </c>
      <c r="N2788" s="107">
        <v>5</v>
      </c>
      <c r="O2788">
        <v>6.7</v>
      </c>
      <c r="P2788">
        <v>0</v>
      </c>
    </row>
    <row r="2789" spans="1:16" x14ac:dyDescent="0.3">
      <c r="A2789" t="s">
        <v>1803</v>
      </c>
      <c r="B2789" t="s">
        <v>370</v>
      </c>
      <c r="N2789" s="107">
        <v>6</v>
      </c>
      <c r="O2789">
        <v>5.2</v>
      </c>
      <c r="P2789">
        <v>0</v>
      </c>
    </row>
    <row r="2790" spans="1:16" x14ac:dyDescent="0.3">
      <c r="A2790" t="s">
        <v>1804</v>
      </c>
      <c r="B2790" t="s">
        <v>196</v>
      </c>
      <c r="N2790" s="107">
        <v>7</v>
      </c>
      <c r="O2790">
        <v>7</v>
      </c>
      <c r="P2790">
        <v>0</v>
      </c>
    </row>
    <row r="2791" spans="1:16" x14ac:dyDescent="0.3">
      <c r="A2791" t="s">
        <v>1805</v>
      </c>
      <c r="B2791" t="s">
        <v>300</v>
      </c>
      <c r="N2791" s="107">
        <v>8</v>
      </c>
      <c r="O2791">
        <v>6.1</v>
      </c>
      <c r="P2791">
        <v>0</v>
      </c>
    </row>
    <row r="2792" spans="1:16" x14ac:dyDescent="0.3">
      <c r="A2792" t="s">
        <v>1806</v>
      </c>
      <c r="B2792" t="s">
        <v>202</v>
      </c>
      <c r="N2792" s="107">
        <v>9</v>
      </c>
      <c r="O2792">
        <v>6.6</v>
      </c>
      <c r="P2792">
        <v>0</v>
      </c>
    </row>
    <row r="2793" spans="1:16" x14ac:dyDescent="0.3">
      <c r="A2793" t="s">
        <v>1807</v>
      </c>
      <c r="B2793" t="s">
        <v>298</v>
      </c>
      <c r="N2793" s="61">
        <v>3</v>
      </c>
      <c r="O2793">
        <v>5.5</v>
      </c>
      <c r="P2793">
        <v>0</v>
      </c>
    </row>
    <row r="2794" spans="1:16" x14ac:dyDescent="0.3">
      <c r="A2794" t="s">
        <v>1808</v>
      </c>
      <c r="B2794" t="s">
        <v>431</v>
      </c>
      <c r="N2794" s="61">
        <v>4</v>
      </c>
      <c r="O2794">
        <v>5.9</v>
      </c>
      <c r="P2794">
        <v>781</v>
      </c>
    </row>
    <row r="2795" spans="1:16" x14ac:dyDescent="0.3">
      <c r="A2795" t="s">
        <v>1809</v>
      </c>
      <c r="B2795" t="s">
        <v>362</v>
      </c>
      <c r="N2795" s="61">
        <v>5</v>
      </c>
      <c r="O2795">
        <v>5.4</v>
      </c>
      <c r="P2795">
        <v>24000</v>
      </c>
    </row>
    <row r="2796" spans="1:16" x14ac:dyDescent="0.3">
      <c r="A2796" t="s">
        <v>1810</v>
      </c>
      <c r="B2796" t="s">
        <v>395</v>
      </c>
      <c r="N2796" s="107">
        <v>14</v>
      </c>
      <c r="O2796">
        <v>6.4</v>
      </c>
      <c r="P2796">
        <v>26000</v>
      </c>
    </row>
    <row r="2797" spans="1:16" x14ac:dyDescent="0.3">
      <c r="A2797" t="s">
        <v>1811</v>
      </c>
      <c r="B2797" t="s">
        <v>190</v>
      </c>
      <c r="N2797" s="107">
        <v>12</v>
      </c>
      <c r="O2797">
        <v>5.7</v>
      </c>
      <c r="P2797">
        <v>0</v>
      </c>
    </row>
    <row r="2798" spans="1:16" x14ac:dyDescent="0.3">
      <c r="A2798" t="s">
        <v>1812</v>
      </c>
      <c r="B2798" t="s">
        <v>369</v>
      </c>
      <c r="N2798" s="107">
        <v>13</v>
      </c>
      <c r="O2798">
        <v>6.7</v>
      </c>
      <c r="P2798">
        <v>32000</v>
      </c>
    </row>
    <row r="2799" spans="1:16" x14ac:dyDescent="0.3">
      <c r="A2799" t="s">
        <v>1813</v>
      </c>
      <c r="B2799" t="s">
        <v>199</v>
      </c>
      <c r="N2799" s="107">
        <v>14</v>
      </c>
      <c r="O2799">
        <v>7.1</v>
      </c>
      <c r="P2799">
        <v>0</v>
      </c>
    </row>
    <row r="2800" spans="1:16" x14ac:dyDescent="0.3">
      <c r="A2800" t="s">
        <v>1814</v>
      </c>
      <c r="B2800" t="s">
        <v>464</v>
      </c>
      <c r="N2800" s="107">
        <v>15</v>
      </c>
      <c r="O2800">
        <v>6.8</v>
      </c>
      <c r="P2800">
        <v>0</v>
      </c>
    </row>
    <row r="2801" spans="1:16" x14ac:dyDescent="0.3">
      <c r="A2801" t="s">
        <v>1815</v>
      </c>
      <c r="B2801" t="s">
        <v>477</v>
      </c>
      <c r="N2801" s="107">
        <v>16</v>
      </c>
      <c r="O2801">
        <v>6.5</v>
      </c>
      <c r="P2801">
        <v>0</v>
      </c>
    </row>
    <row r="2802" spans="1:16" x14ac:dyDescent="0.3">
      <c r="A2802" t="s">
        <v>1816</v>
      </c>
      <c r="B2802" t="s">
        <v>341</v>
      </c>
      <c r="N2802" s="107">
        <v>17</v>
      </c>
      <c r="O2802">
        <v>7.6</v>
      </c>
      <c r="P2802">
        <v>0</v>
      </c>
    </row>
    <row r="2803" spans="1:16" x14ac:dyDescent="0.3">
      <c r="A2803" t="s">
        <v>1817</v>
      </c>
      <c r="B2803" t="s">
        <v>324</v>
      </c>
      <c r="N2803" s="107">
        <v>18</v>
      </c>
      <c r="O2803">
        <v>5.5</v>
      </c>
      <c r="P2803">
        <v>0</v>
      </c>
    </row>
    <row r="2804" spans="1:16" x14ac:dyDescent="0.3">
      <c r="A2804" t="s">
        <v>1818</v>
      </c>
      <c r="B2804" t="s">
        <v>238</v>
      </c>
      <c r="N2804" s="107">
        <v>19</v>
      </c>
      <c r="O2804">
        <v>6.5</v>
      </c>
      <c r="P2804">
        <v>38000</v>
      </c>
    </row>
    <row r="2805" spans="1:16" x14ac:dyDescent="0.3">
      <c r="A2805" t="s">
        <v>1819</v>
      </c>
      <c r="B2805" t="s">
        <v>259</v>
      </c>
      <c r="N2805" s="107">
        <v>12</v>
      </c>
      <c r="O2805">
        <v>7</v>
      </c>
      <c r="P2805">
        <v>0</v>
      </c>
    </row>
    <row r="2806" spans="1:16" x14ac:dyDescent="0.3">
      <c r="A2806" t="s">
        <v>1820</v>
      </c>
      <c r="B2806" t="s">
        <v>395</v>
      </c>
      <c r="N2806" s="107">
        <v>4</v>
      </c>
      <c r="O2806">
        <v>5.8</v>
      </c>
      <c r="P2806">
        <v>0</v>
      </c>
    </row>
    <row r="2807" spans="1:16" x14ac:dyDescent="0.3">
      <c r="A2807" t="s">
        <v>1821</v>
      </c>
      <c r="B2807" t="s">
        <v>478</v>
      </c>
      <c r="N2807" s="107">
        <v>3</v>
      </c>
      <c r="O2807">
        <v>7.3</v>
      </c>
      <c r="P2807">
        <v>42000</v>
      </c>
    </row>
    <row r="2808" spans="1:16" x14ac:dyDescent="0.3">
      <c r="A2808" t="s">
        <v>1822</v>
      </c>
      <c r="B2808" t="s">
        <v>479</v>
      </c>
      <c r="N2808" s="107">
        <v>8</v>
      </c>
      <c r="O2808">
        <v>6.6</v>
      </c>
      <c r="P2808">
        <v>858</v>
      </c>
    </row>
    <row r="2809" spans="1:16" x14ac:dyDescent="0.3">
      <c r="A2809" t="s">
        <v>1823</v>
      </c>
      <c r="B2809" t="s">
        <v>273</v>
      </c>
      <c r="N2809" s="107">
        <v>9</v>
      </c>
      <c r="O2809">
        <v>4.4000000000000004</v>
      </c>
      <c r="P2809">
        <v>10000</v>
      </c>
    </row>
    <row r="2810" spans="1:16" x14ac:dyDescent="0.3">
      <c r="A2810" t="s">
        <v>1824</v>
      </c>
      <c r="B2810" t="s">
        <v>480</v>
      </c>
      <c r="N2810" s="107">
        <v>1</v>
      </c>
      <c r="O2810">
        <v>7.7</v>
      </c>
      <c r="P2810">
        <v>6000</v>
      </c>
    </row>
    <row r="2811" spans="1:16" x14ac:dyDescent="0.3">
      <c r="A2811" t="s">
        <v>1825</v>
      </c>
      <c r="B2811" t="s">
        <v>405</v>
      </c>
      <c r="N2811" s="107">
        <v>12</v>
      </c>
      <c r="O2811">
        <v>5</v>
      </c>
      <c r="P2811">
        <v>14000</v>
      </c>
    </row>
    <row r="2812" spans="1:16" x14ac:dyDescent="0.3">
      <c r="A2812" t="s">
        <v>1826</v>
      </c>
      <c r="B2812" t="s">
        <v>201</v>
      </c>
      <c r="N2812" s="107">
        <v>7</v>
      </c>
      <c r="O2812">
        <v>7.7</v>
      </c>
      <c r="P2812">
        <v>747</v>
      </c>
    </row>
    <row r="2813" spans="1:16" x14ac:dyDescent="0.3">
      <c r="A2813" t="s">
        <v>1827</v>
      </c>
      <c r="B2813" t="s">
        <v>208</v>
      </c>
      <c r="N2813" s="107">
        <v>4</v>
      </c>
      <c r="O2813">
        <v>4.4000000000000004</v>
      </c>
      <c r="P2813">
        <v>0</v>
      </c>
    </row>
    <row r="2814" spans="1:16" x14ac:dyDescent="0.3">
      <c r="A2814" t="s">
        <v>1828</v>
      </c>
      <c r="B2814" t="s">
        <v>243</v>
      </c>
      <c r="N2814" s="107">
        <v>8</v>
      </c>
      <c r="O2814">
        <v>6.1</v>
      </c>
      <c r="P2814">
        <v>0</v>
      </c>
    </row>
    <row r="2815" spans="1:16" x14ac:dyDescent="0.3">
      <c r="A2815" t="s">
        <v>1829</v>
      </c>
      <c r="B2815" t="s">
        <v>411</v>
      </c>
      <c r="N2815" s="107">
        <v>9</v>
      </c>
      <c r="O2815">
        <v>5.4</v>
      </c>
      <c r="P2815">
        <v>0</v>
      </c>
    </row>
    <row r="2816" spans="1:16" x14ac:dyDescent="0.3">
      <c r="A2816" t="s">
        <v>1830</v>
      </c>
      <c r="B2816" t="s">
        <v>481</v>
      </c>
      <c r="N2816" s="107">
        <v>9</v>
      </c>
      <c r="O2816">
        <v>6.8</v>
      </c>
      <c r="P2816">
        <v>1000</v>
      </c>
    </row>
    <row r="2817" spans="1:16" x14ac:dyDescent="0.3">
      <c r="A2817" t="s">
        <v>1831</v>
      </c>
      <c r="B2817" t="s">
        <v>443</v>
      </c>
      <c r="N2817" s="107">
        <v>9</v>
      </c>
      <c r="O2817">
        <v>6.5</v>
      </c>
      <c r="P2817">
        <v>12000</v>
      </c>
    </row>
    <row r="2818" spans="1:16" x14ac:dyDescent="0.3">
      <c r="A2818" t="s">
        <v>1832</v>
      </c>
      <c r="B2818" t="s">
        <v>194</v>
      </c>
      <c r="N2818" s="107">
        <v>1</v>
      </c>
      <c r="O2818">
        <v>7</v>
      </c>
      <c r="P2818">
        <v>0</v>
      </c>
    </row>
    <row r="2819" spans="1:16" x14ac:dyDescent="0.3">
      <c r="A2819" t="s">
        <v>1833</v>
      </c>
      <c r="B2819" t="s">
        <v>436</v>
      </c>
      <c r="N2819" s="107">
        <v>3</v>
      </c>
      <c r="O2819">
        <v>6.3</v>
      </c>
      <c r="P2819">
        <v>0</v>
      </c>
    </row>
    <row r="2820" spans="1:16" x14ac:dyDescent="0.3">
      <c r="A2820" t="s">
        <v>1834</v>
      </c>
      <c r="B2820" t="s">
        <v>296</v>
      </c>
      <c r="N2820" s="107">
        <v>12</v>
      </c>
      <c r="O2820">
        <v>6.3</v>
      </c>
      <c r="P2820">
        <v>829</v>
      </c>
    </row>
    <row r="2821" spans="1:16" x14ac:dyDescent="0.3">
      <c r="A2821" t="s">
        <v>1835</v>
      </c>
      <c r="B2821" t="s">
        <v>190</v>
      </c>
      <c r="N2821" s="107">
        <v>1</v>
      </c>
      <c r="O2821">
        <v>6.1</v>
      </c>
      <c r="P2821">
        <v>0</v>
      </c>
    </row>
    <row r="2822" spans="1:16" x14ac:dyDescent="0.3">
      <c r="A2822" t="s">
        <v>1836</v>
      </c>
      <c r="B2822" t="s">
        <v>194</v>
      </c>
      <c r="N2822" s="107">
        <v>16</v>
      </c>
      <c r="O2822">
        <v>6.1</v>
      </c>
      <c r="P2822">
        <v>0</v>
      </c>
    </row>
    <row r="2823" spans="1:16" x14ac:dyDescent="0.3">
      <c r="A2823" t="s">
        <v>1837</v>
      </c>
      <c r="B2823" t="s">
        <v>300</v>
      </c>
      <c r="N2823" s="107">
        <v>23</v>
      </c>
      <c r="O2823">
        <v>7.3</v>
      </c>
      <c r="P2823">
        <v>797</v>
      </c>
    </row>
    <row r="2824" spans="1:16" x14ac:dyDescent="0.3">
      <c r="A2824" t="s">
        <v>1838</v>
      </c>
      <c r="B2824" t="s">
        <v>321</v>
      </c>
      <c r="N2824" s="107">
        <v>23</v>
      </c>
      <c r="O2824">
        <v>5.3</v>
      </c>
      <c r="P2824">
        <v>1000</v>
      </c>
    </row>
    <row r="2825" spans="1:16" x14ac:dyDescent="0.3">
      <c r="A2825" t="s">
        <v>1839</v>
      </c>
      <c r="B2825" t="s">
        <v>176</v>
      </c>
      <c r="N2825" s="107">
        <v>2</v>
      </c>
      <c r="O2825">
        <v>5.4</v>
      </c>
      <c r="P2825">
        <v>17000</v>
      </c>
    </row>
    <row r="2826" spans="1:16" x14ac:dyDescent="0.3">
      <c r="A2826" t="s">
        <v>1840</v>
      </c>
      <c r="B2826" t="s">
        <v>238</v>
      </c>
      <c r="N2826" s="107">
        <v>4</v>
      </c>
      <c r="O2826">
        <v>6.2</v>
      </c>
      <c r="P2826">
        <v>24000</v>
      </c>
    </row>
    <row r="2827" spans="1:16" x14ac:dyDescent="0.3">
      <c r="A2827" t="s">
        <v>1841</v>
      </c>
      <c r="B2827" t="s">
        <v>482</v>
      </c>
      <c r="N2827" s="107">
        <v>21</v>
      </c>
      <c r="O2827">
        <v>6.6</v>
      </c>
      <c r="P2827">
        <v>28000</v>
      </c>
    </row>
    <row r="2828" spans="1:16" x14ac:dyDescent="0.3">
      <c r="A2828" t="s">
        <v>1842</v>
      </c>
      <c r="B2828" t="s">
        <v>201</v>
      </c>
      <c r="N2828" s="107">
        <v>2</v>
      </c>
      <c r="O2828">
        <v>5.9</v>
      </c>
      <c r="P2828">
        <v>0</v>
      </c>
    </row>
    <row r="2829" spans="1:16" x14ac:dyDescent="0.3">
      <c r="A2829" t="s">
        <v>1843</v>
      </c>
      <c r="B2829" t="s">
        <v>483</v>
      </c>
      <c r="N2829" s="107">
        <v>4</v>
      </c>
      <c r="O2829">
        <v>6.3</v>
      </c>
      <c r="P2829">
        <v>0</v>
      </c>
    </row>
    <row r="2830" spans="1:16" x14ac:dyDescent="0.3">
      <c r="A2830" t="s">
        <v>1844</v>
      </c>
      <c r="B2830" t="s">
        <v>253</v>
      </c>
      <c r="N2830" s="107">
        <v>2</v>
      </c>
      <c r="O2830">
        <v>7.2</v>
      </c>
      <c r="P2830">
        <v>11000</v>
      </c>
    </row>
    <row r="2831" spans="1:16" x14ac:dyDescent="0.3">
      <c r="A2831" t="s">
        <v>1845</v>
      </c>
      <c r="B2831" t="s">
        <v>194</v>
      </c>
      <c r="N2831" s="107">
        <v>4</v>
      </c>
      <c r="O2831">
        <v>6.8</v>
      </c>
      <c r="P2831">
        <v>0</v>
      </c>
    </row>
    <row r="2832" spans="1:16" x14ac:dyDescent="0.3">
      <c r="A2832" t="s">
        <v>1846</v>
      </c>
      <c r="B2832" t="s">
        <v>369</v>
      </c>
      <c r="N2832" s="107">
        <v>5</v>
      </c>
      <c r="O2832">
        <v>6.1</v>
      </c>
      <c r="P2832">
        <v>64000</v>
      </c>
    </row>
    <row r="2833" spans="1:16" x14ac:dyDescent="0.3">
      <c r="A2833" t="s">
        <v>1847</v>
      </c>
      <c r="B2833" t="s">
        <v>246</v>
      </c>
      <c r="N2833" s="107">
        <v>6</v>
      </c>
      <c r="O2833">
        <v>7.8</v>
      </c>
      <c r="P2833">
        <v>621</v>
      </c>
    </row>
    <row r="2834" spans="1:16" x14ac:dyDescent="0.3">
      <c r="A2834" t="s">
        <v>1848</v>
      </c>
      <c r="B2834" t="s">
        <v>305</v>
      </c>
      <c r="N2834" s="107">
        <v>7</v>
      </c>
      <c r="O2834">
        <v>5</v>
      </c>
      <c r="P2834">
        <v>0</v>
      </c>
    </row>
    <row r="2835" spans="1:16" x14ac:dyDescent="0.3">
      <c r="A2835" t="s">
        <v>1849</v>
      </c>
      <c r="B2835" t="s">
        <v>193</v>
      </c>
      <c r="N2835" s="107">
        <v>8</v>
      </c>
      <c r="O2835">
        <v>6.2</v>
      </c>
      <c r="P2835">
        <v>40000</v>
      </c>
    </row>
    <row r="2836" spans="1:16" x14ac:dyDescent="0.3">
      <c r="A2836" t="s">
        <v>1850</v>
      </c>
      <c r="B2836" t="s">
        <v>201</v>
      </c>
      <c r="N2836" s="107">
        <v>9</v>
      </c>
      <c r="O2836">
        <v>6.7</v>
      </c>
      <c r="P2836">
        <v>0</v>
      </c>
    </row>
    <row r="2837" spans="1:16" x14ac:dyDescent="0.3">
      <c r="A2837" t="s">
        <v>1851</v>
      </c>
      <c r="B2837" t="s">
        <v>484</v>
      </c>
      <c r="N2837" s="107">
        <v>2</v>
      </c>
      <c r="O2837">
        <v>4.9000000000000004</v>
      </c>
      <c r="P2837">
        <v>23000</v>
      </c>
    </row>
    <row r="2838" spans="1:16" x14ac:dyDescent="0.3">
      <c r="A2838" t="s">
        <v>1852</v>
      </c>
      <c r="B2838" t="s">
        <v>485</v>
      </c>
      <c r="N2838" s="107">
        <v>24</v>
      </c>
      <c r="O2838">
        <v>7.4</v>
      </c>
      <c r="P2838">
        <v>0</v>
      </c>
    </row>
    <row r="2839" spans="1:16" x14ac:dyDescent="0.3">
      <c r="A2839" t="s">
        <v>1853</v>
      </c>
      <c r="B2839" t="s">
        <v>344</v>
      </c>
      <c r="N2839" s="107">
        <v>23</v>
      </c>
      <c r="O2839">
        <v>7.1</v>
      </c>
      <c r="P2839">
        <v>0</v>
      </c>
    </row>
    <row r="2840" spans="1:16" x14ac:dyDescent="0.3">
      <c r="A2840" t="s">
        <v>1854</v>
      </c>
      <c r="B2840" t="s">
        <v>486</v>
      </c>
      <c r="N2840" s="107">
        <v>24</v>
      </c>
      <c r="O2840">
        <v>6.2</v>
      </c>
      <c r="P2840">
        <v>448</v>
      </c>
    </row>
    <row r="2841" spans="1:16" x14ac:dyDescent="0.3">
      <c r="A2841" t="s">
        <v>1855</v>
      </c>
      <c r="B2841" t="s">
        <v>380</v>
      </c>
      <c r="N2841" s="107">
        <v>21</v>
      </c>
      <c r="O2841">
        <v>4.9000000000000004</v>
      </c>
      <c r="P2841">
        <v>690</v>
      </c>
    </row>
    <row r="2842" spans="1:16" x14ac:dyDescent="0.3">
      <c r="A2842" t="s">
        <v>1856</v>
      </c>
      <c r="B2842" t="s">
        <v>196</v>
      </c>
      <c r="N2842" s="107">
        <v>20</v>
      </c>
      <c r="O2842">
        <v>6.1</v>
      </c>
      <c r="P2842">
        <v>0</v>
      </c>
    </row>
    <row r="2843" spans="1:16" x14ac:dyDescent="0.3">
      <c r="A2843" t="s">
        <v>1857</v>
      </c>
      <c r="B2843" t="s">
        <v>217</v>
      </c>
      <c r="N2843" s="107">
        <v>9</v>
      </c>
      <c r="O2843">
        <v>6.1</v>
      </c>
      <c r="P2843">
        <v>0</v>
      </c>
    </row>
    <row r="2844" spans="1:16" x14ac:dyDescent="0.3">
      <c r="A2844" t="s">
        <v>1858</v>
      </c>
      <c r="B2844" t="s">
        <v>191</v>
      </c>
      <c r="N2844" s="107">
        <v>7</v>
      </c>
      <c r="O2844">
        <v>6.4</v>
      </c>
      <c r="P2844">
        <v>0</v>
      </c>
    </row>
    <row r="2845" spans="1:16" x14ac:dyDescent="0.3">
      <c r="A2845" t="s">
        <v>1859</v>
      </c>
      <c r="B2845" t="s">
        <v>487</v>
      </c>
      <c r="N2845" s="107">
        <v>4</v>
      </c>
      <c r="O2845">
        <v>6.3</v>
      </c>
      <c r="P2845">
        <v>11000</v>
      </c>
    </row>
    <row r="2846" spans="1:16" x14ac:dyDescent="0.3">
      <c r="A2846" t="s">
        <v>1860</v>
      </c>
      <c r="B2846" t="s">
        <v>464</v>
      </c>
      <c r="N2846" s="107">
        <v>5</v>
      </c>
      <c r="O2846">
        <v>6.8</v>
      </c>
      <c r="P2846">
        <v>0</v>
      </c>
    </row>
    <row r="2847" spans="1:16" x14ac:dyDescent="0.3">
      <c r="A2847" t="s">
        <v>1861</v>
      </c>
      <c r="B2847" t="s">
        <v>344</v>
      </c>
      <c r="N2847" s="107">
        <v>6</v>
      </c>
      <c r="O2847">
        <v>6.6</v>
      </c>
      <c r="P2847">
        <v>956</v>
      </c>
    </row>
    <row r="2848" spans="1:16" x14ac:dyDescent="0.3">
      <c r="A2848" t="s">
        <v>1862</v>
      </c>
      <c r="B2848" t="s">
        <v>488</v>
      </c>
      <c r="N2848" s="107">
        <v>7</v>
      </c>
      <c r="O2848">
        <v>5.7</v>
      </c>
      <c r="P2848">
        <v>846</v>
      </c>
    </row>
    <row r="2849" spans="1:16" x14ac:dyDescent="0.3">
      <c r="A2849" t="s">
        <v>1863</v>
      </c>
      <c r="B2849" t="s">
        <v>243</v>
      </c>
      <c r="N2849" s="107">
        <v>8</v>
      </c>
      <c r="O2849">
        <v>5.9</v>
      </c>
      <c r="P2849">
        <v>0</v>
      </c>
    </row>
    <row r="2850" spans="1:16" x14ac:dyDescent="0.3">
      <c r="A2850" t="s">
        <v>1864</v>
      </c>
      <c r="B2850" t="s">
        <v>253</v>
      </c>
      <c r="N2850" s="107">
        <v>9</v>
      </c>
      <c r="O2850">
        <v>6</v>
      </c>
      <c r="P2850">
        <v>0</v>
      </c>
    </row>
    <row r="2851" spans="1:16" x14ac:dyDescent="0.3">
      <c r="A2851" t="s">
        <v>1865</v>
      </c>
      <c r="B2851" t="s">
        <v>201</v>
      </c>
      <c r="N2851" s="107">
        <v>23</v>
      </c>
      <c r="O2851">
        <v>6.1</v>
      </c>
      <c r="P2851">
        <v>0</v>
      </c>
    </row>
    <row r="2852" spans="1:16" x14ac:dyDescent="0.3">
      <c r="A2852" t="s">
        <v>1866</v>
      </c>
      <c r="B2852" t="s">
        <v>489</v>
      </c>
      <c r="N2852" s="107">
        <v>21</v>
      </c>
      <c r="O2852">
        <v>6.7</v>
      </c>
      <c r="P2852">
        <v>0</v>
      </c>
    </row>
    <row r="2853" spans="1:16" x14ac:dyDescent="0.3">
      <c r="A2853" t="s">
        <v>1867</v>
      </c>
      <c r="B2853" t="s">
        <v>490</v>
      </c>
      <c r="N2853" s="107">
        <v>12</v>
      </c>
      <c r="O2853">
        <v>6.7</v>
      </c>
      <c r="P2853">
        <v>15000</v>
      </c>
    </row>
    <row r="2854" spans="1:16" x14ac:dyDescent="0.3">
      <c r="A2854" t="s">
        <v>1868</v>
      </c>
      <c r="B2854" t="s">
        <v>491</v>
      </c>
      <c r="N2854" s="107">
        <v>12</v>
      </c>
      <c r="O2854">
        <v>7.9</v>
      </c>
      <c r="P2854">
        <v>470</v>
      </c>
    </row>
    <row r="2855" spans="1:16" x14ac:dyDescent="0.3">
      <c r="A2855" t="s">
        <v>1869</v>
      </c>
      <c r="B2855" t="s">
        <v>230</v>
      </c>
      <c r="N2855" s="107">
        <v>12</v>
      </c>
      <c r="O2855">
        <v>5</v>
      </c>
      <c r="P2855">
        <v>0</v>
      </c>
    </row>
    <row r="2856" spans="1:16" x14ac:dyDescent="0.3">
      <c r="A2856" t="s">
        <v>1870</v>
      </c>
      <c r="B2856" t="s">
        <v>436</v>
      </c>
      <c r="N2856" s="107">
        <v>13</v>
      </c>
      <c r="O2856">
        <v>4.3</v>
      </c>
      <c r="P2856">
        <v>20000</v>
      </c>
    </row>
    <row r="2857" spans="1:16" x14ac:dyDescent="0.3">
      <c r="A2857" t="s">
        <v>1871</v>
      </c>
      <c r="B2857" t="s">
        <v>492</v>
      </c>
      <c r="N2857" s="107">
        <v>15</v>
      </c>
      <c r="O2857">
        <v>5.7</v>
      </c>
      <c r="P2857">
        <v>880</v>
      </c>
    </row>
    <row r="2858" spans="1:16" x14ac:dyDescent="0.3">
      <c r="A2858" t="s">
        <v>1872</v>
      </c>
      <c r="B2858" t="s">
        <v>493</v>
      </c>
      <c r="N2858" s="107">
        <v>21</v>
      </c>
      <c r="O2858">
        <v>6.7</v>
      </c>
      <c r="P2858">
        <v>10000</v>
      </c>
    </row>
    <row r="2859" spans="1:16" x14ac:dyDescent="0.3">
      <c r="A2859" t="s">
        <v>1873</v>
      </c>
      <c r="B2859" t="s">
        <v>494</v>
      </c>
      <c r="N2859" s="107">
        <v>2</v>
      </c>
      <c r="O2859">
        <v>6.7</v>
      </c>
      <c r="P2859">
        <v>123000</v>
      </c>
    </row>
    <row r="2860" spans="1:16" x14ac:dyDescent="0.3">
      <c r="A2860" t="s">
        <v>1105</v>
      </c>
      <c r="B2860" t="s">
        <v>178</v>
      </c>
      <c r="N2860" s="107">
        <v>23</v>
      </c>
      <c r="O2860">
        <v>8.1</v>
      </c>
      <c r="P2860">
        <v>0</v>
      </c>
    </row>
    <row r="2861" spans="1:16" x14ac:dyDescent="0.3">
      <c r="A2861" t="s">
        <v>1874</v>
      </c>
      <c r="B2861" t="s">
        <v>495</v>
      </c>
      <c r="N2861" s="107">
        <v>1</v>
      </c>
      <c r="O2861">
        <v>6.1</v>
      </c>
      <c r="P2861">
        <v>0</v>
      </c>
    </row>
    <row r="2862" spans="1:16" x14ac:dyDescent="0.3">
      <c r="A2862" t="s">
        <v>1875</v>
      </c>
      <c r="B2862" t="s">
        <v>344</v>
      </c>
      <c r="N2862" s="107">
        <v>1</v>
      </c>
      <c r="O2862">
        <v>5.6</v>
      </c>
      <c r="P2862">
        <v>2000</v>
      </c>
    </row>
    <row r="2863" spans="1:16" x14ac:dyDescent="0.3">
      <c r="A2863" t="s">
        <v>1876</v>
      </c>
      <c r="B2863" t="s">
        <v>496</v>
      </c>
      <c r="N2863" s="107">
        <v>1</v>
      </c>
      <c r="O2863">
        <v>6.6</v>
      </c>
      <c r="P2863">
        <v>0</v>
      </c>
    </row>
    <row r="2864" spans="1:16" x14ac:dyDescent="0.3">
      <c r="A2864" t="s">
        <v>1877</v>
      </c>
      <c r="B2864" t="s">
        <v>238</v>
      </c>
      <c r="N2864" s="107">
        <v>1</v>
      </c>
      <c r="O2864">
        <v>6.9</v>
      </c>
      <c r="P2864">
        <v>589</v>
      </c>
    </row>
    <row r="2865" spans="1:16" x14ac:dyDescent="0.3">
      <c r="A2865" t="s">
        <v>1878</v>
      </c>
      <c r="B2865" t="s">
        <v>494</v>
      </c>
      <c r="N2865" s="107">
        <v>1</v>
      </c>
      <c r="O2865">
        <v>4.8</v>
      </c>
      <c r="P2865">
        <v>17000</v>
      </c>
    </row>
    <row r="2866" spans="1:16" x14ac:dyDescent="0.3">
      <c r="A2866" t="s">
        <v>1879</v>
      </c>
      <c r="B2866" t="s">
        <v>497</v>
      </c>
      <c r="N2866" s="107">
        <v>1</v>
      </c>
      <c r="O2866">
        <v>6.2</v>
      </c>
      <c r="P2866">
        <v>44000</v>
      </c>
    </row>
    <row r="2867" spans="1:16" x14ac:dyDescent="0.3">
      <c r="A2867" t="s">
        <v>1880</v>
      </c>
      <c r="B2867" t="s">
        <v>498</v>
      </c>
      <c r="N2867" s="107">
        <v>1</v>
      </c>
      <c r="O2867">
        <v>6</v>
      </c>
      <c r="P2867">
        <v>791</v>
      </c>
    </row>
    <row r="2868" spans="1:16" x14ac:dyDescent="0.3">
      <c r="A2868" t="s">
        <v>1881</v>
      </c>
      <c r="B2868" t="s">
        <v>499</v>
      </c>
      <c r="N2868" s="107">
        <v>1</v>
      </c>
      <c r="O2868">
        <v>4.9000000000000004</v>
      </c>
      <c r="P2868">
        <v>0</v>
      </c>
    </row>
    <row r="2869" spans="1:16" x14ac:dyDescent="0.3">
      <c r="A2869" t="s">
        <v>1882</v>
      </c>
      <c r="B2869" t="s">
        <v>500</v>
      </c>
      <c r="N2869" s="107">
        <v>1</v>
      </c>
      <c r="O2869">
        <v>5.6</v>
      </c>
      <c r="P2869">
        <v>641</v>
      </c>
    </row>
    <row r="2870" spans="1:16" x14ac:dyDescent="0.3">
      <c r="A2870" t="s">
        <v>1883</v>
      </c>
      <c r="B2870" t="s">
        <v>373</v>
      </c>
      <c r="N2870" s="107">
        <v>11</v>
      </c>
      <c r="O2870">
        <v>6.1</v>
      </c>
      <c r="P2870">
        <v>0</v>
      </c>
    </row>
    <row r="2871" spans="1:16" x14ac:dyDescent="0.3">
      <c r="A2871" t="s">
        <v>1884</v>
      </c>
      <c r="B2871" t="s">
        <v>188</v>
      </c>
      <c r="N2871" s="107">
        <v>1</v>
      </c>
      <c r="O2871">
        <v>6.1</v>
      </c>
      <c r="P2871">
        <v>2000</v>
      </c>
    </row>
    <row r="2872" spans="1:16" x14ac:dyDescent="0.3">
      <c r="A2872" t="s">
        <v>1885</v>
      </c>
      <c r="B2872" t="s">
        <v>407</v>
      </c>
      <c r="N2872" s="107">
        <v>1</v>
      </c>
      <c r="O2872">
        <v>4.8</v>
      </c>
      <c r="P2872">
        <v>12000</v>
      </c>
    </row>
    <row r="2873" spans="1:16" x14ac:dyDescent="0.3">
      <c r="A2873" t="s">
        <v>1886</v>
      </c>
      <c r="B2873" t="s">
        <v>501</v>
      </c>
      <c r="N2873" s="107">
        <v>1</v>
      </c>
      <c r="O2873">
        <v>5.5</v>
      </c>
      <c r="P2873">
        <v>0</v>
      </c>
    </row>
    <row r="2874" spans="1:16" x14ac:dyDescent="0.3">
      <c r="A2874" t="s">
        <v>1887</v>
      </c>
      <c r="B2874" t="s">
        <v>324</v>
      </c>
      <c r="N2874" s="107">
        <v>1</v>
      </c>
      <c r="O2874">
        <v>3.8</v>
      </c>
      <c r="P2874">
        <v>0</v>
      </c>
    </row>
    <row r="2875" spans="1:16" x14ac:dyDescent="0.3">
      <c r="A2875" t="s">
        <v>1888</v>
      </c>
      <c r="B2875" t="s">
        <v>261</v>
      </c>
      <c r="N2875" s="107">
        <v>1</v>
      </c>
      <c r="O2875">
        <v>6.5</v>
      </c>
      <c r="P2875">
        <v>426</v>
      </c>
    </row>
    <row r="2876" spans="1:16" x14ac:dyDescent="0.3">
      <c r="A2876" t="s">
        <v>1889</v>
      </c>
      <c r="B2876" t="s">
        <v>174</v>
      </c>
      <c r="N2876" s="107">
        <v>1</v>
      </c>
      <c r="O2876">
        <v>6</v>
      </c>
      <c r="P2876">
        <v>0</v>
      </c>
    </row>
    <row r="2877" spans="1:16" x14ac:dyDescent="0.3">
      <c r="A2877" t="s">
        <v>1890</v>
      </c>
      <c r="B2877" t="s">
        <v>281</v>
      </c>
      <c r="N2877" s="107">
        <v>2</v>
      </c>
      <c r="O2877">
        <v>6.7</v>
      </c>
      <c r="P2877">
        <v>117000</v>
      </c>
    </row>
    <row r="2878" spans="1:16" x14ac:dyDescent="0.3">
      <c r="A2878" t="s">
        <v>1891</v>
      </c>
      <c r="B2878" t="s">
        <v>502</v>
      </c>
      <c r="N2878" s="107">
        <v>3</v>
      </c>
      <c r="O2878">
        <v>8.1</v>
      </c>
      <c r="P2878">
        <v>296</v>
      </c>
    </row>
    <row r="2879" spans="1:16" x14ac:dyDescent="0.3">
      <c r="A2879" t="s">
        <v>1892</v>
      </c>
      <c r="B2879" t="s">
        <v>373</v>
      </c>
      <c r="N2879" s="107">
        <v>4</v>
      </c>
      <c r="O2879">
        <v>4.9000000000000004</v>
      </c>
      <c r="P2879">
        <v>112000</v>
      </c>
    </row>
    <row r="2880" spans="1:16" x14ac:dyDescent="0.3">
      <c r="A2880" t="s">
        <v>1893</v>
      </c>
      <c r="B2880" t="s">
        <v>503</v>
      </c>
      <c r="N2880" s="107">
        <v>5</v>
      </c>
      <c r="O2880">
        <v>7.3</v>
      </c>
      <c r="P2880">
        <v>35000</v>
      </c>
    </row>
    <row r="2881" spans="1:16" x14ac:dyDescent="0.3">
      <c r="A2881" t="s">
        <v>1894</v>
      </c>
      <c r="B2881" t="s">
        <v>504</v>
      </c>
      <c r="N2881" s="107">
        <v>6</v>
      </c>
      <c r="O2881">
        <v>6.4</v>
      </c>
      <c r="P2881">
        <v>990</v>
      </c>
    </row>
    <row r="2882" spans="1:16" x14ac:dyDescent="0.3">
      <c r="A2882" t="s">
        <v>1895</v>
      </c>
      <c r="B2882" t="s">
        <v>208</v>
      </c>
      <c r="N2882" s="107">
        <v>7</v>
      </c>
      <c r="O2882">
        <v>6.6</v>
      </c>
      <c r="P2882">
        <v>0</v>
      </c>
    </row>
    <row r="2883" spans="1:16" x14ac:dyDescent="0.3">
      <c r="A2883" t="s">
        <v>1896</v>
      </c>
      <c r="B2883" t="s">
        <v>459</v>
      </c>
      <c r="N2883" s="107">
        <v>8</v>
      </c>
      <c r="O2883">
        <v>6.7</v>
      </c>
      <c r="P2883">
        <v>500</v>
      </c>
    </row>
    <row r="2884" spans="1:16" x14ac:dyDescent="0.3">
      <c r="A2884" t="s">
        <v>1897</v>
      </c>
      <c r="B2884" t="s">
        <v>505</v>
      </c>
      <c r="N2884" s="107">
        <v>24</v>
      </c>
      <c r="O2884">
        <v>3.6</v>
      </c>
      <c r="P2884">
        <v>2000</v>
      </c>
    </row>
    <row r="2885" spans="1:16" x14ac:dyDescent="0.3">
      <c r="A2885" t="s">
        <v>1898</v>
      </c>
      <c r="B2885" t="s">
        <v>506</v>
      </c>
      <c r="N2885" s="107">
        <v>23</v>
      </c>
      <c r="O2885">
        <v>5.7</v>
      </c>
      <c r="P2885">
        <v>472</v>
      </c>
    </row>
    <row r="2886" spans="1:16" x14ac:dyDescent="0.3">
      <c r="A2886" t="s">
        <v>1899</v>
      </c>
      <c r="B2886" t="s">
        <v>507</v>
      </c>
      <c r="N2886" s="107">
        <v>21</v>
      </c>
      <c r="O2886">
        <v>6</v>
      </c>
      <c r="P2886">
        <v>0</v>
      </c>
    </row>
    <row r="2887" spans="1:16" x14ac:dyDescent="0.3">
      <c r="A2887" t="s">
        <v>1900</v>
      </c>
      <c r="B2887" t="s">
        <v>508</v>
      </c>
      <c r="N2887" s="107">
        <v>2</v>
      </c>
      <c r="O2887">
        <v>4.9000000000000004</v>
      </c>
      <c r="P2887">
        <v>0</v>
      </c>
    </row>
    <row r="2888" spans="1:16" x14ac:dyDescent="0.3">
      <c r="A2888" t="s">
        <v>1901</v>
      </c>
      <c r="B2888" t="s">
        <v>278</v>
      </c>
      <c r="N2888" s="107">
        <v>14</v>
      </c>
      <c r="O2888">
        <v>4.7</v>
      </c>
      <c r="P2888">
        <v>22000</v>
      </c>
    </row>
    <row r="2889" spans="1:16" x14ac:dyDescent="0.3">
      <c r="A2889" t="s">
        <v>1902</v>
      </c>
      <c r="B2889" t="s">
        <v>298</v>
      </c>
      <c r="N2889" s="107">
        <v>15</v>
      </c>
      <c r="O2889">
        <v>6.3</v>
      </c>
      <c r="P2889">
        <v>19000</v>
      </c>
    </row>
    <row r="2890" spans="1:16" x14ac:dyDescent="0.3">
      <c r="A2890" t="s">
        <v>1903</v>
      </c>
      <c r="B2890" t="s">
        <v>447</v>
      </c>
      <c r="N2890" s="107">
        <v>16</v>
      </c>
      <c r="O2890">
        <v>5.9</v>
      </c>
      <c r="P2890">
        <v>0</v>
      </c>
    </row>
    <row r="2891" spans="1:16" x14ac:dyDescent="0.3">
      <c r="A2891" t="s">
        <v>1904</v>
      </c>
      <c r="B2891" t="s">
        <v>250</v>
      </c>
      <c r="N2891" s="107">
        <v>17</v>
      </c>
      <c r="O2891">
        <v>5.9</v>
      </c>
      <c r="P2891">
        <v>0</v>
      </c>
    </row>
    <row r="2892" spans="1:16" x14ac:dyDescent="0.3">
      <c r="A2892" t="s">
        <v>1905</v>
      </c>
      <c r="B2892" t="s">
        <v>300</v>
      </c>
      <c r="N2892" s="107">
        <v>18</v>
      </c>
      <c r="O2892">
        <v>7</v>
      </c>
      <c r="P2892">
        <v>11000</v>
      </c>
    </row>
    <row r="2893" spans="1:16" x14ac:dyDescent="0.3">
      <c r="A2893" t="s">
        <v>1906</v>
      </c>
      <c r="B2893" t="s">
        <v>323</v>
      </c>
      <c r="N2893" s="107">
        <v>19</v>
      </c>
      <c r="O2893">
        <v>7.5</v>
      </c>
      <c r="P2893">
        <v>12000</v>
      </c>
    </row>
    <row r="2894" spans="1:16" x14ac:dyDescent="0.3">
      <c r="A2894" t="s">
        <v>1907</v>
      </c>
      <c r="B2894" t="s">
        <v>298</v>
      </c>
      <c r="N2894" s="107">
        <v>20</v>
      </c>
      <c r="O2894">
        <v>5.6</v>
      </c>
      <c r="P2894">
        <v>0</v>
      </c>
    </row>
    <row r="2895" spans="1:16" x14ac:dyDescent="0.3">
      <c r="A2895" t="s">
        <v>1908</v>
      </c>
      <c r="B2895" t="s">
        <v>174</v>
      </c>
      <c r="N2895" s="107">
        <v>21</v>
      </c>
      <c r="O2895">
        <v>6.4</v>
      </c>
      <c r="P2895">
        <v>782</v>
      </c>
    </row>
    <row r="2896" spans="1:16" x14ac:dyDescent="0.3">
      <c r="A2896" t="s">
        <v>1909</v>
      </c>
      <c r="B2896" t="s">
        <v>509</v>
      </c>
      <c r="N2896" s="107">
        <v>12</v>
      </c>
      <c r="O2896">
        <v>6.3</v>
      </c>
      <c r="P2896">
        <v>18000</v>
      </c>
    </row>
    <row r="2897" spans="1:16" x14ac:dyDescent="0.3">
      <c r="A2897" t="s">
        <v>1910</v>
      </c>
      <c r="B2897" t="s">
        <v>272</v>
      </c>
      <c r="N2897" s="107">
        <v>11</v>
      </c>
      <c r="O2897">
        <v>4.3</v>
      </c>
      <c r="P2897">
        <v>0</v>
      </c>
    </row>
    <row r="2898" spans="1:16" x14ac:dyDescent="0.3">
      <c r="A2898" t="s">
        <v>1911</v>
      </c>
      <c r="B2898" t="s">
        <v>510</v>
      </c>
      <c r="N2898" s="107">
        <v>16</v>
      </c>
      <c r="O2898">
        <v>5.9</v>
      </c>
      <c r="P2898">
        <v>0</v>
      </c>
    </row>
    <row r="2899" spans="1:16" x14ac:dyDescent="0.3">
      <c r="A2899" t="s">
        <v>1912</v>
      </c>
      <c r="B2899" t="s">
        <v>300</v>
      </c>
      <c r="N2899" s="107">
        <v>16</v>
      </c>
      <c r="O2899">
        <v>6.7</v>
      </c>
      <c r="P2899">
        <v>0</v>
      </c>
    </row>
    <row r="2900" spans="1:16" x14ac:dyDescent="0.3">
      <c r="A2900" t="s">
        <v>1913</v>
      </c>
      <c r="B2900" t="s">
        <v>511</v>
      </c>
      <c r="N2900" s="107">
        <v>17</v>
      </c>
      <c r="O2900">
        <v>5.5</v>
      </c>
      <c r="P2900">
        <v>0</v>
      </c>
    </row>
    <row r="2901" spans="1:16" x14ac:dyDescent="0.3">
      <c r="A2901" t="s">
        <v>1914</v>
      </c>
      <c r="B2901" t="s">
        <v>512</v>
      </c>
      <c r="N2901" s="107">
        <v>19</v>
      </c>
      <c r="O2901">
        <v>6.2</v>
      </c>
      <c r="P2901">
        <v>59000</v>
      </c>
    </row>
    <row r="2902" spans="1:16" x14ac:dyDescent="0.3">
      <c r="A2902" t="s">
        <v>1915</v>
      </c>
      <c r="B2902" t="s">
        <v>373</v>
      </c>
      <c r="N2902" s="107">
        <v>20</v>
      </c>
      <c r="O2902">
        <v>8.8000000000000007</v>
      </c>
      <c r="P2902">
        <v>0</v>
      </c>
    </row>
    <row r="2903" spans="1:16" x14ac:dyDescent="0.3">
      <c r="A2903" t="s">
        <v>1916</v>
      </c>
      <c r="B2903" t="s">
        <v>440</v>
      </c>
      <c r="N2903" s="107">
        <v>19</v>
      </c>
      <c r="O2903">
        <v>5.2</v>
      </c>
      <c r="P2903">
        <v>0</v>
      </c>
    </row>
    <row r="2904" spans="1:16" x14ac:dyDescent="0.3">
      <c r="A2904" t="s">
        <v>1917</v>
      </c>
      <c r="B2904" t="s">
        <v>298</v>
      </c>
      <c r="N2904" s="107">
        <v>19</v>
      </c>
      <c r="O2904">
        <v>7</v>
      </c>
      <c r="P2904">
        <v>0</v>
      </c>
    </row>
    <row r="2905" spans="1:16" x14ac:dyDescent="0.3">
      <c r="A2905" t="s">
        <v>1918</v>
      </c>
      <c r="B2905" t="s">
        <v>513</v>
      </c>
      <c r="N2905" s="107">
        <v>18</v>
      </c>
      <c r="O2905">
        <v>6.6</v>
      </c>
      <c r="P2905">
        <v>0</v>
      </c>
    </row>
    <row r="2906" spans="1:16" x14ac:dyDescent="0.3">
      <c r="A2906" t="s">
        <v>1919</v>
      </c>
      <c r="B2906" t="s">
        <v>514</v>
      </c>
      <c r="N2906" s="107">
        <v>17</v>
      </c>
      <c r="O2906">
        <v>7.3</v>
      </c>
      <c r="P2906">
        <v>960</v>
      </c>
    </row>
    <row r="2907" spans="1:16" x14ac:dyDescent="0.3">
      <c r="A2907" t="s">
        <v>1920</v>
      </c>
      <c r="B2907" t="s">
        <v>367</v>
      </c>
      <c r="N2907" s="107">
        <v>16</v>
      </c>
      <c r="O2907">
        <v>5.6</v>
      </c>
      <c r="P2907">
        <v>0</v>
      </c>
    </row>
    <row r="2908" spans="1:16" x14ac:dyDescent="0.3">
      <c r="A2908" t="s">
        <v>1921</v>
      </c>
      <c r="B2908" t="s">
        <v>300</v>
      </c>
      <c r="N2908" s="107">
        <v>24</v>
      </c>
      <c r="O2908">
        <v>6.6</v>
      </c>
      <c r="P2908">
        <v>5000</v>
      </c>
    </row>
    <row r="2909" spans="1:16" x14ac:dyDescent="0.3">
      <c r="A2909" t="s">
        <v>1922</v>
      </c>
      <c r="B2909" t="s">
        <v>515</v>
      </c>
      <c r="N2909" s="107">
        <v>23</v>
      </c>
      <c r="O2909">
        <v>5.4</v>
      </c>
      <c r="P2909">
        <v>0</v>
      </c>
    </row>
    <row r="2910" spans="1:16" x14ac:dyDescent="0.3">
      <c r="A2910" t="s">
        <v>1923</v>
      </c>
      <c r="B2910" t="s">
        <v>300</v>
      </c>
      <c r="N2910" s="107">
        <v>21</v>
      </c>
      <c r="O2910">
        <v>6.3</v>
      </c>
      <c r="P2910">
        <v>65000</v>
      </c>
    </row>
    <row r="2911" spans="1:16" x14ac:dyDescent="0.3">
      <c r="A2911" t="s">
        <v>1924</v>
      </c>
      <c r="B2911" t="s">
        <v>456</v>
      </c>
      <c r="N2911" s="107">
        <v>20</v>
      </c>
      <c r="O2911">
        <v>7.9</v>
      </c>
      <c r="P2911">
        <v>0</v>
      </c>
    </row>
    <row r="2912" spans="1:16" x14ac:dyDescent="0.3">
      <c r="A2912" t="s">
        <v>1925</v>
      </c>
      <c r="B2912" t="s">
        <v>486</v>
      </c>
      <c r="N2912" s="107">
        <v>2</v>
      </c>
      <c r="O2912">
        <v>6.3</v>
      </c>
      <c r="P2912">
        <v>0</v>
      </c>
    </row>
    <row r="2913" spans="1:16" x14ac:dyDescent="0.3">
      <c r="A2913" t="s">
        <v>1926</v>
      </c>
      <c r="B2913" t="s">
        <v>208</v>
      </c>
      <c r="N2913" s="107">
        <v>3</v>
      </c>
      <c r="O2913">
        <v>6</v>
      </c>
      <c r="P2913">
        <v>56000</v>
      </c>
    </row>
    <row r="2914" spans="1:16" x14ac:dyDescent="0.3">
      <c r="A2914" t="s">
        <v>1927</v>
      </c>
      <c r="B2914" t="s">
        <v>196</v>
      </c>
      <c r="N2914" s="107">
        <v>4</v>
      </c>
      <c r="O2914">
        <v>7.2</v>
      </c>
      <c r="P2914">
        <v>0</v>
      </c>
    </row>
    <row r="2915" spans="1:16" x14ac:dyDescent="0.3">
      <c r="A2915" t="s">
        <v>1928</v>
      </c>
      <c r="B2915" t="s">
        <v>278</v>
      </c>
      <c r="N2915" s="107">
        <v>5</v>
      </c>
      <c r="O2915">
        <v>5.0999999999999996</v>
      </c>
      <c r="P2915">
        <v>0</v>
      </c>
    </row>
    <row r="2916" spans="1:16" x14ac:dyDescent="0.3">
      <c r="A2916" t="s">
        <v>1929</v>
      </c>
      <c r="B2916" t="s">
        <v>322</v>
      </c>
      <c r="N2916" s="107">
        <v>6</v>
      </c>
      <c r="O2916">
        <v>7.3</v>
      </c>
      <c r="P2916">
        <v>32000</v>
      </c>
    </row>
    <row r="2917" spans="1:16" x14ac:dyDescent="0.3">
      <c r="A2917" t="s">
        <v>1930</v>
      </c>
      <c r="B2917" t="s">
        <v>286</v>
      </c>
      <c r="N2917" s="107">
        <v>7</v>
      </c>
      <c r="O2917">
        <v>8</v>
      </c>
      <c r="P2917">
        <v>0</v>
      </c>
    </row>
    <row r="2918" spans="1:16" x14ac:dyDescent="0.3">
      <c r="A2918" t="s">
        <v>1931</v>
      </c>
      <c r="B2918" t="s">
        <v>323</v>
      </c>
      <c r="N2918" s="107">
        <v>8</v>
      </c>
      <c r="O2918">
        <v>6.2</v>
      </c>
      <c r="P2918">
        <v>0</v>
      </c>
    </row>
    <row r="2919" spans="1:16" x14ac:dyDescent="0.3">
      <c r="A2919" t="s">
        <v>1932</v>
      </c>
      <c r="B2919" t="s">
        <v>479</v>
      </c>
      <c r="N2919" s="107">
        <v>23</v>
      </c>
      <c r="O2919">
        <v>6</v>
      </c>
      <c r="P2919">
        <v>0</v>
      </c>
    </row>
    <row r="2920" spans="1:16" x14ac:dyDescent="0.3">
      <c r="A2920" t="s">
        <v>1933</v>
      </c>
      <c r="B2920" t="s">
        <v>222</v>
      </c>
      <c r="N2920" s="107">
        <v>24</v>
      </c>
      <c r="O2920">
        <v>6.7</v>
      </c>
      <c r="P2920">
        <v>13000</v>
      </c>
    </row>
    <row r="2921" spans="1:16" x14ac:dyDescent="0.3">
      <c r="A2921" t="s">
        <v>1934</v>
      </c>
      <c r="B2921" t="s">
        <v>270</v>
      </c>
      <c r="N2921" s="107">
        <v>1</v>
      </c>
      <c r="O2921">
        <v>8.1</v>
      </c>
      <c r="P2921">
        <v>0</v>
      </c>
    </row>
    <row r="2922" spans="1:16" x14ac:dyDescent="0.3">
      <c r="A2922" t="s">
        <v>1935</v>
      </c>
      <c r="B2922" t="s">
        <v>298</v>
      </c>
      <c r="N2922" s="107">
        <v>2</v>
      </c>
      <c r="O2922">
        <v>6.4</v>
      </c>
      <c r="P2922">
        <v>0</v>
      </c>
    </row>
    <row r="2923" spans="1:16" x14ac:dyDescent="0.3">
      <c r="A2923" t="s">
        <v>1936</v>
      </c>
      <c r="B2923" t="s">
        <v>213</v>
      </c>
      <c r="N2923" s="107">
        <v>23</v>
      </c>
      <c r="O2923">
        <v>8.4</v>
      </c>
      <c r="P2923">
        <v>0</v>
      </c>
    </row>
    <row r="2924" spans="1:16" x14ac:dyDescent="0.3">
      <c r="A2924" t="s">
        <v>1937</v>
      </c>
      <c r="B2924" t="s">
        <v>201</v>
      </c>
      <c r="N2924" s="107">
        <v>24</v>
      </c>
      <c r="O2924">
        <v>8</v>
      </c>
      <c r="P2924">
        <v>0</v>
      </c>
    </row>
    <row r="2925" spans="1:16" x14ac:dyDescent="0.3">
      <c r="A2925" t="s">
        <v>1938</v>
      </c>
      <c r="B2925" t="s">
        <v>199</v>
      </c>
      <c r="N2925" s="107">
        <v>21</v>
      </c>
      <c r="O2925">
        <v>6.3</v>
      </c>
      <c r="P2925">
        <v>8000</v>
      </c>
    </row>
    <row r="2926" spans="1:16" x14ac:dyDescent="0.3">
      <c r="A2926" t="s">
        <v>1939</v>
      </c>
      <c r="B2926" t="s">
        <v>236</v>
      </c>
      <c r="N2926" s="107">
        <v>20</v>
      </c>
      <c r="O2926">
        <v>6.4</v>
      </c>
      <c r="P2926">
        <v>0</v>
      </c>
    </row>
    <row r="2927" spans="1:16" x14ac:dyDescent="0.3">
      <c r="A2927" t="s">
        <v>1940</v>
      </c>
      <c r="B2927" t="s">
        <v>516</v>
      </c>
      <c r="N2927" s="107">
        <v>21</v>
      </c>
      <c r="O2927">
        <v>6.6</v>
      </c>
      <c r="P2927">
        <v>0</v>
      </c>
    </row>
    <row r="2928" spans="1:16" x14ac:dyDescent="0.3">
      <c r="A2928" t="s">
        <v>1941</v>
      </c>
      <c r="B2928" t="s">
        <v>175</v>
      </c>
      <c r="N2928" s="107">
        <v>21</v>
      </c>
      <c r="O2928">
        <v>6.4</v>
      </c>
      <c r="P2928">
        <v>14000</v>
      </c>
    </row>
    <row r="2929" spans="1:16" x14ac:dyDescent="0.3">
      <c r="A2929" t="s">
        <v>1942</v>
      </c>
      <c r="B2929" t="s">
        <v>208</v>
      </c>
      <c r="N2929" s="107">
        <v>21</v>
      </c>
      <c r="O2929">
        <v>6</v>
      </c>
      <c r="P2929">
        <v>0</v>
      </c>
    </row>
    <row r="2930" spans="1:16" x14ac:dyDescent="0.3">
      <c r="A2930" t="s">
        <v>1943</v>
      </c>
      <c r="B2930" t="s">
        <v>174</v>
      </c>
      <c r="N2930" s="107">
        <v>23</v>
      </c>
      <c r="O2930">
        <v>6.6</v>
      </c>
      <c r="P2930">
        <v>0</v>
      </c>
    </row>
    <row r="2931" spans="1:16" x14ac:dyDescent="0.3">
      <c r="A2931" t="s">
        <v>1944</v>
      </c>
      <c r="B2931" t="s">
        <v>202</v>
      </c>
      <c r="N2931" s="107">
        <v>24</v>
      </c>
      <c r="O2931">
        <v>5.9</v>
      </c>
      <c r="P2931">
        <v>0</v>
      </c>
    </row>
    <row r="2932" spans="1:16" x14ac:dyDescent="0.3">
      <c r="A2932" t="s">
        <v>1945</v>
      </c>
      <c r="B2932" t="s">
        <v>483</v>
      </c>
      <c r="N2932" s="107">
        <v>1</v>
      </c>
      <c r="O2932">
        <v>6.4</v>
      </c>
      <c r="P2932">
        <v>0</v>
      </c>
    </row>
    <row r="2933" spans="1:16" x14ac:dyDescent="0.3">
      <c r="A2933" t="s">
        <v>1946</v>
      </c>
      <c r="B2933" t="s">
        <v>517</v>
      </c>
      <c r="N2933" s="107">
        <v>2</v>
      </c>
      <c r="O2933">
        <v>6.3</v>
      </c>
      <c r="P2933">
        <v>0</v>
      </c>
    </row>
    <row r="2934" spans="1:16" x14ac:dyDescent="0.3">
      <c r="A2934" t="s">
        <v>1947</v>
      </c>
      <c r="B2934" t="s">
        <v>436</v>
      </c>
      <c r="N2934" s="107">
        <v>3</v>
      </c>
      <c r="O2934">
        <v>7.3</v>
      </c>
      <c r="P2934">
        <v>0</v>
      </c>
    </row>
    <row r="2935" spans="1:16" x14ac:dyDescent="0.3">
      <c r="A2935" t="s">
        <v>1948</v>
      </c>
      <c r="B2935" t="s">
        <v>518</v>
      </c>
      <c r="N2935" s="107">
        <v>4</v>
      </c>
      <c r="O2935">
        <v>6.8</v>
      </c>
      <c r="P2935">
        <v>30000</v>
      </c>
    </row>
    <row r="2936" spans="1:16" x14ac:dyDescent="0.3">
      <c r="A2936" t="s">
        <v>1949</v>
      </c>
      <c r="B2936" t="s">
        <v>230</v>
      </c>
      <c r="N2936" s="107">
        <v>5</v>
      </c>
      <c r="O2936">
        <v>7.2</v>
      </c>
      <c r="P2936">
        <v>15000</v>
      </c>
    </row>
    <row r="2937" spans="1:16" x14ac:dyDescent="0.3">
      <c r="A2937" t="s">
        <v>1950</v>
      </c>
      <c r="B2937" t="s">
        <v>321</v>
      </c>
      <c r="N2937" s="107">
        <v>6</v>
      </c>
      <c r="O2937">
        <v>5.7</v>
      </c>
      <c r="P2937">
        <v>0</v>
      </c>
    </row>
    <row r="2938" spans="1:16" x14ac:dyDescent="0.3">
      <c r="A2938" t="s">
        <v>1951</v>
      </c>
      <c r="B2938" t="s">
        <v>201</v>
      </c>
      <c r="N2938" s="107">
        <v>7</v>
      </c>
      <c r="O2938">
        <v>6</v>
      </c>
      <c r="P2938">
        <v>0</v>
      </c>
    </row>
    <row r="2939" spans="1:16" x14ac:dyDescent="0.3">
      <c r="A2939" t="s">
        <v>1952</v>
      </c>
      <c r="B2939" t="s">
        <v>479</v>
      </c>
      <c r="N2939" s="107">
        <v>8</v>
      </c>
      <c r="O2939">
        <v>6.5</v>
      </c>
      <c r="P2939">
        <v>0</v>
      </c>
    </row>
    <row r="2940" spans="1:16" x14ac:dyDescent="0.3">
      <c r="A2940" t="s">
        <v>1953</v>
      </c>
      <c r="B2940" t="s">
        <v>298</v>
      </c>
      <c r="N2940" s="107">
        <v>9</v>
      </c>
      <c r="O2940">
        <v>5.8</v>
      </c>
      <c r="P2940">
        <v>0</v>
      </c>
    </row>
    <row r="2941" spans="1:16" x14ac:dyDescent="0.3">
      <c r="A2941" t="s">
        <v>1954</v>
      </c>
      <c r="B2941" t="s">
        <v>473</v>
      </c>
      <c r="N2941" s="107">
        <v>10</v>
      </c>
      <c r="O2941">
        <v>5.8</v>
      </c>
      <c r="P2941">
        <v>0</v>
      </c>
    </row>
    <row r="2942" spans="1:16" x14ac:dyDescent="0.3">
      <c r="A2942" t="s">
        <v>1955</v>
      </c>
      <c r="B2942" t="s">
        <v>202</v>
      </c>
      <c r="N2942" s="107">
        <v>10</v>
      </c>
      <c r="O2942">
        <v>6.7</v>
      </c>
      <c r="P2942">
        <v>14000</v>
      </c>
    </row>
    <row r="2943" spans="1:16" x14ac:dyDescent="0.3">
      <c r="A2943" t="s">
        <v>1956</v>
      </c>
      <c r="B2943" t="s">
        <v>344</v>
      </c>
      <c r="N2943" s="107">
        <v>10</v>
      </c>
      <c r="O2943">
        <v>7.8</v>
      </c>
      <c r="P2943">
        <v>1000</v>
      </c>
    </row>
    <row r="2944" spans="1:16" x14ac:dyDescent="0.3">
      <c r="A2944" t="s">
        <v>1957</v>
      </c>
      <c r="B2944" t="s">
        <v>275</v>
      </c>
      <c r="N2944" s="107">
        <v>10</v>
      </c>
      <c r="O2944">
        <v>5.6</v>
      </c>
      <c r="P2944">
        <v>0</v>
      </c>
    </row>
    <row r="2945" spans="1:16" x14ac:dyDescent="0.3">
      <c r="A2945" t="s">
        <v>1958</v>
      </c>
      <c r="B2945" t="s">
        <v>519</v>
      </c>
      <c r="N2945" s="107">
        <v>2</v>
      </c>
      <c r="O2945">
        <v>5.8</v>
      </c>
      <c r="P2945">
        <v>0</v>
      </c>
    </row>
    <row r="2946" spans="1:16" x14ac:dyDescent="0.3">
      <c r="A2946" t="s">
        <v>1959</v>
      </c>
      <c r="B2946" t="s">
        <v>520</v>
      </c>
      <c r="N2946" s="107">
        <v>3</v>
      </c>
      <c r="O2946">
        <v>7.4</v>
      </c>
      <c r="P2946">
        <v>0</v>
      </c>
    </row>
    <row r="2947" spans="1:16" x14ac:dyDescent="0.3">
      <c r="A2947" t="s">
        <v>1960</v>
      </c>
      <c r="B2947" t="s">
        <v>429</v>
      </c>
      <c r="N2947" s="107">
        <v>4</v>
      </c>
      <c r="O2947">
        <v>6.9</v>
      </c>
      <c r="P2947">
        <v>0</v>
      </c>
    </row>
    <row r="2948" spans="1:16" x14ac:dyDescent="0.3">
      <c r="A2948" t="s">
        <v>1961</v>
      </c>
      <c r="B2948" t="s">
        <v>219</v>
      </c>
      <c r="N2948" s="107">
        <v>5</v>
      </c>
      <c r="O2948">
        <v>5.5</v>
      </c>
      <c r="P2948">
        <v>953</v>
      </c>
    </row>
    <row r="2949" spans="1:16" x14ac:dyDescent="0.3">
      <c r="A2949" t="s">
        <v>1962</v>
      </c>
      <c r="B2949" t="s">
        <v>329</v>
      </c>
      <c r="N2949" s="107">
        <v>6</v>
      </c>
      <c r="O2949">
        <v>6.3</v>
      </c>
      <c r="P2949">
        <v>316</v>
      </c>
    </row>
    <row r="2950" spans="1:16" x14ac:dyDescent="0.3">
      <c r="A2950" t="s">
        <v>1963</v>
      </c>
      <c r="B2950" t="s">
        <v>176</v>
      </c>
      <c r="N2950" s="107">
        <v>7</v>
      </c>
      <c r="O2950">
        <v>4.7</v>
      </c>
      <c r="P2950">
        <v>610</v>
      </c>
    </row>
    <row r="2951" spans="1:16" x14ac:dyDescent="0.3">
      <c r="A2951" t="s">
        <v>1964</v>
      </c>
      <c r="B2951" t="s">
        <v>521</v>
      </c>
      <c r="N2951" s="107">
        <v>8</v>
      </c>
      <c r="O2951">
        <v>5.6</v>
      </c>
      <c r="P2951">
        <v>10000</v>
      </c>
    </row>
    <row r="2952" spans="1:16" x14ac:dyDescent="0.3">
      <c r="A2952" t="s">
        <v>1965</v>
      </c>
      <c r="B2952" t="s">
        <v>522</v>
      </c>
      <c r="N2952" s="107">
        <v>9</v>
      </c>
      <c r="O2952">
        <v>6.4</v>
      </c>
      <c r="P2952">
        <v>437</v>
      </c>
    </row>
    <row r="2953" spans="1:16" x14ac:dyDescent="0.3">
      <c r="A2953" t="s">
        <v>1966</v>
      </c>
      <c r="B2953" t="s">
        <v>410</v>
      </c>
      <c r="N2953" s="61">
        <v>3</v>
      </c>
      <c r="O2953">
        <v>4.2</v>
      </c>
      <c r="P2953">
        <v>19000</v>
      </c>
    </row>
    <row r="2954" spans="1:16" x14ac:dyDescent="0.3">
      <c r="A2954" t="s">
        <v>1967</v>
      </c>
      <c r="B2954" t="s">
        <v>523</v>
      </c>
      <c r="N2954" s="61">
        <v>4</v>
      </c>
      <c r="O2954">
        <v>6.4</v>
      </c>
      <c r="P2954">
        <v>0</v>
      </c>
    </row>
    <row r="2955" spans="1:16" x14ac:dyDescent="0.3">
      <c r="A2955" t="s">
        <v>1968</v>
      </c>
      <c r="B2955" t="s">
        <v>524</v>
      </c>
      <c r="N2955" s="61">
        <v>5</v>
      </c>
      <c r="O2955">
        <v>7.7</v>
      </c>
      <c r="P2955">
        <v>0</v>
      </c>
    </row>
    <row r="2956" spans="1:16" x14ac:dyDescent="0.3">
      <c r="A2956" t="s">
        <v>1969</v>
      </c>
      <c r="B2956" t="s">
        <v>525</v>
      </c>
      <c r="N2956" s="107">
        <v>14</v>
      </c>
      <c r="O2956">
        <v>7.7</v>
      </c>
      <c r="P2956">
        <v>448</v>
      </c>
    </row>
    <row r="2957" spans="1:16" x14ac:dyDescent="0.3">
      <c r="A2957" t="s">
        <v>1970</v>
      </c>
      <c r="B2957" t="s">
        <v>526</v>
      </c>
      <c r="N2957" s="107">
        <v>12</v>
      </c>
      <c r="O2957">
        <v>5.3</v>
      </c>
      <c r="P2957">
        <v>0</v>
      </c>
    </row>
    <row r="2958" spans="1:16" x14ac:dyDescent="0.3">
      <c r="A2958" t="s">
        <v>1971</v>
      </c>
      <c r="B2958" t="s">
        <v>352</v>
      </c>
      <c r="N2958" s="107">
        <v>13</v>
      </c>
      <c r="O2958">
        <v>6.7</v>
      </c>
      <c r="P2958">
        <v>26000</v>
      </c>
    </row>
    <row r="2959" spans="1:16" x14ac:dyDescent="0.3">
      <c r="A2959" t="s">
        <v>1972</v>
      </c>
      <c r="B2959" t="s">
        <v>190</v>
      </c>
      <c r="N2959" s="107">
        <v>14</v>
      </c>
      <c r="O2959">
        <v>7.7</v>
      </c>
      <c r="P2959">
        <v>10000</v>
      </c>
    </row>
    <row r="2960" spans="1:16" x14ac:dyDescent="0.3">
      <c r="A2960" t="s">
        <v>1973</v>
      </c>
      <c r="B2960" t="s">
        <v>176</v>
      </c>
      <c r="N2960" s="107">
        <v>15</v>
      </c>
      <c r="O2960">
        <v>5.7</v>
      </c>
      <c r="P2960">
        <v>0</v>
      </c>
    </row>
    <row r="2961" spans="1:16" x14ac:dyDescent="0.3">
      <c r="A2961" t="s">
        <v>1974</v>
      </c>
      <c r="B2961" t="s">
        <v>325</v>
      </c>
      <c r="N2961" s="107">
        <v>16</v>
      </c>
      <c r="O2961">
        <v>7.6</v>
      </c>
      <c r="P2961">
        <v>0</v>
      </c>
    </row>
    <row r="2962" spans="1:16" x14ac:dyDescent="0.3">
      <c r="A2962" t="s">
        <v>1975</v>
      </c>
      <c r="B2962" t="s">
        <v>278</v>
      </c>
      <c r="N2962" s="107">
        <v>17</v>
      </c>
      <c r="O2962">
        <v>6.4</v>
      </c>
      <c r="P2962">
        <v>0</v>
      </c>
    </row>
    <row r="2963" spans="1:16" x14ac:dyDescent="0.3">
      <c r="A2963" t="s">
        <v>1976</v>
      </c>
      <c r="B2963" t="s">
        <v>300</v>
      </c>
      <c r="N2963" s="107">
        <v>18</v>
      </c>
      <c r="O2963">
        <v>5.6</v>
      </c>
      <c r="P2963">
        <v>0</v>
      </c>
    </row>
    <row r="2964" spans="1:16" x14ac:dyDescent="0.3">
      <c r="A2964" t="s">
        <v>1977</v>
      </c>
      <c r="B2964" t="s">
        <v>214</v>
      </c>
      <c r="N2964" s="107">
        <v>19</v>
      </c>
      <c r="O2964">
        <v>6.8</v>
      </c>
      <c r="P2964">
        <v>2000</v>
      </c>
    </row>
    <row r="2965" spans="1:16" x14ac:dyDescent="0.3">
      <c r="A2965" t="s">
        <v>1978</v>
      </c>
      <c r="B2965" t="s">
        <v>487</v>
      </c>
      <c r="N2965" s="107">
        <v>12</v>
      </c>
      <c r="O2965">
        <v>2.4</v>
      </c>
      <c r="P2965">
        <v>0</v>
      </c>
    </row>
    <row r="2966" spans="1:16" x14ac:dyDescent="0.3">
      <c r="A2966" t="s">
        <v>1979</v>
      </c>
      <c r="B2966" t="s">
        <v>479</v>
      </c>
      <c r="N2966" s="107">
        <v>4</v>
      </c>
      <c r="O2966">
        <v>6.2</v>
      </c>
      <c r="P2966">
        <v>0</v>
      </c>
    </row>
    <row r="2967" spans="1:16" x14ac:dyDescent="0.3">
      <c r="A2967" t="s">
        <v>1980</v>
      </c>
      <c r="B2967" t="s">
        <v>196</v>
      </c>
      <c r="N2967" s="107">
        <v>3</v>
      </c>
      <c r="O2967">
        <v>5.9</v>
      </c>
      <c r="P2967">
        <v>0</v>
      </c>
    </row>
    <row r="2968" spans="1:16" x14ac:dyDescent="0.3">
      <c r="A2968" t="s">
        <v>1981</v>
      </c>
      <c r="B2968" t="s">
        <v>527</v>
      </c>
      <c r="N2968" s="107">
        <v>8</v>
      </c>
      <c r="O2968">
        <v>7.1</v>
      </c>
      <c r="P2968">
        <v>10000</v>
      </c>
    </row>
    <row r="2969" spans="1:16" x14ac:dyDescent="0.3">
      <c r="A2969" t="s">
        <v>1982</v>
      </c>
      <c r="B2969" t="s">
        <v>398</v>
      </c>
      <c r="N2969" s="107">
        <v>9</v>
      </c>
      <c r="O2969">
        <v>7.6</v>
      </c>
      <c r="P2969">
        <v>361</v>
      </c>
    </row>
    <row r="2970" spans="1:16" x14ac:dyDescent="0.3">
      <c r="A2970" t="s">
        <v>1983</v>
      </c>
      <c r="B2970" t="s">
        <v>353</v>
      </c>
      <c r="N2970" s="107">
        <v>1</v>
      </c>
      <c r="O2970">
        <v>5.5</v>
      </c>
      <c r="P2970">
        <v>44000</v>
      </c>
    </row>
    <row r="2971" spans="1:16" x14ac:dyDescent="0.3">
      <c r="A2971" t="s">
        <v>1984</v>
      </c>
      <c r="B2971" t="s">
        <v>303</v>
      </c>
      <c r="N2971" s="107">
        <v>12</v>
      </c>
      <c r="O2971">
        <v>7</v>
      </c>
      <c r="P2971">
        <v>0</v>
      </c>
    </row>
    <row r="2972" spans="1:16" x14ac:dyDescent="0.3">
      <c r="A2972" t="s">
        <v>1985</v>
      </c>
      <c r="B2972" t="s">
        <v>329</v>
      </c>
      <c r="N2972" s="107">
        <v>7</v>
      </c>
      <c r="O2972">
        <v>7.1</v>
      </c>
      <c r="P2972">
        <v>21000</v>
      </c>
    </row>
    <row r="2973" spans="1:16" x14ac:dyDescent="0.3">
      <c r="A2973" t="s">
        <v>1986</v>
      </c>
      <c r="B2973" t="s">
        <v>341</v>
      </c>
      <c r="N2973" s="107">
        <v>4</v>
      </c>
      <c r="O2973">
        <v>7.4</v>
      </c>
      <c r="P2973">
        <v>0</v>
      </c>
    </row>
    <row r="2974" spans="1:16" x14ac:dyDescent="0.3">
      <c r="A2974" t="s">
        <v>1987</v>
      </c>
      <c r="B2974" t="s">
        <v>528</v>
      </c>
      <c r="N2974" s="107">
        <v>8</v>
      </c>
      <c r="O2974">
        <v>7.6</v>
      </c>
      <c r="P2974">
        <v>853</v>
      </c>
    </row>
    <row r="2975" spans="1:16" x14ac:dyDescent="0.3">
      <c r="A2975" t="s">
        <v>1988</v>
      </c>
      <c r="B2975" t="s">
        <v>529</v>
      </c>
      <c r="N2975" s="107">
        <v>9</v>
      </c>
      <c r="O2975">
        <v>5.9</v>
      </c>
      <c r="P2975">
        <v>672</v>
      </c>
    </row>
    <row r="2976" spans="1:16" x14ac:dyDescent="0.3">
      <c r="A2976" t="s">
        <v>1989</v>
      </c>
      <c r="B2976" t="s">
        <v>530</v>
      </c>
      <c r="N2976" s="107">
        <v>9</v>
      </c>
      <c r="O2976">
        <v>5.9</v>
      </c>
      <c r="P2976">
        <v>15000</v>
      </c>
    </row>
    <row r="2977" spans="1:16" x14ac:dyDescent="0.3">
      <c r="A2977" t="s">
        <v>1990</v>
      </c>
      <c r="B2977" t="s">
        <v>303</v>
      </c>
      <c r="N2977" s="107">
        <v>9</v>
      </c>
      <c r="O2977">
        <v>8</v>
      </c>
      <c r="P2977">
        <v>39000</v>
      </c>
    </row>
    <row r="2978" spans="1:16" x14ac:dyDescent="0.3">
      <c r="A2978" t="s">
        <v>1991</v>
      </c>
      <c r="B2978" t="s">
        <v>396</v>
      </c>
      <c r="N2978" s="107">
        <v>1</v>
      </c>
      <c r="O2978">
        <v>7.4</v>
      </c>
      <c r="P2978">
        <v>0</v>
      </c>
    </row>
    <row r="2979" spans="1:16" x14ac:dyDescent="0.3">
      <c r="A2979" t="s">
        <v>1992</v>
      </c>
      <c r="B2979" t="s">
        <v>278</v>
      </c>
      <c r="N2979" s="107">
        <v>3</v>
      </c>
      <c r="O2979">
        <v>5.8</v>
      </c>
      <c r="P2979">
        <v>10000</v>
      </c>
    </row>
    <row r="2980" spans="1:16" x14ac:dyDescent="0.3">
      <c r="A2980" t="s">
        <v>1993</v>
      </c>
      <c r="B2980" t="s">
        <v>531</v>
      </c>
      <c r="N2980" s="107">
        <v>12</v>
      </c>
      <c r="O2980">
        <v>6.3</v>
      </c>
      <c r="P2980">
        <v>9000</v>
      </c>
    </row>
    <row r="2981" spans="1:16" x14ac:dyDescent="0.3">
      <c r="A2981" t="s">
        <v>1994</v>
      </c>
      <c r="B2981" t="s">
        <v>300</v>
      </c>
      <c r="N2981" s="107">
        <v>1</v>
      </c>
      <c r="O2981">
        <v>5.7</v>
      </c>
      <c r="P2981">
        <v>0</v>
      </c>
    </row>
    <row r="2982" spans="1:16" x14ac:dyDescent="0.3">
      <c r="A2982" t="s">
        <v>1995</v>
      </c>
      <c r="B2982" t="s">
        <v>294</v>
      </c>
      <c r="N2982" s="107">
        <v>16</v>
      </c>
      <c r="O2982">
        <v>5.0999999999999996</v>
      </c>
      <c r="P2982">
        <v>0</v>
      </c>
    </row>
    <row r="2983" spans="1:16" x14ac:dyDescent="0.3">
      <c r="A2983" t="s">
        <v>1996</v>
      </c>
      <c r="B2983" t="s">
        <v>442</v>
      </c>
      <c r="N2983" s="107">
        <v>23</v>
      </c>
      <c r="O2983">
        <v>7.6</v>
      </c>
      <c r="P2983">
        <v>13000</v>
      </c>
    </row>
    <row r="2984" spans="1:16" x14ac:dyDescent="0.3">
      <c r="A2984" t="s">
        <v>1997</v>
      </c>
      <c r="B2984" t="s">
        <v>392</v>
      </c>
      <c r="N2984" s="107">
        <v>23</v>
      </c>
      <c r="O2984">
        <v>6.4</v>
      </c>
      <c r="P2984">
        <v>0</v>
      </c>
    </row>
    <row r="2985" spans="1:16" x14ac:dyDescent="0.3">
      <c r="A2985" t="s">
        <v>1998</v>
      </c>
      <c r="B2985" t="s">
        <v>482</v>
      </c>
      <c r="N2985" s="107">
        <v>2</v>
      </c>
      <c r="O2985">
        <v>7.4</v>
      </c>
      <c r="P2985">
        <v>11000</v>
      </c>
    </row>
    <row r="2986" spans="1:16" x14ac:dyDescent="0.3">
      <c r="A2986" t="s">
        <v>1999</v>
      </c>
      <c r="B2986" t="s">
        <v>303</v>
      </c>
      <c r="N2986" s="107">
        <v>4</v>
      </c>
      <c r="O2986">
        <v>8.1999999999999993</v>
      </c>
      <c r="P2986">
        <v>0</v>
      </c>
    </row>
    <row r="2987" spans="1:16" x14ac:dyDescent="0.3">
      <c r="A2987" t="s">
        <v>2000</v>
      </c>
      <c r="B2987" t="s">
        <v>176</v>
      </c>
      <c r="N2987" s="107">
        <v>21</v>
      </c>
      <c r="O2987">
        <v>6.5</v>
      </c>
      <c r="P2987">
        <v>846</v>
      </c>
    </row>
    <row r="2988" spans="1:16" x14ac:dyDescent="0.3">
      <c r="A2988" t="s">
        <v>2001</v>
      </c>
      <c r="B2988" t="s">
        <v>265</v>
      </c>
      <c r="N2988" s="107">
        <v>2</v>
      </c>
      <c r="O2988">
        <v>5.5</v>
      </c>
      <c r="P2988">
        <v>0</v>
      </c>
    </row>
    <row r="2989" spans="1:16" x14ac:dyDescent="0.3">
      <c r="A2989" t="s">
        <v>2002</v>
      </c>
      <c r="B2989" t="s">
        <v>298</v>
      </c>
      <c r="N2989" s="107">
        <v>4</v>
      </c>
      <c r="O2989">
        <v>6.5</v>
      </c>
      <c r="P2989">
        <v>605</v>
      </c>
    </row>
    <row r="2990" spans="1:16" x14ac:dyDescent="0.3">
      <c r="A2990" t="s">
        <v>2003</v>
      </c>
      <c r="B2990" t="s">
        <v>406</v>
      </c>
      <c r="N2990" s="107">
        <v>2</v>
      </c>
      <c r="O2990">
        <v>5.6</v>
      </c>
      <c r="P2990">
        <v>1000</v>
      </c>
    </row>
    <row r="2991" spans="1:16" x14ac:dyDescent="0.3">
      <c r="A2991" t="s">
        <v>2004</v>
      </c>
      <c r="B2991" t="s">
        <v>411</v>
      </c>
      <c r="N2991" s="107">
        <v>4</v>
      </c>
      <c r="O2991">
        <v>4.9000000000000004</v>
      </c>
      <c r="P2991">
        <v>13000</v>
      </c>
    </row>
    <row r="2992" spans="1:16" x14ac:dyDescent="0.3">
      <c r="A2992" t="s">
        <v>2005</v>
      </c>
      <c r="B2992" t="s">
        <v>251</v>
      </c>
      <c r="N2992" s="107">
        <v>5</v>
      </c>
      <c r="O2992">
        <v>4.5999999999999996</v>
      </c>
      <c r="P2992">
        <v>0</v>
      </c>
    </row>
    <row r="2993" spans="1:16" x14ac:dyDescent="0.3">
      <c r="A2993" t="s">
        <v>2006</v>
      </c>
      <c r="B2993" t="s">
        <v>194</v>
      </c>
      <c r="N2993" s="107">
        <v>6</v>
      </c>
      <c r="O2993">
        <v>7.9</v>
      </c>
      <c r="P2993">
        <v>36000</v>
      </c>
    </row>
    <row r="2994" spans="1:16" x14ac:dyDescent="0.3">
      <c r="A2994" t="s">
        <v>2007</v>
      </c>
      <c r="B2994" t="s">
        <v>532</v>
      </c>
      <c r="N2994" s="107">
        <v>7</v>
      </c>
      <c r="O2994">
        <v>7.1</v>
      </c>
      <c r="P2994">
        <v>0</v>
      </c>
    </row>
    <row r="2995" spans="1:16" x14ac:dyDescent="0.3">
      <c r="A2995" t="s">
        <v>2008</v>
      </c>
      <c r="B2995" t="s">
        <v>189</v>
      </c>
      <c r="N2995" s="107">
        <v>8</v>
      </c>
      <c r="O2995">
        <v>6.9</v>
      </c>
      <c r="P2995">
        <v>0</v>
      </c>
    </row>
    <row r="2996" spans="1:16" x14ac:dyDescent="0.3">
      <c r="A2996" t="s">
        <v>2009</v>
      </c>
      <c r="B2996" t="s">
        <v>507</v>
      </c>
      <c r="N2996" s="107">
        <v>9</v>
      </c>
      <c r="O2996">
        <v>7.3</v>
      </c>
      <c r="P2996">
        <v>74000</v>
      </c>
    </row>
    <row r="2997" spans="1:16" x14ac:dyDescent="0.3">
      <c r="A2997" t="s">
        <v>2010</v>
      </c>
      <c r="B2997" t="s">
        <v>392</v>
      </c>
      <c r="N2997" s="107">
        <v>2</v>
      </c>
      <c r="O2997">
        <v>7</v>
      </c>
      <c r="P2997">
        <v>11000</v>
      </c>
    </row>
    <row r="2998" spans="1:16" x14ac:dyDescent="0.3">
      <c r="A2998" t="s">
        <v>2011</v>
      </c>
      <c r="B2998" t="s">
        <v>278</v>
      </c>
      <c r="N2998" s="107">
        <v>24</v>
      </c>
      <c r="O2998">
        <v>7.7</v>
      </c>
      <c r="P2998">
        <v>0</v>
      </c>
    </row>
    <row r="2999" spans="1:16" x14ac:dyDescent="0.3">
      <c r="A2999" t="s">
        <v>2012</v>
      </c>
      <c r="B2999" t="s">
        <v>533</v>
      </c>
      <c r="N2999" s="107">
        <v>23</v>
      </c>
      <c r="O2999">
        <v>6.7</v>
      </c>
      <c r="P2999">
        <v>41000</v>
      </c>
    </row>
    <row r="3000" spans="1:16" x14ac:dyDescent="0.3">
      <c r="A3000" t="s">
        <v>2013</v>
      </c>
      <c r="B3000" t="s">
        <v>298</v>
      </c>
      <c r="N3000" s="107">
        <v>24</v>
      </c>
      <c r="O3000">
        <v>6.3</v>
      </c>
      <c r="P3000">
        <v>0</v>
      </c>
    </row>
    <row r="3001" spans="1:16" x14ac:dyDescent="0.3">
      <c r="A3001" t="s">
        <v>2014</v>
      </c>
      <c r="B3001" t="s">
        <v>300</v>
      </c>
      <c r="N3001" s="107">
        <v>21</v>
      </c>
      <c r="O3001">
        <v>5.8</v>
      </c>
      <c r="P3001">
        <v>37000</v>
      </c>
    </row>
    <row r="3002" spans="1:16" x14ac:dyDescent="0.3">
      <c r="A3002" t="s">
        <v>2015</v>
      </c>
      <c r="B3002" t="s">
        <v>534</v>
      </c>
      <c r="N3002" s="107">
        <v>20</v>
      </c>
      <c r="O3002">
        <v>7.1</v>
      </c>
      <c r="P3002">
        <v>0</v>
      </c>
    </row>
    <row r="3003" spans="1:16" x14ac:dyDescent="0.3">
      <c r="A3003" t="s">
        <v>2016</v>
      </c>
      <c r="B3003" t="s">
        <v>286</v>
      </c>
      <c r="N3003" s="107">
        <v>9</v>
      </c>
      <c r="O3003">
        <v>7.3</v>
      </c>
      <c r="P3003">
        <v>0</v>
      </c>
    </row>
    <row r="3004" spans="1:16" x14ac:dyDescent="0.3">
      <c r="A3004" t="s">
        <v>2017</v>
      </c>
      <c r="B3004" t="s">
        <v>300</v>
      </c>
      <c r="N3004" s="107">
        <v>7</v>
      </c>
      <c r="O3004">
        <v>6.4</v>
      </c>
      <c r="P3004">
        <v>24000</v>
      </c>
    </row>
    <row r="3005" spans="1:16" x14ac:dyDescent="0.3">
      <c r="A3005" t="s">
        <v>2018</v>
      </c>
      <c r="B3005" t="s">
        <v>305</v>
      </c>
      <c r="N3005" s="107">
        <v>4</v>
      </c>
      <c r="O3005">
        <v>7.1</v>
      </c>
      <c r="P3005">
        <v>11000</v>
      </c>
    </row>
    <row r="3006" spans="1:16" x14ac:dyDescent="0.3">
      <c r="A3006" t="s">
        <v>2019</v>
      </c>
      <c r="B3006" t="s">
        <v>535</v>
      </c>
      <c r="N3006" s="107">
        <v>5</v>
      </c>
      <c r="O3006">
        <v>7.6</v>
      </c>
      <c r="P3006">
        <v>0</v>
      </c>
    </row>
    <row r="3007" spans="1:16" x14ac:dyDescent="0.3">
      <c r="A3007" t="s">
        <v>2020</v>
      </c>
      <c r="B3007" t="s">
        <v>300</v>
      </c>
      <c r="N3007" s="107">
        <v>6</v>
      </c>
      <c r="O3007">
        <v>6.8</v>
      </c>
      <c r="P3007">
        <v>10000</v>
      </c>
    </row>
    <row r="3008" spans="1:16" x14ac:dyDescent="0.3">
      <c r="A3008" t="s">
        <v>2021</v>
      </c>
      <c r="B3008" t="s">
        <v>305</v>
      </c>
      <c r="N3008" s="107">
        <v>7</v>
      </c>
      <c r="O3008">
        <v>6.6</v>
      </c>
      <c r="P3008">
        <v>0</v>
      </c>
    </row>
    <row r="3009" spans="1:16" x14ac:dyDescent="0.3">
      <c r="A3009" t="s">
        <v>2022</v>
      </c>
      <c r="B3009" t="s">
        <v>373</v>
      </c>
      <c r="N3009" s="107">
        <v>8</v>
      </c>
      <c r="O3009">
        <v>6.7</v>
      </c>
      <c r="P3009">
        <v>13000</v>
      </c>
    </row>
    <row r="3010" spans="1:16" x14ac:dyDescent="0.3">
      <c r="A3010" t="s">
        <v>2023</v>
      </c>
      <c r="B3010" t="s">
        <v>411</v>
      </c>
      <c r="N3010" s="107">
        <v>9</v>
      </c>
      <c r="O3010">
        <v>6.1</v>
      </c>
      <c r="P3010">
        <v>90000</v>
      </c>
    </row>
    <row r="3011" spans="1:16" x14ac:dyDescent="0.3">
      <c r="A3011" t="s">
        <v>2024</v>
      </c>
      <c r="B3011" t="s">
        <v>536</v>
      </c>
      <c r="N3011" s="107">
        <v>23</v>
      </c>
      <c r="O3011">
        <v>6</v>
      </c>
      <c r="P3011">
        <v>0</v>
      </c>
    </row>
    <row r="3012" spans="1:16" x14ac:dyDescent="0.3">
      <c r="A3012" t="s">
        <v>2025</v>
      </c>
      <c r="B3012" t="s">
        <v>344</v>
      </c>
      <c r="N3012" s="107">
        <v>21</v>
      </c>
      <c r="O3012">
        <v>7.6</v>
      </c>
      <c r="P3012">
        <v>0</v>
      </c>
    </row>
    <row r="3013" spans="1:16" x14ac:dyDescent="0.3">
      <c r="A3013" t="s">
        <v>2026</v>
      </c>
      <c r="B3013" t="s">
        <v>201</v>
      </c>
      <c r="N3013" s="107">
        <v>12</v>
      </c>
      <c r="O3013">
        <v>7.1</v>
      </c>
      <c r="P3013">
        <v>0</v>
      </c>
    </row>
    <row r="3014" spans="1:16" x14ac:dyDescent="0.3">
      <c r="A3014" t="s">
        <v>2027</v>
      </c>
      <c r="B3014" t="s">
        <v>280</v>
      </c>
      <c r="N3014" s="107">
        <v>12</v>
      </c>
      <c r="O3014">
        <v>5</v>
      </c>
      <c r="P3014">
        <v>22000</v>
      </c>
    </row>
    <row r="3015" spans="1:16" x14ac:dyDescent="0.3">
      <c r="A3015" t="s">
        <v>2028</v>
      </c>
      <c r="B3015" t="s">
        <v>474</v>
      </c>
      <c r="N3015" s="107">
        <v>12</v>
      </c>
      <c r="O3015">
        <v>7.1</v>
      </c>
      <c r="P3015">
        <v>0</v>
      </c>
    </row>
    <row r="3016" spans="1:16" x14ac:dyDescent="0.3">
      <c r="A3016" t="s">
        <v>2029</v>
      </c>
      <c r="B3016" t="s">
        <v>351</v>
      </c>
      <c r="N3016" s="107">
        <v>13</v>
      </c>
      <c r="O3016">
        <v>6.2</v>
      </c>
      <c r="P3016">
        <v>2000</v>
      </c>
    </row>
    <row r="3017" spans="1:16" x14ac:dyDescent="0.3">
      <c r="A3017" t="s">
        <v>2030</v>
      </c>
      <c r="B3017" t="s">
        <v>300</v>
      </c>
      <c r="N3017" s="107">
        <v>15</v>
      </c>
      <c r="O3017">
        <v>5.6</v>
      </c>
      <c r="P3017">
        <v>0</v>
      </c>
    </row>
    <row r="3018" spans="1:16" x14ac:dyDescent="0.3">
      <c r="A3018" t="s">
        <v>2031</v>
      </c>
      <c r="B3018" t="s">
        <v>537</v>
      </c>
      <c r="N3018" s="107">
        <v>21</v>
      </c>
      <c r="O3018">
        <v>5.4</v>
      </c>
      <c r="P3018">
        <v>44000</v>
      </c>
    </row>
    <row r="3019" spans="1:16" x14ac:dyDescent="0.3">
      <c r="A3019" t="s">
        <v>2032</v>
      </c>
      <c r="B3019" t="s">
        <v>278</v>
      </c>
      <c r="N3019" s="107">
        <v>2</v>
      </c>
      <c r="O3019">
        <v>7.4</v>
      </c>
      <c r="P3019">
        <v>795</v>
      </c>
    </row>
    <row r="3020" spans="1:16" x14ac:dyDescent="0.3">
      <c r="A3020" t="s">
        <v>2033</v>
      </c>
      <c r="B3020" t="s">
        <v>230</v>
      </c>
      <c r="N3020" s="107">
        <v>23</v>
      </c>
      <c r="O3020">
        <v>5</v>
      </c>
      <c r="P3020">
        <v>0</v>
      </c>
    </row>
    <row r="3021" spans="1:16" x14ac:dyDescent="0.3">
      <c r="A3021" t="s">
        <v>2034</v>
      </c>
      <c r="B3021" t="s">
        <v>411</v>
      </c>
      <c r="N3021" s="107">
        <v>1</v>
      </c>
      <c r="O3021">
        <v>5.2</v>
      </c>
      <c r="P3021">
        <v>27000</v>
      </c>
    </row>
    <row r="3022" spans="1:16" x14ac:dyDescent="0.3">
      <c r="A3022" t="s">
        <v>2035</v>
      </c>
      <c r="B3022" t="s">
        <v>295</v>
      </c>
      <c r="N3022" s="107">
        <v>1</v>
      </c>
      <c r="O3022">
        <v>7.6</v>
      </c>
      <c r="P3022">
        <v>0</v>
      </c>
    </row>
    <row r="3023" spans="1:16" x14ac:dyDescent="0.3">
      <c r="A3023" t="s">
        <v>2036</v>
      </c>
      <c r="B3023" t="s">
        <v>238</v>
      </c>
      <c r="N3023" s="107">
        <v>1</v>
      </c>
      <c r="O3023">
        <v>6.6</v>
      </c>
      <c r="P3023">
        <v>24000</v>
      </c>
    </row>
    <row r="3024" spans="1:16" x14ac:dyDescent="0.3">
      <c r="A3024" t="s">
        <v>2037</v>
      </c>
      <c r="B3024" t="s">
        <v>256</v>
      </c>
      <c r="N3024" s="107">
        <v>1</v>
      </c>
      <c r="O3024">
        <v>7</v>
      </c>
      <c r="P3024">
        <v>0</v>
      </c>
    </row>
    <row r="3025" spans="1:16" x14ac:dyDescent="0.3">
      <c r="A3025" t="s">
        <v>2038</v>
      </c>
      <c r="B3025" t="s">
        <v>538</v>
      </c>
      <c r="N3025" s="107">
        <v>1</v>
      </c>
      <c r="O3025">
        <v>5.7</v>
      </c>
      <c r="P3025">
        <v>48000</v>
      </c>
    </row>
    <row r="3026" spans="1:16" x14ac:dyDescent="0.3">
      <c r="A3026" t="s">
        <v>2039</v>
      </c>
      <c r="B3026" t="s">
        <v>238</v>
      </c>
      <c r="N3026" s="107">
        <v>1</v>
      </c>
      <c r="O3026">
        <v>8.1999999999999993</v>
      </c>
      <c r="P3026">
        <v>955</v>
      </c>
    </row>
    <row r="3027" spans="1:16" x14ac:dyDescent="0.3">
      <c r="A3027" t="s">
        <v>2040</v>
      </c>
      <c r="B3027" t="s">
        <v>294</v>
      </c>
      <c r="N3027" s="107">
        <v>1</v>
      </c>
      <c r="O3027">
        <v>6.2</v>
      </c>
      <c r="P3027">
        <v>0</v>
      </c>
    </row>
    <row r="3028" spans="1:16" x14ac:dyDescent="0.3">
      <c r="A3028" t="s">
        <v>2041</v>
      </c>
      <c r="B3028" t="s">
        <v>325</v>
      </c>
      <c r="N3028" s="107">
        <v>1</v>
      </c>
      <c r="O3028">
        <v>7.9</v>
      </c>
      <c r="P3028">
        <v>624</v>
      </c>
    </row>
    <row r="3029" spans="1:16" x14ac:dyDescent="0.3">
      <c r="A3029" t="s">
        <v>2042</v>
      </c>
      <c r="B3029" t="s">
        <v>202</v>
      </c>
      <c r="N3029" s="107">
        <v>1</v>
      </c>
      <c r="O3029">
        <v>6.6</v>
      </c>
      <c r="P3029">
        <v>1000</v>
      </c>
    </row>
    <row r="3030" spans="1:16" x14ac:dyDescent="0.3">
      <c r="A3030" t="s">
        <v>2043</v>
      </c>
      <c r="B3030" t="s">
        <v>539</v>
      </c>
      <c r="N3030" s="107">
        <v>11</v>
      </c>
      <c r="O3030">
        <v>4.7</v>
      </c>
      <c r="P3030">
        <v>970</v>
      </c>
    </row>
    <row r="3031" spans="1:16" x14ac:dyDescent="0.3">
      <c r="A3031" t="s">
        <v>2044</v>
      </c>
      <c r="B3031" t="s">
        <v>344</v>
      </c>
      <c r="N3031" s="107">
        <v>1</v>
      </c>
      <c r="O3031">
        <v>6.3</v>
      </c>
      <c r="P3031">
        <v>45000</v>
      </c>
    </row>
    <row r="3032" spans="1:16" x14ac:dyDescent="0.3">
      <c r="A3032" t="s">
        <v>2045</v>
      </c>
      <c r="B3032" t="s">
        <v>448</v>
      </c>
      <c r="N3032" s="107">
        <v>1</v>
      </c>
      <c r="O3032">
        <v>6.1</v>
      </c>
      <c r="P3032">
        <v>0</v>
      </c>
    </row>
    <row r="3033" spans="1:16" x14ac:dyDescent="0.3">
      <c r="A3033" t="s">
        <v>2046</v>
      </c>
      <c r="B3033" t="s">
        <v>479</v>
      </c>
      <c r="N3033" s="107">
        <v>1</v>
      </c>
      <c r="O3033">
        <v>6.7</v>
      </c>
      <c r="P3033">
        <v>27000</v>
      </c>
    </row>
    <row r="3034" spans="1:16" x14ac:dyDescent="0.3">
      <c r="A3034" t="s">
        <v>2047</v>
      </c>
      <c r="B3034" t="s">
        <v>191</v>
      </c>
      <c r="N3034" s="107">
        <v>1</v>
      </c>
      <c r="O3034">
        <v>6.1</v>
      </c>
      <c r="P3034">
        <v>0</v>
      </c>
    </row>
    <row r="3035" spans="1:16" x14ac:dyDescent="0.3">
      <c r="A3035" t="s">
        <v>2048</v>
      </c>
      <c r="B3035" t="s">
        <v>479</v>
      </c>
      <c r="N3035" s="107">
        <v>1</v>
      </c>
      <c r="O3035">
        <v>7</v>
      </c>
      <c r="P3035">
        <v>44000</v>
      </c>
    </row>
    <row r="3036" spans="1:16" x14ac:dyDescent="0.3">
      <c r="A3036" t="s">
        <v>2049</v>
      </c>
      <c r="B3036" t="s">
        <v>322</v>
      </c>
      <c r="N3036" s="107">
        <v>1</v>
      </c>
      <c r="O3036">
        <v>7.4</v>
      </c>
      <c r="P3036">
        <v>18000</v>
      </c>
    </row>
    <row r="3037" spans="1:16" x14ac:dyDescent="0.3">
      <c r="A3037" t="s">
        <v>2050</v>
      </c>
      <c r="B3037" t="s">
        <v>434</v>
      </c>
      <c r="N3037" s="107">
        <v>2</v>
      </c>
      <c r="O3037">
        <v>7.3</v>
      </c>
      <c r="P3037">
        <v>773</v>
      </c>
    </row>
    <row r="3038" spans="1:16" x14ac:dyDescent="0.3">
      <c r="A3038" t="s">
        <v>2051</v>
      </c>
      <c r="B3038" t="s">
        <v>284</v>
      </c>
      <c r="N3038" s="107">
        <v>3</v>
      </c>
      <c r="O3038">
        <v>5.8</v>
      </c>
      <c r="P3038">
        <v>1000</v>
      </c>
    </row>
    <row r="3039" spans="1:16" x14ac:dyDescent="0.3">
      <c r="A3039" t="s">
        <v>2052</v>
      </c>
      <c r="B3039" t="s">
        <v>201</v>
      </c>
      <c r="N3039" s="107">
        <v>4</v>
      </c>
      <c r="O3039">
        <v>6.7</v>
      </c>
      <c r="P3039">
        <v>2000</v>
      </c>
    </row>
    <row r="3040" spans="1:16" x14ac:dyDescent="0.3">
      <c r="A3040" t="s">
        <v>2053</v>
      </c>
      <c r="B3040" t="s">
        <v>281</v>
      </c>
      <c r="N3040" s="107">
        <v>5</v>
      </c>
      <c r="O3040">
        <v>5.8</v>
      </c>
      <c r="P3040">
        <v>25000</v>
      </c>
    </row>
    <row r="3041" spans="1:16" x14ac:dyDescent="0.3">
      <c r="A3041" t="s">
        <v>2054</v>
      </c>
      <c r="B3041" t="s">
        <v>323</v>
      </c>
      <c r="N3041" s="107">
        <v>6</v>
      </c>
      <c r="O3041">
        <v>7.8</v>
      </c>
      <c r="P3041">
        <v>0</v>
      </c>
    </row>
    <row r="3042" spans="1:16" x14ac:dyDescent="0.3">
      <c r="A3042" t="s">
        <v>2055</v>
      </c>
      <c r="B3042" t="s">
        <v>540</v>
      </c>
      <c r="N3042" s="107">
        <v>7</v>
      </c>
      <c r="O3042">
        <v>6.6</v>
      </c>
      <c r="P3042">
        <v>0</v>
      </c>
    </row>
    <row r="3043" spans="1:16" x14ac:dyDescent="0.3">
      <c r="A3043" t="s">
        <v>2056</v>
      </c>
      <c r="B3043" t="s">
        <v>473</v>
      </c>
      <c r="N3043" s="107">
        <v>8</v>
      </c>
      <c r="O3043">
        <v>6.5</v>
      </c>
      <c r="P3043">
        <v>39000</v>
      </c>
    </row>
    <row r="3044" spans="1:16" x14ac:dyDescent="0.3">
      <c r="A3044" t="s">
        <v>2057</v>
      </c>
      <c r="B3044" t="s">
        <v>298</v>
      </c>
      <c r="N3044" s="107">
        <v>24</v>
      </c>
      <c r="O3044">
        <v>6.7</v>
      </c>
      <c r="P3044">
        <v>3000</v>
      </c>
    </row>
    <row r="3045" spans="1:16" x14ac:dyDescent="0.3">
      <c r="A3045" t="s">
        <v>2058</v>
      </c>
      <c r="B3045" t="s">
        <v>253</v>
      </c>
      <c r="N3045" s="107">
        <v>23</v>
      </c>
      <c r="O3045">
        <v>7.3</v>
      </c>
      <c r="P3045">
        <v>15000</v>
      </c>
    </row>
    <row r="3046" spans="1:16" x14ac:dyDescent="0.3">
      <c r="A3046" t="s">
        <v>2059</v>
      </c>
      <c r="B3046" t="s">
        <v>176</v>
      </c>
      <c r="N3046" s="107">
        <v>21</v>
      </c>
      <c r="O3046">
        <v>5.8</v>
      </c>
      <c r="P3046">
        <v>669</v>
      </c>
    </row>
    <row r="3047" spans="1:16" x14ac:dyDescent="0.3">
      <c r="A3047" t="s">
        <v>2060</v>
      </c>
      <c r="B3047" t="s">
        <v>199</v>
      </c>
      <c r="N3047" s="107">
        <v>2</v>
      </c>
      <c r="O3047">
        <v>5.5</v>
      </c>
      <c r="P3047">
        <v>0</v>
      </c>
    </row>
    <row r="3048" spans="1:16" x14ac:dyDescent="0.3">
      <c r="A3048" t="s">
        <v>2061</v>
      </c>
      <c r="B3048" t="s">
        <v>236</v>
      </c>
      <c r="N3048" s="107">
        <v>14</v>
      </c>
      <c r="O3048">
        <v>6.3</v>
      </c>
      <c r="P3048">
        <v>47000</v>
      </c>
    </row>
    <row r="3049" spans="1:16" x14ac:dyDescent="0.3">
      <c r="A3049" t="s">
        <v>2062</v>
      </c>
      <c r="B3049" t="s">
        <v>325</v>
      </c>
      <c r="N3049" s="107">
        <v>15</v>
      </c>
      <c r="O3049">
        <v>7.4</v>
      </c>
      <c r="P3049">
        <v>0</v>
      </c>
    </row>
    <row r="3050" spans="1:16" x14ac:dyDescent="0.3">
      <c r="A3050" t="s">
        <v>2063</v>
      </c>
      <c r="B3050" t="s">
        <v>176</v>
      </c>
      <c r="N3050" s="107">
        <v>16</v>
      </c>
      <c r="O3050">
        <v>5.9</v>
      </c>
      <c r="P3050">
        <v>0</v>
      </c>
    </row>
    <row r="3051" spans="1:16" x14ac:dyDescent="0.3">
      <c r="A3051" t="s">
        <v>2064</v>
      </c>
      <c r="B3051" t="s">
        <v>352</v>
      </c>
      <c r="N3051" s="107">
        <v>17</v>
      </c>
      <c r="O3051">
        <v>6.2</v>
      </c>
      <c r="P3051">
        <v>0</v>
      </c>
    </row>
    <row r="3052" spans="1:16" x14ac:dyDescent="0.3">
      <c r="A3052" t="s">
        <v>2065</v>
      </c>
      <c r="B3052" t="s">
        <v>278</v>
      </c>
      <c r="N3052" s="107">
        <v>18</v>
      </c>
      <c r="O3052">
        <v>5.9</v>
      </c>
      <c r="P3052">
        <v>1000</v>
      </c>
    </row>
    <row r="3053" spans="1:16" x14ac:dyDescent="0.3">
      <c r="A3053" t="s">
        <v>2066</v>
      </c>
      <c r="B3053" t="s">
        <v>541</v>
      </c>
      <c r="N3053" s="107">
        <v>19</v>
      </c>
      <c r="O3053">
        <v>6.5</v>
      </c>
      <c r="P3053">
        <v>812</v>
      </c>
    </row>
    <row r="3054" spans="1:16" x14ac:dyDescent="0.3">
      <c r="A3054" t="s">
        <v>2067</v>
      </c>
      <c r="B3054" t="s">
        <v>175</v>
      </c>
      <c r="N3054" s="107">
        <v>20</v>
      </c>
      <c r="O3054">
        <v>4.4000000000000004</v>
      </c>
      <c r="P3054">
        <v>0</v>
      </c>
    </row>
    <row r="3055" spans="1:16" x14ac:dyDescent="0.3">
      <c r="A3055" t="s">
        <v>2068</v>
      </c>
      <c r="B3055" t="s">
        <v>184</v>
      </c>
      <c r="N3055" s="107">
        <v>21</v>
      </c>
      <c r="O3055">
        <v>3.5</v>
      </c>
      <c r="P3055">
        <v>0</v>
      </c>
    </row>
    <row r="3056" spans="1:16" x14ac:dyDescent="0.3">
      <c r="A3056" t="s">
        <v>2069</v>
      </c>
      <c r="B3056" t="s">
        <v>312</v>
      </c>
      <c r="N3056" s="107">
        <v>12</v>
      </c>
      <c r="O3056">
        <v>6.6</v>
      </c>
      <c r="P3056">
        <v>718</v>
      </c>
    </row>
    <row r="3057" spans="1:16" x14ac:dyDescent="0.3">
      <c r="A3057" t="s">
        <v>2070</v>
      </c>
      <c r="B3057" t="s">
        <v>278</v>
      </c>
      <c r="N3057" s="107">
        <v>11</v>
      </c>
      <c r="O3057">
        <v>6</v>
      </c>
      <c r="P3057">
        <v>0</v>
      </c>
    </row>
    <row r="3058" spans="1:16" x14ac:dyDescent="0.3">
      <c r="A3058" t="s">
        <v>2071</v>
      </c>
      <c r="B3058" t="s">
        <v>196</v>
      </c>
      <c r="N3058" s="107">
        <v>16</v>
      </c>
      <c r="O3058">
        <v>6.4</v>
      </c>
      <c r="P3058">
        <v>0</v>
      </c>
    </row>
    <row r="3059" spans="1:16" x14ac:dyDescent="0.3">
      <c r="A3059" t="s">
        <v>2072</v>
      </c>
      <c r="B3059" t="s">
        <v>530</v>
      </c>
      <c r="N3059" s="107">
        <v>16</v>
      </c>
      <c r="O3059">
        <v>6.5</v>
      </c>
      <c r="P3059">
        <v>361</v>
      </c>
    </row>
    <row r="3060" spans="1:16" x14ac:dyDescent="0.3">
      <c r="A3060" t="s">
        <v>2073</v>
      </c>
      <c r="B3060" t="s">
        <v>414</v>
      </c>
      <c r="N3060" s="107">
        <v>17</v>
      </c>
      <c r="O3060">
        <v>7.8</v>
      </c>
      <c r="P3060">
        <v>877</v>
      </c>
    </row>
    <row r="3061" spans="1:16" x14ac:dyDescent="0.3">
      <c r="A3061" t="s">
        <v>2074</v>
      </c>
      <c r="B3061" t="s">
        <v>542</v>
      </c>
      <c r="N3061" s="107">
        <v>19</v>
      </c>
      <c r="O3061">
        <v>4.3</v>
      </c>
      <c r="P3061">
        <v>0</v>
      </c>
    </row>
    <row r="3062" spans="1:16" x14ac:dyDescent="0.3">
      <c r="A3062" t="s">
        <v>2075</v>
      </c>
      <c r="B3062" t="s">
        <v>411</v>
      </c>
      <c r="N3062" s="107">
        <v>20</v>
      </c>
      <c r="O3062">
        <v>4.2</v>
      </c>
      <c r="P3062">
        <v>16000</v>
      </c>
    </row>
    <row r="3063" spans="1:16" x14ac:dyDescent="0.3">
      <c r="A3063" t="s">
        <v>2076</v>
      </c>
      <c r="B3063" t="s">
        <v>543</v>
      </c>
      <c r="N3063" s="107">
        <v>19</v>
      </c>
      <c r="O3063">
        <v>6.5</v>
      </c>
      <c r="P3063">
        <v>0</v>
      </c>
    </row>
    <row r="3064" spans="1:16" x14ac:dyDescent="0.3">
      <c r="A3064" t="s">
        <v>2077</v>
      </c>
      <c r="B3064" t="s">
        <v>353</v>
      </c>
      <c r="N3064" s="107">
        <v>19</v>
      </c>
      <c r="O3064">
        <v>6.1</v>
      </c>
      <c r="P3064">
        <v>0</v>
      </c>
    </row>
    <row r="3065" spans="1:16" x14ac:dyDescent="0.3">
      <c r="A3065" t="s">
        <v>2078</v>
      </c>
      <c r="B3065" t="s">
        <v>196</v>
      </c>
      <c r="N3065" s="107">
        <v>18</v>
      </c>
      <c r="O3065">
        <v>6.3</v>
      </c>
      <c r="P3065">
        <v>3000</v>
      </c>
    </row>
    <row r="3066" spans="1:16" x14ac:dyDescent="0.3">
      <c r="A3066" t="s">
        <v>2079</v>
      </c>
      <c r="B3066" t="s">
        <v>341</v>
      </c>
      <c r="N3066" s="107">
        <v>17</v>
      </c>
      <c r="O3066">
        <v>6.2</v>
      </c>
      <c r="P3066">
        <v>0</v>
      </c>
    </row>
    <row r="3067" spans="1:16" x14ac:dyDescent="0.3">
      <c r="A3067" t="s">
        <v>2080</v>
      </c>
      <c r="B3067" t="s">
        <v>278</v>
      </c>
      <c r="N3067" s="107">
        <v>16</v>
      </c>
      <c r="O3067">
        <v>5.9</v>
      </c>
      <c r="P3067">
        <v>43000</v>
      </c>
    </row>
    <row r="3068" spans="1:16" x14ac:dyDescent="0.3">
      <c r="A3068" t="s">
        <v>2081</v>
      </c>
      <c r="B3068" t="s">
        <v>299</v>
      </c>
      <c r="N3068" s="107">
        <v>24</v>
      </c>
      <c r="O3068">
        <v>5.9</v>
      </c>
      <c r="P3068">
        <v>0</v>
      </c>
    </row>
    <row r="3069" spans="1:16" x14ac:dyDescent="0.3">
      <c r="A3069" t="s">
        <v>2082</v>
      </c>
      <c r="B3069" t="s">
        <v>253</v>
      </c>
      <c r="N3069" s="107">
        <v>23</v>
      </c>
      <c r="O3069">
        <v>6.5</v>
      </c>
      <c r="P3069">
        <v>705</v>
      </c>
    </row>
    <row r="3070" spans="1:16" x14ac:dyDescent="0.3">
      <c r="A3070" t="s">
        <v>2083</v>
      </c>
      <c r="B3070" t="s">
        <v>253</v>
      </c>
      <c r="N3070" s="107">
        <v>21</v>
      </c>
      <c r="O3070">
        <v>6.4</v>
      </c>
      <c r="P3070">
        <v>0</v>
      </c>
    </row>
    <row r="3071" spans="1:16" x14ac:dyDescent="0.3">
      <c r="A3071" t="s">
        <v>2084</v>
      </c>
      <c r="B3071" t="s">
        <v>253</v>
      </c>
      <c r="N3071" s="107">
        <v>20</v>
      </c>
      <c r="O3071">
        <v>6.5</v>
      </c>
      <c r="P3071">
        <v>0</v>
      </c>
    </row>
    <row r="3072" spans="1:16" x14ac:dyDescent="0.3">
      <c r="A3072" t="s">
        <v>2085</v>
      </c>
      <c r="B3072" t="s">
        <v>191</v>
      </c>
      <c r="N3072" s="107">
        <v>2</v>
      </c>
      <c r="O3072">
        <v>5.7</v>
      </c>
      <c r="P3072">
        <v>915</v>
      </c>
    </row>
    <row r="3073" spans="1:16" x14ac:dyDescent="0.3">
      <c r="A3073" t="s">
        <v>2086</v>
      </c>
      <c r="B3073" t="s">
        <v>323</v>
      </c>
      <c r="N3073" s="107">
        <v>3</v>
      </c>
      <c r="O3073">
        <v>7.5</v>
      </c>
      <c r="P3073">
        <v>0</v>
      </c>
    </row>
    <row r="3074" spans="1:16" x14ac:dyDescent="0.3">
      <c r="A3074" t="s">
        <v>2087</v>
      </c>
      <c r="B3074" t="s">
        <v>216</v>
      </c>
      <c r="N3074" s="107">
        <v>4</v>
      </c>
      <c r="O3074">
        <v>8</v>
      </c>
      <c r="P3074">
        <v>0</v>
      </c>
    </row>
    <row r="3075" spans="1:16" x14ac:dyDescent="0.3">
      <c r="A3075" t="s">
        <v>2088</v>
      </c>
      <c r="B3075" t="s">
        <v>544</v>
      </c>
      <c r="N3075" s="107">
        <v>5</v>
      </c>
      <c r="O3075">
        <v>7.3</v>
      </c>
      <c r="P3075">
        <v>10000</v>
      </c>
    </row>
    <row r="3076" spans="1:16" x14ac:dyDescent="0.3">
      <c r="A3076" t="s">
        <v>2089</v>
      </c>
      <c r="B3076" t="s">
        <v>545</v>
      </c>
      <c r="N3076" s="107">
        <v>6</v>
      </c>
      <c r="O3076">
        <v>6.7</v>
      </c>
      <c r="P3076">
        <v>0</v>
      </c>
    </row>
    <row r="3077" spans="1:16" x14ac:dyDescent="0.3">
      <c r="A3077" t="s">
        <v>2090</v>
      </c>
      <c r="B3077" t="s">
        <v>341</v>
      </c>
      <c r="N3077" s="107">
        <v>7</v>
      </c>
      <c r="O3077">
        <v>7.5</v>
      </c>
      <c r="P3077">
        <v>779</v>
      </c>
    </row>
    <row r="3078" spans="1:16" x14ac:dyDescent="0.3">
      <c r="A3078" t="s">
        <v>2091</v>
      </c>
      <c r="B3078" t="s">
        <v>343</v>
      </c>
      <c r="N3078" s="107">
        <v>8</v>
      </c>
      <c r="O3078">
        <v>5.4</v>
      </c>
      <c r="P3078">
        <v>15000</v>
      </c>
    </row>
    <row r="3079" spans="1:16" x14ac:dyDescent="0.3">
      <c r="A3079" t="s">
        <v>2092</v>
      </c>
      <c r="B3079" t="s">
        <v>201</v>
      </c>
      <c r="N3079" s="107">
        <v>23</v>
      </c>
      <c r="O3079">
        <v>6.6</v>
      </c>
      <c r="P3079">
        <v>0</v>
      </c>
    </row>
    <row r="3080" spans="1:16" x14ac:dyDescent="0.3">
      <c r="A3080" t="s">
        <v>2093</v>
      </c>
      <c r="B3080" t="s">
        <v>353</v>
      </c>
      <c r="N3080" s="107">
        <v>24</v>
      </c>
      <c r="O3080">
        <v>7.7</v>
      </c>
      <c r="P3080">
        <v>0</v>
      </c>
    </row>
    <row r="3081" spans="1:16" x14ac:dyDescent="0.3">
      <c r="A3081" t="s">
        <v>2094</v>
      </c>
      <c r="B3081" t="s">
        <v>436</v>
      </c>
      <c r="N3081" s="107">
        <v>1</v>
      </c>
      <c r="O3081">
        <v>5.8</v>
      </c>
      <c r="P3081">
        <v>0</v>
      </c>
    </row>
    <row r="3082" spans="1:16" x14ac:dyDescent="0.3">
      <c r="A3082" t="s">
        <v>2095</v>
      </c>
      <c r="B3082" t="s">
        <v>446</v>
      </c>
      <c r="N3082" s="107">
        <v>2</v>
      </c>
      <c r="O3082">
        <v>6.4</v>
      </c>
      <c r="P3082">
        <v>18000</v>
      </c>
    </row>
    <row r="3083" spans="1:16" x14ac:dyDescent="0.3">
      <c r="A3083" t="s">
        <v>2096</v>
      </c>
      <c r="B3083" t="s">
        <v>546</v>
      </c>
      <c r="N3083" s="107">
        <v>23</v>
      </c>
      <c r="O3083">
        <v>5.6</v>
      </c>
      <c r="P3083">
        <v>0</v>
      </c>
    </row>
    <row r="3084" spans="1:16" x14ac:dyDescent="0.3">
      <c r="A3084" t="s">
        <v>2097</v>
      </c>
      <c r="B3084" t="s">
        <v>323</v>
      </c>
      <c r="N3084" s="107">
        <v>24</v>
      </c>
      <c r="O3084">
        <v>6</v>
      </c>
      <c r="P3084">
        <v>697</v>
      </c>
    </row>
    <row r="3085" spans="1:16" x14ac:dyDescent="0.3">
      <c r="A3085" t="s">
        <v>2098</v>
      </c>
      <c r="B3085" t="s">
        <v>341</v>
      </c>
      <c r="N3085" s="107">
        <v>21</v>
      </c>
      <c r="O3085">
        <v>6.2</v>
      </c>
      <c r="P3085">
        <v>0</v>
      </c>
    </row>
    <row r="3086" spans="1:16" x14ac:dyDescent="0.3">
      <c r="A3086" t="s">
        <v>2099</v>
      </c>
      <c r="B3086" t="s">
        <v>547</v>
      </c>
      <c r="N3086" s="107">
        <v>20</v>
      </c>
      <c r="O3086">
        <v>5.9</v>
      </c>
      <c r="P3086">
        <v>943</v>
      </c>
    </row>
    <row r="3087" spans="1:16" x14ac:dyDescent="0.3">
      <c r="A3087" t="s">
        <v>2100</v>
      </c>
      <c r="B3087" t="s">
        <v>190</v>
      </c>
      <c r="N3087" s="107">
        <v>21</v>
      </c>
      <c r="O3087">
        <v>5.0999999999999996</v>
      </c>
      <c r="P3087">
        <v>9000</v>
      </c>
    </row>
    <row r="3088" spans="1:16" x14ac:dyDescent="0.3">
      <c r="A3088" t="s">
        <v>2101</v>
      </c>
      <c r="B3088" t="s">
        <v>456</v>
      </c>
      <c r="N3088" s="107">
        <v>21</v>
      </c>
      <c r="O3088">
        <v>6.8</v>
      </c>
      <c r="P3088">
        <v>0</v>
      </c>
    </row>
    <row r="3089" spans="1:16" x14ac:dyDescent="0.3">
      <c r="A3089" t="s">
        <v>2102</v>
      </c>
      <c r="B3089" t="s">
        <v>423</v>
      </c>
      <c r="N3089" s="107">
        <v>21</v>
      </c>
      <c r="O3089">
        <v>7</v>
      </c>
      <c r="P3089">
        <v>0</v>
      </c>
    </row>
    <row r="3090" spans="1:16" x14ac:dyDescent="0.3">
      <c r="A3090" t="s">
        <v>2103</v>
      </c>
      <c r="B3090" t="s">
        <v>548</v>
      </c>
      <c r="N3090" s="107">
        <v>23</v>
      </c>
      <c r="O3090">
        <v>6</v>
      </c>
      <c r="P3090">
        <v>422</v>
      </c>
    </row>
    <row r="3091" spans="1:16" x14ac:dyDescent="0.3">
      <c r="A3091" t="s">
        <v>2104</v>
      </c>
      <c r="B3091" t="s">
        <v>341</v>
      </c>
      <c r="N3091" s="107">
        <v>24</v>
      </c>
      <c r="O3091">
        <v>5.0999999999999996</v>
      </c>
      <c r="P3091">
        <v>0</v>
      </c>
    </row>
    <row r="3092" spans="1:16" x14ac:dyDescent="0.3">
      <c r="A3092" t="s">
        <v>2105</v>
      </c>
      <c r="B3092" t="s">
        <v>395</v>
      </c>
      <c r="N3092" s="107">
        <v>1</v>
      </c>
      <c r="O3092">
        <v>5.8</v>
      </c>
      <c r="P3092">
        <v>14000</v>
      </c>
    </row>
    <row r="3093" spans="1:16" x14ac:dyDescent="0.3">
      <c r="A3093" t="s">
        <v>2106</v>
      </c>
      <c r="B3093" t="s">
        <v>222</v>
      </c>
      <c r="N3093" s="107">
        <v>2</v>
      </c>
      <c r="O3093">
        <v>6.2</v>
      </c>
      <c r="P3093">
        <v>0</v>
      </c>
    </row>
    <row r="3094" spans="1:16" x14ac:dyDescent="0.3">
      <c r="A3094" t="s">
        <v>2107</v>
      </c>
      <c r="B3094" t="s">
        <v>542</v>
      </c>
      <c r="N3094" s="107">
        <v>3</v>
      </c>
      <c r="O3094">
        <v>6.4</v>
      </c>
      <c r="P3094">
        <v>28000</v>
      </c>
    </row>
    <row r="3095" spans="1:16" x14ac:dyDescent="0.3">
      <c r="A3095" t="s">
        <v>2108</v>
      </c>
      <c r="B3095" t="s">
        <v>298</v>
      </c>
      <c r="N3095" s="107">
        <v>4</v>
      </c>
      <c r="O3095">
        <v>4.8</v>
      </c>
      <c r="P3095">
        <v>288</v>
      </c>
    </row>
    <row r="3096" spans="1:16" x14ac:dyDescent="0.3">
      <c r="A3096" t="s">
        <v>2109</v>
      </c>
      <c r="B3096" t="s">
        <v>243</v>
      </c>
      <c r="N3096" s="107">
        <v>5</v>
      </c>
      <c r="O3096">
        <v>4.9000000000000004</v>
      </c>
      <c r="P3096">
        <v>255</v>
      </c>
    </row>
    <row r="3097" spans="1:16" x14ac:dyDescent="0.3">
      <c r="A3097" t="s">
        <v>2110</v>
      </c>
      <c r="B3097" t="s">
        <v>549</v>
      </c>
      <c r="N3097" s="107">
        <v>6</v>
      </c>
      <c r="O3097">
        <v>5.6</v>
      </c>
      <c r="P3097">
        <v>15000</v>
      </c>
    </row>
    <row r="3098" spans="1:16" x14ac:dyDescent="0.3">
      <c r="A3098" t="s">
        <v>2111</v>
      </c>
      <c r="B3098" t="s">
        <v>272</v>
      </c>
      <c r="N3098" s="107">
        <v>7</v>
      </c>
      <c r="O3098">
        <v>5.5</v>
      </c>
      <c r="P3098">
        <v>0</v>
      </c>
    </row>
    <row r="3099" spans="1:16" x14ac:dyDescent="0.3">
      <c r="A3099" t="s">
        <v>2112</v>
      </c>
      <c r="B3099" t="s">
        <v>253</v>
      </c>
      <c r="N3099" s="107">
        <v>8</v>
      </c>
      <c r="O3099">
        <v>3.7</v>
      </c>
      <c r="P3099">
        <v>0</v>
      </c>
    </row>
    <row r="3100" spans="1:16" x14ac:dyDescent="0.3">
      <c r="A3100" t="s">
        <v>2113</v>
      </c>
      <c r="B3100" t="s">
        <v>395</v>
      </c>
      <c r="N3100" s="107">
        <v>9</v>
      </c>
      <c r="O3100">
        <v>5.9</v>
      </c>
      <c r="P3100">
        <v>31000</v>
      </c>
    </row>
    <row r="3101" spans="1:16" x14ac:dyDescent="0.3">
      <c r="A3101" t="s">
        <v>2114</v>
      </c>
      <c r="B3101" t="s">
        <v>550</v>
      </c>
      <c r="N3101" s="107">
        <v>10</v>
      </c>
      <c r="O3101">
        <v>8.5</v>
      </c>
      <c r="P3101">
        <v>2000</v>
      </c>
    </row>
    <row r="3102" spans="1:16" x14ac:dyDescent="0.3">
      <c r="A3102" t="s">
        <v>2115</v>
      </c>
      <c r="B3102" t="s">
        <v>551</v>
      </c>
      <c r="N3102" s="107">
        <v>10</v>
      </c>
      <c r="O3102">
        <v>6.3</v>
      </c>
      <c r="P3102">
        <v>21000</v>
      </c>
    </row>
    <row r="3103" spans="1:16" x14ac:dyDescent="0.3">
      <c r="A3103" t="s">
        <v>2116</v>
      </c>
      <c r="B3103" t="s">
        <v>552</v>
      </c>
      <c r="N3103" s="107">
        <v>10</v>
      </c>
      <c r="O3103">
        <v>7.4</v>
      </c>
      <c r="P3103">
        <v>0</v>
      </c>
    </row>
    <row r="3104" spans="1:16" x14ac:dyDescent="0.3">
      <c r="A3104" t="s">
        <v>2117</v>
      </c>
      <c r="B3104" t="s">
        <v>341</v>
      </c>
      <c r="N3104" s="107">
        <v>10</v>
      </c>
      <c r="O3104">
        <v>7.6</v>
      </c>
      <c r="P3104">
        <v>0</v>
      </c>
    </row>
    <row r="3105" spans="1:16" x14ac:dyDescent="0.3">
      <c r="A3105" t="s">
        <v>2118</v>
      </c>
      <c r="B3105" t="s">
        <v>174</v>
      </c>
      <c r="N3105" s="107">
        <v>2</v>
      </c>
      <c r="O3105">
        <v>8.3000000000000007</v>
      </c>
      <c r="P3105">
        <v>36000</v>
      </c>
    </row>
    <row r="3106" spans="1:16" x14ac:dyDescent="0.3">
      <c r="A3106" t="s">
        <v>2119</v>
      </c>
      <c r="B3106" t="s">
        <v>190</v>
      </c>
      <c r="N3106" s="107">
        <v>3</v>
      </c>
      <c r="O3106">
        <v>6.6</v>
      </c>
      <c r="P3106">
        <v>67000</v>
      </c>
    </row>
    <row r="3107" spans="1:16" x14ac:dyDescent="0.3">
      <c r="A3107" t="s">
        <v>2120</v>
      </c>
      <c r="B3107" t="s">
        <v>553</v>
      </c>
      <c r="N3107" s="107">
        <v>4</v>
      </c>
      <c r="O3107">
        <v>6.9</v>
      </c>
      <c r="P3107">
        <v>0</v>
      </c>
    </row>
    <row r="3108" spans="1:16" x14ac:dyDescent="0.3">
      <c r="A3108" t="s">
        <v>2121</v>
      </c>
      <c r="B3108" t="s">
        <v>344</v>
      </c>
      <c r="N3108" s="107">
        <v>5</v>
      </c>
      <c r="O3108">
        <v>6.7</v>
      </c>
      <c r="P3108">
        <v>0</v>
      </c>
    </row>
    <row r="3109" spans="1:16" x14ac:dyDescent="0.3">
      <c r="A3109" t="s">
        <v>2122</v>
      </c>
      <c r="B3109" t="s">
        <v>341</v>
      </c>
      <c r="N3109" s="107">
        <v>6</v>
      </c>
      <c r="O3109">
        <v>6.8</v>
      </c>
      <c r="P3109">
        <v>352</v>
      </c>
    </row>
    <row r="3110" spans="1:16" x14ac:dyDescent="0.3">
      <c r="A3110" t="s">
        <v>2123</v>
      </c>
      <c r="B3110" t="s">
        <v>554</v>
      </c>
      <c r="N3110" s="107">
        <v>7</v>
      </c>
      <c r="O3110">
        <v>4.5999999999999996</v>
      </c>
      <c r="P3110">
        <v>3000</v>
      </c>
    </row>
    <row r="3111" spans="1:16" x14ac:dyDescent="0.3">
      <c r="A3111" t="s">
        <v>2124</v>
      </c>
      <c r="B3111" t="s">
        <v>555</v>
      </c>
      <c r="N3111" s="107">
        <v>8</v>
      </c>
      <c r="O3111">
        <v>7.1</v>
      </c>
      <c r="P3111">
        <v>18000</v>
      </c>
    </row>
    <row r="3112" spans="1:16" x14ac:dyDescent="0.3">
      <c r="A3112" t="s">
        <v>2125</v>
      </c>
      <c r="B3112" t="s">
        <v>341</v>
      </c>
      <c r="N3112" s="107">
        <v>9</v>
      </c>
      <c r="O3112">
        <v>6.4</v>
      </c>
      <c r="P3112">
        <v>0</v>
      </c>
    </row>
    <row r="3113" spans="1:16" x14ac:dyDescent="0.3">
      <c r="A3113" t="s">
        <v>2126</v>
      </c>
      <c r="B3113" t="s">
        <v>484</v>
      </c>
      <c r="N3113" s="61">
        <v>3</v>
      </c>
      <c r="O3113">
        <v>6.4</v>
      </c>
      <c r="P3113">
        <v>0</v>
      </c>
    </row>
    <row r="3114" spans="1:16" x14ac:dyDescent="0.3">
      <c r="A3114" t="s">
        <v>2127</v>
      </c>
      <c r="B3114" t="s">
        <v>556</v>
      </c>
      <c r="N3114" s="61">
        <v>4</v>
      </c>
      <c r="O3114">
        <v>7.4</v>
      </c>
      <c r="P3114">
        <v>0</v>
      </c>
    </row>
    <row r="3115" spans="1:16" x14ac:dyDescent="0.3">
      <c r="A3115" t="s">
        <v>2128</v>
      </c>
      <c r="B3115" t="s">
        <v>459</v>
      </c>
      <c r="N3115" s="61">
        <v>5</v>
      </c>
      <c r="O3115">
        <v>6.4</v>
      </c>
      <c r="P3115">
        <v>0</v>
      </c>
    </row>
    <row r="3116" spans="1:16" x14ac:dyDescent="0.3">
      <c r="A3116" t="s">
        <v>2129</v>
      </c>
      <c r="B3116" t="s">
        <v>459</v>
      </c>
      <c r="N3116" s="107">
        <v>14</v>
      </c>
      <c r="O3116">
        <v>6</v>
      </c>
      <c r="P3116">
        <v>828</v>
      </c>
    </row>
    <row r="3117" spans="1:16" x14ac:dyDescent="0.3">
      <c r="A3117" t="s">
        <v>2130</v>
      </c>
      <c r="B3117" t="s">
        <v>557</v>
      </c>
      <c r="N3117" s="107">
        <v>12</v>
      </c>
      <c r="O3117">
        <v>6.5</v>
      </c>
      <c r="P3117">
        <v>0</v>
      </c>
    </row>
    <row r="3118" spans="1:16" x14ac:dyDescent="0.3">
      <c r="A3118" t="s">
        <v>2131</v>
      </c>
      <c r="B3118" t="s">
        <v>558</v>
      </c>
      <c r="N3118" s="107">
        <v>13</v>
      </c>
      <c r="O3118">
        <v>7.8</v>
      </c>
      <c r="P3118">
        <v>38000</v>
      </c>
    </row>
    <row r="3119" spans="1:16" x14ac:dyDescent="0.3">
      <c r="A3119" t="s">
        <v>2132</v>
      </c>
      <c r="B3119" t="s">
        <v>176</v>
      </c>
      <c r="N3119" s="107">
        <v>14</v>
      </c>
      <c r="O3119">
        <v>6</v>
      </c>
      <c r="P3119">
        <v>0</v>
      </c>
    </row>
    <row r="3120" spans="1:16" x14ac:dyDescent="0.3">
      <c r="A3120" t="s">
        <v>2133</v>
      </c>
      <c r="B3120" t="s">
        <v>541</v>
      </c>
      <c r="N3120" s="107">
        <v>15</v>
      </c>
      <c r="O3120">
        <v>7</v>
      </c>
      <c r="P3120">
        <v>0</v>
      </c>
    </row>
    <row r="3121" spans="1:16" x14ac:dyDescent="0.3">
      <c r="A3121" t="s">
        <v>2134</v>
      </c>
      <c r="B3121" t="s">
        <v>559</v>
      </c>
      <c r="N3121" s="107">
        <v>16</v>
      </c>
      <c r="O3121">
        <v>6</v>
      </c>
      <c r="P3121">
        <v>522</v>
      </c>
    </row>
    <row r="3122" spans="1:16" x14ac:dyDescent="0.3">
      <c r="A3122" t="s">
        <v>2135</v>
      </c>
      <c r="B3122" t="s">
        <v>560</v>
      </c>
      <c r="N3122" s="107">
        <v>17</v>
      </c>
      <c r="O3122">
        <v>7.8</v>
      </c>
      <c r="P3122">
        <v>2000</v>
      </c>
    </row>
    <row r="3123" spans="1:16" x14ac:dyDescent="0.3">
      <c r="A3123" t="s">
        <v>2136</v>
      </c>
      <c r="B3123" t="s">
        <v>561</v>
      </c>
      <c r="N3123" s="107">
        <v>18</v>
      </c>
      <c r="O3123">
        <v>6.1</v>
      </c>
      <c r="P3123">
        <v>0</v>
      </c>
    </row>
    <row r="3124" spans="1:16" x14ac:dyDescent="0.3">
      <c r="A3124" t="s">
        <v>2137</v>
      </c>
      <c r="B3124" t="s">
        <v>562</v>
      </c>
      <c r="N3124" s="107">
        <v>19</v>
      </c>
      <c r="O3124">
        <v>6.8</v>
      </c>
      <c r="P3124">
        <v>0</v>
      </c>
    </row>
    <row r="3125" spans="1:16" x14ac:dyDescent="0.3">
      <c r="A3125" t="s">
        <v>2138</v>
      </c>
      <c r="B3125" t="s">
        <v>482</v>
      </c>
      <c r="N3125" s="107">
        <v>12</v>
      </c>
      <c r="O3125">
        <v>6.4</v>
      </c>
      <c r="P3125">
        <v>0</v>
      </c>
    </row>
    <row r="3126" spans="1:16" x14ac:dyDescent="0.3">
      <c r="A3126" t="s">
        <v>2139</v>
      </c>
      <c r="B3126" t="s">
        <v>245</v>
      </c>
      <c r="N3126" s="107">
        <v>4</v>
      </c>
      <c r="O3126">
        <v>7.7</v>
      </c>
      <c r="P3126">
        <v>0</v>
      </c>
    </row>
    <row r="3127" spans="1:16" x14ac:dyDescent="0.3">
      <c r="A3127" t="s">
        <v>2140</v>
      </c>
      <c r="B3127" t="s">
        <v>556</v>
      </c>
      <c r="N3127" s="107">
        <v>3</v>
      </c>
      <c r="O3127">
        <v>8.1</v>
      </c>
      <c r="P3127">
        <v>261</v>
      </c>
    </row>
    <row r="3128" spans="1:16" x14ac:dyDescent="0.3">
      <c r="A3128" t="s">
        <v>2141</v>
      </c>
      <c r="B3128" t="s">
        <v>194</v>
      </c>
      <c r="N3128" s="107">
        <v>8</v>
      </c>
      <c r="O3128">
        <v>4.5</v>
      </c>
      <c r="P3128">
        <v>616</v>
      </c>
    </row>
    <row r="3129" spans="1:16" x14ac:dyDescent="0.3">
      <c r="A3129" t="s">
        <v>2142</v>
      </c>
      <c r="B3129" t="s">
        <v>441</v>
      </c>
      <c r="N3129" s="107">
        <v>9</v>
      </c>
      <c r="O3129">
        <v>5.8</v>
      </c>
      <c r="P3129">
        <v>0</v>
      </c>
    </row>
    <row r="3130" spans="1:16" x14ac:dyDescent="0.3">
      <c r="A3130" t="s">
        <v>2143</v>
      </c>
      <c r="B3130" t="s">
        <v>300</v>
      </c>
      <c r="N3130" s="107">
        <v>1</v>
      </c>
      <c r="O3130">
        <v>6.3</v>
      </c>
      <c r="P3130">
        <v>881</v>
      </c>
    </row>
    <row r="3131" spans="1:16" x14ac:dyDescent="0.3">
      <c r="A3131" t="s">
        <v>2144</v>
      </c>
      <c r="B3131" t="s">
        <v>300</v>
      </c>
      <c r="N3131" s="107">
        <v>12</v>
      </c>
      <c r="O3131">
        <v>5.7</v>
      </c>
      <c r="P3131">
        <v>0</v>
      </c>
    </row>
    <row r="3132" spans="1:16" x14ac:dyDescent="0.3">
      <c r="A3132" t="s">
        <v>2145</v>
      </c>
      <c r="B3132" t="s">
        <v>323</v>
      </c>
      <c r="N3132" s="107">
        <v>7</v>
      </c>
      <c r="O3132">
        <v>7.2</v>
      </c>
      <c r="P3132">
        <v>3000</v>
      </c>
    </row>
    <row r="3133" spans="1:16" x14ac:dyDescent="0.3">
      <c r="A3133" t="s">
        <v>2146</v>
      </c>
      <c r="B3133" t="s">
        <v>563</v>
      </c>
      <c r="N3133" s="107">
        <v>4</v>
      </c>
      <c r="O3133">
        <v>7.6</v>
      </c>
      <c r="P3133">
        <v>0</v>
      </c>
    </row>
    <row r="3134" spans="1:16" x14ac:dyDescent="0.3">
      <c r="A3134" t="s">
        <v>2147</v>
      </c>
      <c r="B3134" t="s">
        <v>564</v>
      </c>
      <c r="N3134" s="107">
        <v>8</v>
      </c>
      <c r="O3134">
        <v>4.7</v>
      </c>
      <c r="P3134">
        <v>975</v>
      </c>
    </row>
    <row r="3135" spans="1:16" x14ac:dyDescent="0.3">
      <c r="A3135" t="s">
        <v>2148</v>
      </c>
      <c r="B3135" t="s">
        <v>565</v>
      </c>
      <c r="N3135" s="107">
        <v>9</v>
      </c>
      <c r="O3135">
        <v>6.6</v>
      </c>
      <c r="P3135">
        <v>0</v>
      </c>
    </row>
    <row r="3136" spans="1:16" x14ac:dyDescent="0.3">
      <c r="A3136" t="s">
        <v>2149</v>
      </c>
      <c r="B3136" t="s">
        <v>459</v>
      </c>
      <c r="N3136" s="107">
        <v>9</v>
      </c>
      <c r="O3136">
        <v>6.8</v>
      </c>
      <c r="P3136">
        <v>0</v>
      </c>
    </row>
    <row r="3137" spans="1:16" x14ac:dyDescent="0.3">
      <c r="A3137" t="s">
        <v>2150</v>
      </c>
      <c r="B3137" t="s">
        <v>566</v>
      </c>
      <c r="N3137" s="107">
        <v>9</v>
      </c>
      <c r="O3137">
        <v>7.3</v>
      </c>
      <c r="P3137">
        <v>115</v>
      </c>
    </row>
    <row r="3138" spans="1:16" x14ac:dyDescent="0.3">
      <c r="A3138" t="s">
        <v>2151</v>
      </c>
      <c r="B3138" t="s">
        <v>329</v>
      </c>
      <c r="N3138" s="107">
        <v>1</v>
      </c>
      <c r="O3138">
        <v>2.7</v>
      </c>
      <c r="P3138">
        <v>0</v>
      </c>
    </row>
    <row r="3139" spans="1:16" x14ac:dyDescent="0.3">
      <c r="A3139" t="s">
        <v>2152</v>
      </c>
      <c r="B3139" t="s">
        <v>208</v>
      </c>
      <c r="N3139" s="107">
        <v>3</v>
      </c>
      <c r="O3139">
        <v>4.8</v>
      </c>
      <c r="P3139">
        <v>63000</v>
      </c>
    </row>
    <row r="3140" spans="1:16" x14ac:dyDescent="0.3">
      <c r="A3140" t="s">
        <v>2153</v>
      </c>
      <c r="B3140" t="s">
        <v>196</v>
      </c>
      <c r="N3140" s="107">
        <v>12</v>
      </c>
      <c r="O3140">
        <v>6.3</v>
      </c>
      <c r="P3140">
        <v>0</v>
      </c>
    </row>
    <row r="3141" spans="1:16" x14ac:dyDescent="0.3">
      <c r="A3141" t="s">
        <v>2154</v>
      </c>
      <c r="B3141" t="s">
        <v>298</v>
      </c>
      <c r="N3141" s="107">
        <v>1</v>
      </c>
      <c r="O3141">
        <v>5.5</v>
      </c>
      <c r="P3141">
        <v>0</v>
      </c>
    </row>
    <row r="3142" spans="1:16" x14ac:dyDescent="0.3">
      <c r="A3142" t="s">
        <v>2155</v>
      </c>
      <c r="B3142" t="s">
        <v>567</v>
      </c>
      <c r="N3142" s="107">
        <v>16</v>
      </c>
      <c r="O3142">
        <v>6.2</v>
      </c>
      <c r="P3142">
        <v>0</v>
      </c>
    </row>
    <row r="3143" spans="1:16" x14ac:dyDescent="0.3">
      <c r="A3143" t="s">
        <v>2156</v>
      </c>
      <c r="B3143" t="s">
        <v>568</v>
      </c>
      <c r="N3143" s="107">
        <v>23</v>
      </c>
      <c r="O3143">
        <v>5.8</v>
      </c>
      <c r="P3143">
        <v>1000</v>
      </c>
    </row>
    <row r="3144" spans="1:16" x14ac:dyDescent="0.3">
      <c r="A3144" t="s">
        <v>2157</v>
      </c>
      <c r="B3144" t="s">
        <v>388</v>
      </c>
      <c r="N3144" s="107">
        <v>23</v>
      </c>
      <c r="O3144">
        <v>5.7</v>
      </c>
      <c r="P3144">
        <v>0</v>
      </c>
    </row>
    <row r="3145" spans="1:16" x14ac:dyDescent="0.3">
      <c r="A3145" t="s">
        <v>2158</v>
      </c>
      <c r="B3145" t="s">
        <v>344</v>
      </c>
      <c r="N3145" s="107">
        <v>2</v>
      </c>
      <c r="O3145">
        <v>6.5</v>
      </c>
      <c r="P3145">
        <v>1000</v>
      </c>
    </row>
    <row r="3146" spans="1:16" x14ac:dyDescent="0.3">
      <c r="A3146" t="s">
        <v>2159</v>
      </c>
      <c r="B3146" t="s">
        <v>344</v>
      </c>
      <c r="N3146" s="107">
        <v>4</v>
      </c>
      <c r="O3146">
        <v>6.7</v>
      </c>
      <c r="P3146">
        <v>22000</v>
      </c>
    </row>
    <row r="3147" spans="1:16" x14ac:dyDescent="0.3">
      <c r="A3147" t="s">
        <v>2160</v>
      </c>
      <c r="B3147" t="s">
        <v>544</v>
      </c>
      <c r="N3147" s="107">
        <v>21</v>
      </c>
      <c r="O3147">
        <v>7.4</v>
      </c>
      <c r="P3147">
        <v>0</v>
      </c>
    </row>
    <row r="3148" spans="1:16" x14ac:dyDescent="0.3">
      <c r="A3148" t="s">
        <v>2161</v>
      </c>
      <c r="B3148" t="s">
        <v>176</v>
      </c>
      <c r="N3148" s="107">
        <v>2</v>
      </c>
      <c r="O3148">
        <v>6.9</v>
      </c>
      <c r="P3148">
        <v>0</v>
      </c>
    </row>
    <row r="3149" spans="1:16" x14ac:dyDescent="0.3">
      <c r="A3149" t="s">
        <v>2162</v>
      </c>
      <c r="B3149" t="s">
        <v>300</v>
      </c>
      <c r="N3149" s="107">
        <v>4</v>
      </c>
      <c r="O3149">
        <v>5.5</v>
      </c>
      <c r="P3149">
        <v>86000</v>
      </c>
    </row>
    <row r="3150" spans="1:16" x14ac:dyDescent="0.3">
      <c r="A3150" t="s">
        <v>2163</v>
      </c>
      <c r="B3150" t="s">
        <v>344</v>
      </c>
      <c r="N3150" s="107">
        <v>2</v>
      </c>
      <c r="O3150">
        <v>8.1</v>
      </c>
      <c r="P3150">
        <v>0</v>
      </c>
    </row>
    <row r="3151" spans="1:16" x14ac:dyDescent="0.3">
      <c r="A3151" t="s">
        <v>2164</v>
      </c>
      <c r="B3151" t="s">
        <v>341</v>
      </c>
      <c r="N3151" s="107">
        <v>4</v>
      </c>
      <c r="O3151">
        <v>7.7</v>
      </c>
      <c r="P3151">
        <v>19000</v>
      </c>
    </row>
    <row r="3152" spans="1:16" x14ac:dyDescent="0.3">
      <c r="A3152" t="s">
        <v>2165</v>
      </c>
      <c r="B3152" t="s">
        <v>318</v>
      </c>
      <c r="N3152" s="107">
        <v>5</v>
      </c>
      <c r="O3152">
        <v>7.3</v>
      </c>
      <c r="P3152">
        <v>0</v>
      </c>
    </row>
    <row r="3153" spans="1:16" x14ac:dyDescent="0.3">
      <c r="A3153" t="s">
        <v>2166</v>
      </c>
      <c r="B3153" t="s">
        <v>298</v>
      </c>
      <c r="N3153" s="107">
        <v>6</v>
      </c>
      <c r="O3153">
        <v>5.2</v>
      </c>
      <c r="P3153">
        <v>26000</v>
      </c>
    </row>
    <row r="3154" spans="1:16" x14ac:dyDescent="0.3">
      <c r="A3154" t="s">
        <v>2167</v>
      </c>
      <c r="B3154" t="s">
        <v>569</v>
      </c>
      <c r="N3154" s="107">
        <v>7</v>
      </c>
      <c r="O3154">
        <v>7.1</v>
      </c>
      <c r="P3154">
        <v>0</v>
      </c>
    </row>
    <row r="3155" spans="1:16" x14ac:dyDescent="0.3">
      <c r="A3155" t="s">
        <v>2168</v>
      </c>
      <c r="B3155" t="s">
        <v>570</v>
      </c>
      <c r="N3155" s="107">
        <v>8</v>
      </c>
      <c r="O3155">
        <v>7.1</v>
      </c>
      <c r="P3155">
        <v>0</v>
      </c>
    </row>
    <row r="3156" spans="1:16" x14ac:dyDescent="0.3">
      <c r="A3156" t="s">
        <v>2169</v>
      </c>
      <c r="B3156" t="s">
        <v>464</v>
      </c>
      <c r="N3156" s="107">
        <v>9</v>
      </c>
      <c r="O3156">
        <v>7.2</v>
      </c>
      <c r="P3156">
        <v>0</v>
      </c>
    </row>
    <row r="3157" spans="1:16" x14ac:dyDescent="0.3">
      <c r="A3157" t="s">
        <v>2170</v>
      </c>
      <c r="B3157" t="s">
        <v>479</v>
      </c>
      <c r="N3157" s="107">
        <v>2</v>
      </c>
      <c r="O3157">
        <v>6.5</v>
      </c>
      <c r="P3157">
        <v>0</v>
      </c>
    </row>
    <row r="3158" spans="1:16" x14ac:dyDescent="0.3">
      <c r="A3158" t="s">
        <v>2171</v>
      </c>
      <c r="B3158" t="s">
        <v>571</v>
      </c>
      <c r="N3158" s="107">
        <v>24</v>
      </c>
      <c r="O3158">
        <v>4.5999999999999996</v>
      </c>
      <c r="P3158">
        <v>0</v>
      </c>
    </row>
    <row r="3159" spans="1:16" x14ac:dyDescent="0.3">
      <c r="A3159" t="s">
        <v>2172</v>
      </c>
      <c r="B3159" t="s">
        <v>572</v>
      </c>
      <c r="N3159" s="107">
        <v>23</v>
      </c>
      <c r="O3159">
        <v>5.6</v>
      </c>
      <c r="P3159">
        <v>52000</v>
      </c>
    </row>
    <row r="3160" spans="1:16" x14ac:dyDescent="0.3">
      <c r="A3160" t="s">
        <v>2173</v>
      </c>
      <c r="B3160" t="s">
        <v>278</v>
      </c>
      <c r="N3160" s="107">
        <v>24</v>
      </c>
      <c r="O3160">
        <v>7.7</v>
      </c>
      <c r="P3160">
        <v>0</v>
      </c>
    </row>
    <row r="3161" spans="1:16" x14ac:dyDescent="0.3">
      <c r="A3161" t="s">
        <v>2174</v>
      </c>
      <c r="B3161" t="s">
        <v>194</v>
      </c>
      <c r="N3161" s="107">
        <v>21</v>
      </c>
      <c r="O3161">
        <v>7.2</v>
      </c>
      <c r="P3161">
        <v>0</v>
      </c>
    </row>
    <row r="3162" spans="1:16" x14ac:dyDescent="0.3">
      <c r="A3162" t="s">
        <v>2175</v>
      </c>
      <c r="B3162" t="s">
        <v>409</v>
      </c>
      <c r="N3162" s="107">
        <v>20</v>
      </c>
      <c r="O3162">
        <v>6.8</v>
      </c>
      <c r="P3162">
        <v>0</v>
      </c>
    </row>
    <row r="3163" spans="1:16" x14ac:dyDescent="0.3">
      <c r="A3163" t="s">
        <v>2176</v>
      </c>
      <c r="B3163" t="s">
        <v>573</v>
      </c>
      <c r="N3163" s="107">
        <v>9</v>
      </c>
      <c r="O3163">
        <v>5.4</v>
      </c>
      <c r="P3163">
        <v>1000</v>
      </c>
    </row>
    <row r="3164" spans="1:16" x14ac:dyDescent="0.3">
      <c r="A3164" t="s">
        <v>2177</v>
      </c>
      <c r="B3164" t="s">
        <v>507</v>
      </c>
      <c r="N3164" s="107">
        <v>7</v>
      </c>
      <c r="O3164">
        <v>6.3</v>
      </c>
      <c r="P3164">
        <v>0</v>
      </c>
    </row>
    <row r="3165" spans="1:16" x14ac:dyDescent="0.3">
      <c r="A3165" t="s">
        <v>2178</v>
      </c>
      <c r="B3165" t="s">
        <v>411</v>
      </c>
      <c r="N3165" s="107">
        <v>4</v>
      </c>
      <c r="O3165">
        <v>7.2</v>
      </c>
      <c r="P3165">
        <v>743</v>
      </c>
    </row>
    <row r="3166" spans="1:16" x14ac:dyDescent="0.3">
      <c r="A3166" t="s">
        <v>2179</v>
      </c>
      <c r="B3166" t="s">
        <v>574</v>
      </c>
      <c r="N3166" s="107">
        <v>5</v>
      </c>
      <c r="O3166">
        <v>5.6</v>
      </c>
      <c r="P3166">
        <v>10000</v>
      </c>
    </row>
    <row r="3167" spans="1:16" x14ac:dyDescent="0.3">
      <c r="A3167" t="s">
        <v>2180</v>
      </c>
      <c r="B3167" t="s">
        <v>318</v>
      </c>
      <c r="N3167" s="107">
        <v>6</v>
      </c>
      <c r="O3167">
        <v>6.8</v>
      </c>
      <c r="P3167">
        <v>531</v>
      </c>
    </row>
    <row r="3168" spans="1:16" x14ac:dyDescent="0.3">
      <c r="A3168" t="s">
        <v>2181</v>
      </c>
      <c r="B3168" t="s">
        <v>377</v>
      </c>
      <c r="N3168" s="107">
        <v>7</v>
      </c>
      <c r="O3168">
        <v>4.3</v>
      </c>
      <c r="P3168">
        <v>0</v>
      </c>
    </row>
    <row r="3169" spans="1:16" x14ac:dyDescent="0.3">
      <c r="A3169" t="s">
        <v>2182</v>
      </c>
      <c r="B3169" t="s">
        <v>352</v>
      </c>
      <c r="N3169" s="107">
        <v>8</v>
      </c>
      <c r="O3169">
        <v>6.3</v>
      </c>
      <c r="P3169">
        <v>12000</v>
      </c>
    </row>
    <row r="3170" spans="1:16" x14ac:dyDescent="0.3">
      <c r="A3170" t="s">
        <v>2183</v>
      </c>
      <c r="B3170" t="s">
        <v>300</v>
      </c>
      <c r="N3170" s="107">
        <v>9</v>
      </c>
      <c r="O3170">
        <v>6.5</v>
      </c>
      <c r="P3170">
        <v>0</v>
      </c>
    </row>
    <row r="3171" spans="1:16" x14ac:dyDescent="0.3">
      <c r="A3171" t="s">
        <v>2184</v>
      </c>
      <c r="B3171" t="s">
        <v>544</v>
      </c>
      <c r="N3171" s="107">
        <v>23</v>
      </c>
      <c r="O3171">
        <v>6.4</v>
      </c>
      <c r="P3171">
        <v>0</v>
      </c>
    </row>
    <row r="3172" spans="1:16" x14ac:dyDescent="0.3">
      <c r="A3172" t="s">
        <v>2185</v>
      </c>
      <c r="B3172" t="s">
        <v>436</v>
      </c>
      <c r="N3172" s="107">
        <v>21</v>
      </c>
      <c r="O3172">
        <v>6.3</v>
      </c>
      <c r="P3172">
        <v>0</v>
      </c>
    </row>
    <row r="3173" spans="1:16" x14ac:dyDescent="0.3">
      <c r="A3173" t="s">
        <v>2186</v>
      </c>
      <c r="B3173" t="s">
        <v>575</v>
      </c>
      <c r="N3173" s="107">
        <v>12</v>
      </c>
      <c r="O3173">
        <v>5.9</v>
      </c>
      <c r="P3173">
        <v>28000</v>
      </c>
    </row>
    <row r="3174" spans="1:16" x14ac:dyDescent="0.3">
      <c r="A3174" t="s">
        <v>2187</v>
      </c>
      <c r="B3174" t="s">
        <v>341</v>
      </c>
      <c r="N3174" s="107">
        <v>12</v>
      </c>
      <c r="O3174">
        <v>6.5</v>
      </c>
      <c r="P3174">
        <v>2000</v>
      </c>
    </row>
    <row r="3175" spans="1:16" x14ac:dyDescent="0.3">
      <c r="A3175" t="s">
        <v>2188</v>
      </c>
      <c r="B3175" t="s">
        <v>196</v>
      </c>
      <c r="N3175" s="107">
        <v>12</v>
      </c>
      <c r="O3175">
        <v>6.5</v>
      </c>
      <c r="P3175">
        <v>2000</v>
      </c>
    </row>
    <row r="3176" spans="1:16" x14ac:dyDescent="0.3">
      <c r="A3176" t="s">
        <v>2189</v>
      </c>
      <c r="B3176" t="s">
        <v>294</v>
      </c>
      <c r="N3176" s="107">
        <v>13</v>
      </c>
      <c r="O3176">
        <v>6.1</v>
      </c>
      <c r="P3176">
        <v>593</v>
      </c>
    </row>
    <row r="3177" spans="1:16" x14ac:dyDescent="0.3">
      <c r="A3177" t="s">
        <v>2190</v>
      </c>
      <c r="B3177" t="s">
        <v>194</v>
      </c>
      <c r="N3177" s="107">
        <v>15</v>
      </c>
      <c r="O3177">
        <v>5.9</v>
      </c>
      <c r="P3177">
        <v>11000</v>
      </c>
    </row>
    <row r="3178" spans="1:16" x14ac:dyDescent="0.3">
      <c r="A3178" t="s">
        <v>2191</v>
      </c>
      <c r="B3178" t="s">
        <v>178</v>
      </c>
      <c r="N3178" s="107">
        <v>21</v>
      </c>
      <c r="O3178">
        <v>6.6</v>
      </c>
      <c r="P3178">
        <v>14000</v>
      </c>
    </row>
    <row r="3179" spans="1:16" x14ac:dyDescent="0.3">
      <c r="A3179" t="s">
        <v>2192</v>
      </c>
      <c r="B3179" t="s">
        <v>576</v>
      </c>
      <c r="N3179" s="107">
        <v>2</v>
      </c>
      <c r="O3179">
        <v>7.4</v>
      </c>
      <c r="P3179">
        <v>0</v>
      </c>
    </row>
    <row r="3180" spans="1:16" x14ac:dyDescent="0.3">
      <c r="A3180" t="s">
        <v>2193</v>
      </c>
      <c r="B3180" t="s">
        <v>190</v>
      </c>
      <c r="N3180" s="107">
        <v>23</v>
      </c>
      <c r="O3180">
        <v>7.3</v>
      </c>
      <c r="P3180">
        <v>0</v>
      </c>
    </row>
    <row r="3181" spans="1:16" x14ac:dyDescent="0.3">
      <c r="A3181" t="s">
        <v>2194</v>
      </c>
      <c r="B3181" t="s">
        <v>201</v>
      </c>
      <c r="N3181" s="107">
        <v>1</v>
      </c>
      <c r="O3181">
        <v>6.6</v>
      </c>
      <c r="P3181">
        <v>0</v>
      </c>
    </row>
    <row r="3182" spans="1:16" x14ac:dyDescent="0.3">
      <c r="A3182" t="s">
        <v>2195</v>
      </c>
      <c r="B3182" t="s">
        <v>191</v>
      </c>
      <c r="N3182" s="107">
        <v>1</v>
      </c>
      <c r="O3182">
        <v>5.6</v>
      </c>
      <c r="P3182">
        <v>451</v>
      </c>
    </row>
    <row r="3183" spans="1:16" x14ac:dyDescent="0.3">
      <c r="A3183" t="s">
        <v>2196</v>
      </c>
      <c r="B3183" t="s">
        <v>454</v>
      </c>
      <c r="N3183" s="107">
        <v>1</v>
      </c>
      <c r="O3183">
        <v>5.3</v>
      </c>
      <c r="P3183">
        <v>0</v>
      </c>
    </row>
    <row r="3184" spans="1:16" x14ac:dyDescent="0.3">
      <c r="A3184" t="s">
        <v>2197</v>
      </c>
      <c r="B3184" t="s">
        <v>367</v>
      </c>
      <c r="N3184" s="107">
        <v>1</v>
      </c>
      <c r="O3184">
        <v>6</v>
      </c>
      <c r="P3184">
        <v>916</v>
      </c>
    </row>
    <row r="3185" spans="1:16" x14ac:dyDescent="0.3">
      <c r="A3185" t="s">
        <v>2198</v>
      </c>
      <c r="B3185" t="s">
        <v>577</v>
      </c>
      <c r="N3185" s="107">
        <v>1</v>
      </c>
      <c r="O3185">
        <v>5.4</v>
      </c>
      <c r="P3185">
        <v>0</v>
      </c>
    </row>
    <row r="3186" spans="1:16" x14ac:dyDescent="0.3">
      <c r="A3186" t="s">
        <v>2199</v>
      </c>
      <c r="B3186" t="s">
        <v>344</v>
      </c>
      <c r="N3186" s="107">
        <v>1</v>
      </c>
      <c r="O3186">
        <v>6.8</v>
      </c>
      <c r="P3186">
        <v>0</v>
      </c>
    </row>
    <row r="3187" spans="1:16" x14ac:dyDescent="0.3">
      <c r="A3187" t="s">
        <v>2200</v>
      </c>
      <c r="B3187" t="s">
        <v>578</v>
      </c>
      <c r="N3187" s="107">
        <v>1</v>
      </c>
      <c r="O3187">
        <v>6.4</v>
      </c>
      <c r="P3187">
        <v>46000</v>
      </c>
    </row>
    <row r="3188" spans="1:16" x14ac:dyDescent="0.3">
      <c r="A3188" t="s">
        <v>1510</v>
      </c>
      <c r="B3188" t="s">
        <v>219</v>
      </c>
      <c r="N3188" s="107">
        <v>1</v>
      </c>
      <c r="O3188">
        <v>7.1</v>
      </c>
      <c r="P3188">
        <v>0</v>
      </c>
    </row>
    <row r="3189" spans="1:16" x14ac:dyDescent="0.3">
      <c r="A3189" t="s">
        <v>2201</v>
      </c>
      <c r="B3189" t="s">
        <v>363</v>
      </c>
      <c r="N3189" s="107">
        <v>1</v>
      </c>
      <c r="O3189">
        <v>4.9000000000000004</v>
      </c>
      <c r="P3189">
        <v>652</v>
      </c>
    </row>
    <row r="3190" spans="1:16" x14ac:dyDescent="0.3">
      <c r="A3190" t="s">
        <v>2202</v>
      </c>
      <c r="B3190" t="s">
        <v>477</v>
      </c>
      <c r="N3190" s="107">
        <v>11</v>
      </c>
      <c r="O3190">
        <v>5.8</v>
      </c>
      <c r="P3190">
        <v>915</v>
      </c>
    </row>
    <row r="3191" spans="1:16" x14ac:dyDescent="0.3">
      <c r="A3191" t="s">
        <v>2203</v>
      </c>
      <c r="B3191" t="s">
        <v>579</v>
      </c>
      <c r="N3191" s="107">
        <v>1</v>
      </c>
      <c r="O3191">
        <v>7.1</v>
      </c>
      <c r="P3191">
        <v>15000</v>
      </c>
    </row>
    <row r="3192" spans="1:16" x14ac:dyDescent="0.3">
      <c r="A3192" t="s">
        <v>2204</v>
      </c>
      <c r="B3192" t="s">
        <v>233</v>
      </c>
      <c r="N3192" s="107">
        <v>1</v>
      </c>
      <c r="O3192">
        <v>7.2</v>
      </c>
      <c r="P3192">
        <v>0</v>
      </c>
    </row>
    <row r="3193" spans="1:16" x14ac:dyDescent="0.3">
      <c r="A3193" t="s">
        <v>2205</v>
      </c>
      <c r="B3193" t="s">
        <v>447</v>
      </c>
      <c r="N3193" s="107">
        <v>1</v>
      </c>
      <c r="O3193">
        <v>6</v>
      </c>
      <c r="P3193">
        <v>0</v>
      </c>
    </row>
    <row r="3194" spans="1:16" x14ac:dyDescent="0.3">
      <c r="A3194" t="s">
        <v>2206</v>
      </c>
      <c r="B3194" t="s">
        <v>580</v>
      </c>
      <c r="N3194" s="107">
        <v>1</v>
      </c>
      <c r="O3194">
        <v>6</v>
      </c>
      <c r="P3194">
        <v>0</v>
      </c>
    </row>
    <row r="3195" spans="1:16" x14ac:dyDescent="0.3">
      <c r="A3195" t="s">
        <v>2207</v>
      </c>
      <c r="B3195" t="s">
        <v>190</v>
      </c>
      <c r="N3195" s="107">
        <v>1</v>
      </c>
      <c r="O3195">
        <v>7</v>
      </c>
      <c r="P3195">
        <v>0</v>
      </c>
    </row>
    <row r="3196" spans="1:16" x14ac:dyDescent="0.3">
      <c r="A3196" t="s">
        <v>2208</v>
      </c>
      <c r="B3196" t="s">
        <v>196</v>
      </c>
      <c r="N3196" s="107">
        <v>1</v>
      </c>
      <c r="O3196">
        <v>5.4</v>
      </c>
      <c r="P3196">
        <v>892</v>
      </c>
    </row>
    <row r="3197" spans="1:16" x14ac:dyDescent="0.3">
      <c r="A3197" t="s">
        <v>2209</v>
      </c>
      <c r="B3197" t="s">
        <v>581</v>
      </c>
      <c r="N3197" s="107">
        <v>2</v>
      </c>
      <c r="O3197">
        <v>6.5</v>
      </c>
      <c r="P3197">
        <v>0</v>
      </c>
    </row>
    <row r="3198" spans="1:16" x14ac:dyDescent="0.3">
      <c r="A3198" t="s">
        <v>2210</v>
      </c>
      <c r="B3198" t="s">
        <v>190</v>
      </c>
      <c r="N3198" s="107">
        <v>3</v>
      </c>
      <c r="O3198">
        <v>6.4</v>
      </c>
      <c r="P3198">
        <v>17000</v>
      </c>
    </row>
    <row r="3199" spans="1:16" x14ac:dyDescent="0.3">
      <c r="A3199" t="s">
        <v>2211</v>
      </c>
      <c r="B3199" t="s">
        <v>582</v>
      </c>
      <c r="N3199" s="107">
        <v>4</v>
      </c>
      <c r="O3199">
        <v>8.3000000000000007</v>
      </c>
      <c r="P3199">
        <v>68</v>
      </c>
    </row>
    <row r="3200" spans="1:16" x14ac:dyDescent="0.3">
      <c r="A3200" t="s">
        <v>2212</v>
      </c>
      <c r="B3200" t="s">
        <v>176</v>
      </c>
      <c r="N3200" s="107">
        <v>5</v>
      </c>
      <c r="O3200">
        <v>4.9000000000000004</v>
      </c>
      <c r="P3200">
        <v>17000</v>
      </c>
    </row>
    <row r="3201" spans="1:16" x14ac:dyDescent="0.3">
      <c r="A3201" t="s">
        <v>2213</v>
      </c>
      <c r="B3201" t="s">
        <v>273</v>
      </c>
      <c r="N3201" s="107">
        <v>6</v>
      </c>
      <c r="O3201">
        <v>6.3</v>
      </c>
      <c r="P3201">
        <v>0</v>
      </c>
    </row>
    <row r="3202" spans="1:16" x14ac:dyDescent="0.3">
      <c r="A3202" t="s">
        <v>2214</v>
      </c>
      <c r="B3202" t="s">
        <v>583</v>
      </c>
      <c r="N3202" s="107">
        <v>7</v>
      </c>
      <c r="O3202">
        <v>1.7</v>
      </c>
      <c r="P3202">
        <v>89000</v>
      </c>
    </row>
    <row r="3203" spans="1:16" x14ac:dyDescent="0.3">
      <c r="A3203" t="s">
        <v>2215</v>
      </c>
      <c r="B3203" t="s">
        <v>584</v>
      </c>
      <c r="N3203" s="107">
        <v>8</v>
      </c>
      <c r="O3203">
        <v>7.7</v>
      </c>
      <c r="P3203">
        <v>0</v>
      </c>
    </row>
    <row r="3204" spans="1:16" x14ac:dyDescent="0.3">
      <c r="A3204" t="s">
        <v>2216</v>
      </c>
      <c r="B3204" t="s">
        <v>585</v>
      </c>
      <c r="N3204" s="107">
        <v>24</v>
      </c>
      <c r="O3204">
        <v>7.8</v>
      </c>
      <c r="P3204">
        <v>0</v>
      </c>
    </row>
    <row r="3205" spans="1:16" x14ac:dyDescent="0.3">
      <c r="A3205" t="s">
        <v>2217</v>
      </c>
      <c r="B3205" t="s">
        <v>279</v>
      </c>
      <c r="N3205" s="107">
        <v>23</v>
      </c>
      <c r="O3205">
        <v>5.5</v>
      </c>
      <c r="P3205">
        <v>0</v>
      </c>
    </row>
    <row r="3206" spans="1:16" x14ac:dyDescent="0.3">
      <c r="A3206" t="s">
        <v>2218</v>
      </c>
      <c r="B3206" t="s">
        <v>341</v>
      </c>
      <c r="N3206" s="107">
        <v>21</v>
      </c>
      <c r="O3206">
        <v>7.5</v>
      </c>
      <c r="P3206">
        <v>0</v>
      </c>
    </row>
    <row r="3207" spans="1:16" x14ac:dyDescent="0.3">
      <c r="A3207" t="s">
        <v>2219</v>
      </c>
      <c r="B3207" t="s">
        <v>506</v>
      </c>
      <c r="N3207" s="107">
        <v>2</v>
      </c>
      <c r="O3207">
        <v>6.4</v>
      </c>
      <c r="P3207">
        <v>353</v>
      </c>
    </row>
    <row r="3208" spans="1:16" x14ac:dyDescent="0.3">
      <c r="A3208" t="s">
        <v>2220</v>
      </c>
      <c r="B3208" t="s">
        <v>479</v>
      </c>
      <c r="N3208" s="107">
        <v>14</v>
      </c>
      <c r="O3208">
        <v>5.6</v>
      </c>
      <c r="P3208">
        <v>0</v>
      </c>
    </row>
    <row r="3209" spans="1:16" x14ac:dyDescent="0.3">
      <c r="A3209" t="s">
        <v>2221</v>
      </c>
      <c r="B3209" t="s">
        <v>586</v>
      </c>
      <c r="N3209" s="107">
        <v>15</v>
      </c>
      <c r="O3209">
        <v>7.5</v>
      </c>
      <c r="P3209">
        <v>1000</v>
      </c>
    </row>
    <row r="3210" spans="1:16" x14ac:dyDescent="0.3">
      <c r="A3210" t="s">
        <v>2222</v>
      </c>
      <c r="B3210" t="s">
        <v>587</v>
      </c>
      <c r="N3210" s="107">
        <v>16</v>
      </c>
      <c r="O3210">
        <v>6.8</v>
      </c>
      <c r="P3210">
        <v>0</v>
      </c>
    </row>
    <row r="3211" spans="1:16" x14ac:dyDescent="0.3">
      <c r="A3211" t="s">
        <v>2223</v>
      </c>
      <c r="B3211" t="s">
        <v>193</v>
      </c>
      <c r="N3211" s="107">
        <v>17</v>
      </c>
      <c r="O3211">
        <v>6.8</v>
      </c>
      <c r="P3211">
        <v>11000</v>
      </c>
    </row>
    <row r="3212" spans="1:16" x14ac:dyDescent="0.3">
      <c r="A3212" t="s">
        <v>2224</v>
      </c>
      <c r="B3212" t="s">
        <v>424</v>
      </c>
      <c r="N3212" s="107">
        <v>18</v>
      </c>
      <c r="O3212">
        <v>6</v>
      </c>
      <c r="P3212">
        <v>0</v>
      </c>
    </row>
    <row r="3213" spans="1:16" x14ac:dyDescent="0.3">
      <c r="A3213" t="s">
        <v>2225</v>
      </c>
      <c r="B3213" t="s">
        <v>443</v>
      </c>
      <c r="N3213" s="107">
        <v>19</v>
      </c>
      <c r="O3213">
        <v>7.3</v>
      </c>
      <c r="P3213">
        <v>0</v>
      </c>
    </row>
    <row r="3214" spans="1:16" x14ac:dyDescent="0.3">
      <c r="A3214" t="s">
        <v>2226</v>
      </c>
      <c r="B3214" t="s">
        <v>373</v>
      </c>
      <c r="N3214" s="107">
        <v>20</v>
      </c>
      <c r="O3214">
        <v>6</v>
      </c>
      <c r="P3214">
        <v>0</v>
      </c>
    </row>
    <row r="3215" spans="1:16" x14ac:dyDescent="0.3">
      <c r="A3215" t="s">
        <v>2227</v>
      </c>
      <c r="B3215" t="s">
        <v>201</v>
      </c>
      <c r="N3215" s="107">
        <v>21</v>
      </c>
      <c r="O3215">
        <v>7</v>
      </c>
      <c r="P3215">
        <v>0</v>
      </c>
    </row>
    <row r="3216" spans="1:16" x14ac:dyDescent="0.3">
      <c r="A3216" t="s">
        <v>2228</v>
      </c>
      <c r="B3216" t="s">
        <v>300</v>
      </c>
      <c r="N3216" s="107">
        <v>12</v>
      </c>
      <c r="O3216">
        <v>5.0999999999999996</v>
      </c>
      <c r="P3216">
        <v>0</v>
      </c>
    </row>
    <row r="3217" spans="1:16" x14ac:dyDescent="0.3">
      <c r="A3217" t="s">
        <v>2229</v>
      </c>
      <c r="B3217" t="s">
        <v>323</v>
      </c>
      <c r="N3217" s="107">
        <v>11</v>
      </c>
      <c r="O3217">
        <v>6.8</v>
      </c>
      <c r="P3217">
        <v>0</v>
      </c>
    </row>
    <row r="3218" spans="1:16" x14ac:dyDescent="0.3">
      <c r="A3218" t="s">
        <v>2230</v>
      </c>
      <c r="B3218" t="s">
        <v>222</v>
      </c>
      <c r="N3218" s="107">
        <v>16</v>
      </c>
      <c r="O3218">
        <v>6.5</v>
      </c>
      <c r="P3218">
        <v>16000</v>
      </c>
    </row>
    <row r="3219" spans="1:16" x14ac:dyDescent="0.3">
      <c r="A3219" t="s">
        <v>2231</v>
      </c>
      <c r="B3219" t="s">
        <v>196</v>
      </c>
      <c r="N3219" s="107">
        <v>16</v>
      </c>
      <c r="O3219">
        <v>6.6</v>
      </c>
      <c r="P3219">
        <v>39000</v>
      </c>
    </row>
    <row r="3220" spans="1:16" x14ac:dyDescent="0.3">
      <c r="A3220" t="s">
        <v>2232</v>
      </c>
      <c r="B3220" t="s">
        <v>305</v>
      </c>
      <c r="N3220" s="107">
        <v>17</v>
      </c>
      <c r="O3220">
        <v>7.2</v>
      </c>
      <c r="P3220">
        <v>11000</v>
      </c>
    </row>
    <row r="3221" spans="1:16" x14ac:dyDescent="0.3">
      <c r="A3221" t="s">
        <v>2233</v>
      </c>
      <c r="B3221" t="s">
        <v>278</v>
      </c>
      <c r="N3221" s="107">
        <v>19</v>
      </c>
      <c r="O3221">
        <v>7</v>
      </c>
      <c r="P3221">
        <v>0</v>
      </c>
    </row>
    <row r="3222" spans="1:16" x14ac:dyDescent="0.3">
      <c r="A3222" t="s">
        <v>2234</v>
      </c>
      <c r="B3222" t="s">
        <v>234</v>
      </c>
      <c r="N3222" s="107">
        <v>20</v>
      </c>
      <c r="O3222">
        <v>7</v>
      </c>
      <c r="P3222">
        <v>0</v>
      </c>
    </row>
    <row r="3223" spans="1:16" x14ac:dyDescent="0.3">
      <c r="A3223" t="s">
        <v>2235</v>
      </c>
      <c r="B3223" t="s">
        <v>300</v>
      </c>
      <c r="N3223" s="107">
        <v>19</v>
      </c>
      <c r="O3223">
        <v>5.9</v>
      </c>
      <c r="P3223">
        <v>0</v>
      </c>
    </row>
    <row r="3224" spans="1:16" x14ac:dyDescent="0.3">
      <c r="A3224" t="s">
        <v>2236</v>
      </c>
      <c r="B3224" t="s">
        <v>278</v>
      </c>
      <c r="N3224" s="107">
        <v>19</v>
      </c>
      <c r="O3224">
        <v>5.4</v>
      </c>
      <c r="P3224">
        <v>24000</v>
      </c>
    </row>
    <row r="3225" spans="1:16" x14ac:dyDescent="0.3">
      <c r="A3225" t="s">
        <v>2237</v>
      </c>
      <c r="B3225" t="s">
        <v>305</v>
      </c>
      <c r="N3225" s="107">
        <v>18</v>
      </c>
      <c r="O3225">
        <v>6.6</v>
      </c>
      <c r="P3225">
        <v>0</v>
      </c>
    </row>
    <row r="3226" spans="1:16" x14ac:dyDescent="0.3">
      <c r="A3226" t="s">
        <v>2238</v>
      </c>
      <c r="B3226" t="s">
        <v>588</v>
      </c>
      <c r="N3226" s="107">
        <v>17</v>
      </c>
      <c r="O3226">
        <v>7</v>
      </c>
      <c r="P3226">
        <v>17000</v>
      </c>
    </row>
    <row r="3227" spans="1:16" x14ac:dyDescent="0.3">
      <c r="A3227" t="s">
        <v>2239</v>
      </c>
      <c r="B3227" t="s">
        <v>428</v>
      </c>
      <c r="N3227" s="107">
        <v>16</v>
      </c>
      <c r="O3227">
        <v>6.5</v>
      </c>
      <c r="P3227">
        <v>893</v>
      </c>
    </row>
    <row r="3228" spans="1:16" x14ac:dyDescent="0.3">
      <c r="A3228" t="s">
        <v>2240</v>
      </c>
      <c r="B3228" t="s">
        <v>344</v>
      </c>
      <c r="N3228" s="107">
        <v>24</v>
      </c>
      <c r="O3228">
        <v>6.3</v>
      </c>
      <c r="P3228">
        <v>0</v>
      </c>
    </row>
    <row r="3229" spans="1:16" x14ac:dyDescent="0.3">
      <c r="A3229" t="s">
        <v>2241</v>
      </c>
      <c r="B3229" t="s">
        <v>278</v>
      </c>
      <c r="N3229" s="107">
        <v>23</v>
      </c>
      <c r="O3229">
        <v>6.5</v>
      </c>
      <c r="P3229">
        <v>0</v>
      </c>
    </row>
    <row r="3230" spans="1:16" x14ac:dyDescent="0.3">
      <c r="A3230" t="s">
        <v>2242</v>
      </c>
      <c r="B3230" t="s">
        <v>589</v>
      </c>
      <c r="N3230" s="107">
        <v>21</v>
      </c>
      <c r="O3230">
        <v>6.5</v>
      </c>
      <c r="P3230">
        <v>0</v>
      </c>
    </row>
    <row r="3231" spans="1:16" x14ac:dyDescent="0.3">
      <c r="A3231" t="s">
        <v>2243</v>
      </c>
      <c r="B3231" t="s">
        <v>298</v>
      </c>
      <c r="N3231" s="107">
        <v>20</v>
      </c>
      <c r="O3231">
        <v>5.8</v>
      </c>
      <c r="P3231">
        <v>0</v>
      </c>
    </row>
    <row r="3232" spans="1:16" x14ac:dyDescent="0.3">
      <c r="A3232" t="s">
        <v>2244</v>
      </c>
      <c r="B3232" t="s">
        <v>175</v>
      </c>
      <c r="N3232" s="107">
        <v>2</v>
      </c>
      <c r="O3232">
        <v>6.6</v>
      </c>
      <c r="P3232">
        <v>20000</v>
      </c>
    </row>
    <row r="3233" spans="1:16" x14ac:dyDescent="0.3">
      <c r="A3233" t="s">
        <v>2245</v>
      </c>
      <c r="B3233" t="s">
        <v>381</v>
      </c>
      <c r="N3233" s="107">
        <v>3</v>
      </c>
      <c r="O3233">
        <v>5.4</v>
      </c>
      <c r="P3233">
        <v>748</v>
      </c>
    </row>
    <row r="3234" spans="1:16" x14ac:dyDescent="0.3">
      <c r="A3234" t="s">
        <v>2246</v>
      </c>
      <c r="B3234" t="s">
        <v>201</v>
      </c>
      <c r="N3234" s="107">
        <v>4</v>
      </c>
      <c r="O3234">
        <v>6.1</v>
      </c>
      <c r="P3234">
        <v>0</v>
      </c>
    </row>
    <row r="3235" spans="1:16" x14ac:dyDescent="0.3">
      <c r="A3235" t="s">
        <v>2247</v>
      </c>
      <c r="B3235" t="s">
        <v>577</v>
      </c>
      <c r="N3235" s="107">
        <v>5</v>
      </c>
      <c r="O3235">
        <v>4</v>
      </c>
      <c r="P3235">
        <v>10000</v>
      </c>
    </row>
    <row r="3236" spans="1:16" x14ac:dyDescent="0.3">
      <c r="A3236" t="s">
        <v>2248</v>
      </c>
      <c r="B3236" t="s">
        <v>341</v>
      </c>
      <c r="N3236" s="107">
        <v>6</v>
      </c>
      <c r="O3236">
        <v>7.6</v>
      </c>
      <c r="P3236">
        <v>0</v>
      </c>
    </row>
    <row r="3237" spans="1:16" x14ac:dyDescent="0.3">
      <c r="A3237" t="s">
        <v>2249</v>
      </c>
      <c r="B3237" t="s">
        <v>269</v>
      </c>
      <c r="N3237" s="107">
        <v>7</v>
      </c>
      <c r="O3237">
        <v>7.9</v>
      </c>
      <c r="P3237">
        <v>19000</v>
      </c>
    </row>
    <row r="3238" spans="1:16" x14ac:dyDescent="0.3">
      <c r="A3238" t="s">
        <v>2250</v>
      </c>
      <c r="B3238" t="s">
        <v>285</v>
      </c>
      <c r="N3238" s="107">
        <v>8</v>
      </c>
      <c r="O3238">
        <v>5.3</v>
      </c>
      <c r="P3238">
        <v>50000</v>
      </c>
    </row>
    <row r="3239" spans="1:16" x14ac:dyDescent="0.3">
      <c r="A3239" t="s">
        <v>2251</v>
      </c>
      <c r="B3239" t="s">
        <v>298</v>
      </c>
      <c r="N3239" s="107">
        <v>23</v>
      </c>
      <c r="O3239">
        <v>6.6</v>
      </c>
      <c r="P3239">
        <v>0</v>
      </c>
    </row>
    <row r="3240" spans="1:16" x14ac:dyDescent="0.3">
      <c r="A3240" t="s">
        <v>2252</v>
      </c>
      <c r="B3240" t="s">
        <v>590</v>
      </c>
      <c r="N3240" s="107">
        <v>24</v>
      </c>
      <c r="O3240">
        <v>6.3</v>
      </c>
      <c r="P3240">
        <v>455</v>
      </c>
    </row>
    <row r="3241" spans="1:16" x14ac:dyDescent="0.3">
      <c r="A3241" t="s">
        <v>2253</v>
      </c>
      <c r="B3241" t="s">
        <v>591</v>
      </c>
      <c r="N3241" s="107">
        <v>1</v>
      </c>
      <c r="O3241">
        <v>7.5</v>
      </c>
      <c r="P3241">
        <v>0</v>
      </c>
    </row>
    <row r="3242" spans="1:16" x14ac:dyDescent="0.3">
      <c r="A3242" t="s">
        <v>2254</v>
      </c>
      <c r="B3242" t="s">
        <v>305</v>
      </c>
      <c r="N3242" s="107">
        <v>2</v>
      </c>
      <c r="O3242">
        <v>7.2</v>
      </c>
      <c r="P3242">
        <v>0</v>
      </c>
    </row>
    <row r="3243" spans="1:16" x14ac:dyDescent="0.3">
      <c r="A3243" t="s">
        <v>2255</v>
      </c>
      <c r="B3243" t="s">
        <v>592</v>
      </c>
      <c r="N3243" s="107">
        <v>23</v>
      </c>
      <c r="O3243">
        <v>7</v>
      </c>
      <c r="P3243">
        <v>161</v>
      </c>
    </row>
    <row r="3244" spans="1:16" x14ac:dyDescent="0.3">
      <c r="A3244" t="s">
        <v>2256</v>
      </c>
      <c r="B3244" t="s">
        <v>202</v>
      </c>
      <c r="N3244" s="107">
        <v>24</v>
      </c>
      <c r="O3244">
        <v>4.9000000000000004</v>
      </c>
      <c r="P3244">
        <v>0</v>
      </c>
    </row>
    <row r="3245" spans="1:16" x14ac:dyDescent="0.3">
      <c r="A3245" t="s">
        <v>2257</v>
      </c>
      <c r="B3245" t="s">
        <v>179</v>
      </c>
      <c r="N3245" s="107">
        <v>21</v>
      </c>
      <c r="O3245">
        <v>6.9</v>
      </c>
      <c r="P3245">
        <v>505</v>
      </c>
    </row>
    <row r="3246" spans="1:16" x14ac:dyDescent="0.3">
      <c r="A3246" t="s">
        <v>2258</v>
      </c>
      <c r="B3246" t="s">
        <v>265</v>
      </c>
      <c r="N3246" s="107">
        <v>20</v>
      </c>
      <c r="O3246">
        <v>5.2</v>
      </c>
      <c r="P3246">
        <v>14000</v>
      </c>
    </row>
    <row r="3247" spans="1:16" x14ac:dyDescent="0.3">
      <c r="A3247" t="s">
        <v>2259</v>
      </c>
      <c r="B3247" t="s">
        <v>323</v>
      </c>
      <c r="N3247" s="107">
        <v>21</v>
      </c>
      <c r="O3247">
        <v>8.1</v>
      </c>
      <c r="P3247">
        <v>11000</v>
      </c>
    </row>
    <row r="3248" spans="1:16" x14ac:dyDescent="0.3">
      <c r="A3248" t="s">
        <v>2260</v>
      </c>
      <c r="B3248" t="s">
        <v>196</v>
      </c>
      <c r="N3248" s="107">
        <v>21</v>
      </c>
      <c r="O3248">
        <v>6.6</v>
      </c>
      <c r="P3248">
        <v>11000</v>
      </c>
    </row>
    <row r="3249" spans="1:16" x14ac:dyDescent="0.3">
      <c r="A3249" t="s">
        <v>2261</v>
      </c>
      <c r="B3249" t="s">
        <v>298</v>
      </c>
      <c r="N3249" s="107">
        <v>21</v>
      </c>
      <c r="O3249">
        <v>6.2</v>
      </c>
      <c r="P3249">
        <v>0</v>
      </c>
    </row>
    <row r="3250" spans="1:16" x14ac:dyDescent="0.3">
      <c r="A3250" t="s">
        <v>2262</v>
      </c>
      <c r="B3250" t="s">
        <v>593</v>
      </c>
      <c r="N3250" s="107">
        <v>23</v>
      </c>
      <c r="O3250">
        <v>7.2</v>
      </c>
      <c r="P3250">
        <v>63000</v>
      </c>
    </row>
    <row r="3251" spans="1:16" x14ac:dyDescent="0.3">
      <c r="A3251" t="s">
        <v>2263</v>
      </c>
      <c r="B3251" t="s">
        <v>325</v>
      </c>
      <c r="N3251" s="107">
        <v>24</v>
      </c>
      <c r="O3251">
        <v>7.3</v>
      </c>
      <c r="P3251">
        <v>10000</v>
      </c>
    </row>
    <row r="3252" spans="1:16" x14ac:dyDescent="0.3">
      <c r="A3252" t="s">
        <v>2264</v>
      </c>
      <c r="B3252" t="s">
        <v>278</v>
      </c>
      <c r="N3252" s="107">
        <v>1</v>
      </c>
      <c r="O3252">
        <v>6.7</v>
      </c>
      <c r="P3252">
        <v>0</v>
      </c>
    </row>
    <row r="3253" spans="1:16" x14ac:dyDescent="0.3">
      <c r="A3253" t="s">
        <v>2265</v>
      </c>
      <c r="B3253" t="s">
        <v>353</v>
      </c>
      <c r="N3253" s="107">
        <v>2</v>
      </c>
      <c r="O3253">
        <v>6.4</v>
      </c>
      <c r="P3253">
        <v>12000</v>
      </c>
    </row>
    <row r="3254" spans="1:16" x14ac:dyDescent="0.3">
      <c r="A3254" t="s">
        <v>2266</v>
      </c>
      <c r="B3254" t="s">
        <v>318</v>
      </c>
      <c r="N3254" s="107">
        <v>3</v>
      </c>
      <c r="O3254">
        <v>7.8</v>
      </c>
      <c r="P3254">
        <v>83000</v>
      </c>
    </row>
    <row r="3255" spans="1:16" x14ac:dyDescent="0.3">
      <c r="A3255" t="s">
        <v>2267</v>
      </c>
      <c r="B3255" t="s">
        <v>395</v>
      </c>
      <c r="N3255" s="107">
        <v>4</v>
      </c>
      <c r="O3255">
        <v>6.4</v>
      </c>
      <c r="P3255">
        <v>101000</v>
      </c>
    </row>
    <row r="3256" spans="1:16" x14ac:dyDescent="0.3">
      <c r="A3256" t="s">
        <v>2268</v>
      </c>
      <c r="B3256" t="s">
        <v>190</v>
      </c>
      <c r="N3256" s="107">
        <v>5</v>
      </c>
      <c r="O3256">
        <v>4.0999999999999996</v>
      </c>
      <c r="P3256">
        <v>681</v>
      </c>
    </row>
    <row r="3257" spans="1:16" x14ac:dyDescent="0.3">
      <c r="A3257" t="s">
        <v>2269</v>
      </c>
      <c r="B3257" t="s">
        <v>410</v>
      </c>
      <c r="N3257" s="107">
        <v>6</v>
      </c>
      <c r="O3257">
        <v>4.0999999999999996</v>
      </c>
      <c r="P3257">
        <v>0</v>
      </c>
    </row>
    <row r="3258" spans="1:16" x14ac:dyDescent="0.3">
      <c r="A3258" t="s">
        <v>2270</v>
      </c>
      <c r="B3258" t="s">
        <v>341</v>
      </c>
      <c r="N3258" s="107">
        <v>7</v>
      </c>
      <c r="O3258">
        <v>7.4</v>
      </c>
      <c r="P3258">
        <v>0</v>
      </c>
    </row>
    <row r="3259" spans="1:16" x14ac:dyDescent="0.3">
      <c r="A3259" t="s">
        <v>2271</v>
      </c>
      <c r="B3259" t="s">
        <v>411</v>
      </c>
      <c r="N3259" s="107">
        <v>8</v>
      </c>
      <c r="O3259">
        <v>5.8</v>
      </c>
      <c r="P3259">
        <v>58000</v>
      </c>
    </row>
    <row r="3260" spans="1:16" x14ac:dyDescent="0.3">
      <c r="A3260" t="s">
        <v>2272</v>
      </c>
      <c r="B3260" t="s">
        <v>594</v>
      </c>
      <c r="N3260" s="107">
        <v>9</v>
      </c>
      <c r="O3260">
        <v>7.6</v>
      </c>
      <c r="P3260">
        <v>0</v>
      </c>
    </row>
    <row r="3261" spans="1:16" x14ac:dyDescent="0.3">
      <c r="A3261" t="s">
        <v>2273</v>
      </c>
      <c r="B3261" t="s">
        <v>595</v>
      </c>
      <c r="N3261" s="107">
        <v>10</v>
      </c>
      <c r="O3261">
        <v>7.2</v>
      </c>
      <c r="P3261">
        <v>40000</v>
      </c>
    </row>
    <row r="3262" spans="1:16" x14ac:dyDescent="0.3">
      <c r="A3262" t="s">
        <v>2274</v>
      </c>
      <c r="B3262" t="s">
        <v>409</v>
      </c>
      <c r="N3262" s="107">
        <v>10</v>
      </c>
      <c r="O3262">
        <v>7.8</v>
      </c>
      <c r="P3262">
        <v>74000</v>
      </c>
    </row>
    <row r="3263" spans="1:16" x14ac:dyDescent="0.3">
      <c r="A3263" t="s">
        <v>2275</v>
      </c>
      <c r="B3263" t="s">
        <v>286</v>
      </c>
      <c r="N3263" s="107">
        <v>10</v>
      </c>
      <c r="O3263">
        <v>7.7</v>
      </c>
      <c r="P3263">
        <v>12000</v>
      </c>
    </row>
    <row r="3264" spans="1:16" x14ac:dyDescent="0.3">
      <c r="A3264" t="s">
        <v>2276</v>
      </c>
      <c r="B3264" t="s">
        <v>278</v>
      </c>
      <c r="N3264" s="107">
        <v>10</v>
      </c>
      <c r="O3264">
        <v>6.4</v>
      </c>
      <c r="P3264">
        <v>1000</v>
      </c>
    </row>
    <row r="3265" spans="1:16" x14ac:dyDescent="0.3">
      <c r="A3265" t="s">
        <v>2277</v>
      </c>
      <c r="B3265" t="s">
        <v>298</v>
      </c>
      <c r="N3265" s="107">
        <v>2</v>
      </c>
      <c r="O3265">
        <v>5.0999999999999996</v>
      </c>
      <c r="P3265">
        <v>0</v>
      </c>
    </row>
    <row r="3266" spans="1:16" x14ac:dyDescent="0.3">
      <c r="A3266" t="s">
        <v>2278</v>
      </c>
      <c r="B3266" t="s">
        <v>537</v>
      </c>
      <c r="N3266" s="107">
        <v>3</v>
      </c>
      <c r="O3266">
        <v>5.5</v>
      </c>
      <c r="P3266">
        <v>0</v>
      </c>
    </row>
    <row r="3267" spans="1:16" x14ac:dyDescent="0.3">
      <c r="A3267" t="s">
        <v>2279</v>
      </c>
      <c r="B3267" t="s">
        <v>596</v>
      </c>
      <c r="N3267" s="107">
        <v>4</v>
      </c>
      <c r="O3267">
        <v>7.4</v>
      </c>
      <c r="P3267">
        <v>14000</v>
      </c>
    </row>
    <row r="3268" spans="1:16" x14ac:dyDescent="0.3">
      <c r="A3268" t="s">
        <v>2280</v>
      </c>
      <c r="B3268" t="s">
        <v>243</v>
      </c>
      <c r="N3268" s="107">
        <v>5</v>
      </c>
      <c r="O3268">
        <v>6</v>
      </c>
      <c r="P3268">
        <v>14000</v>
      </c>
    </row>
    <row r="3269" spans="1:16" x14ac:dyDescent="0.3">
      <c r="A3269" t="s">
        <v>2281</v>
      </c>
      <c r="B3269" t="s">
        <v>597</v>
      </c>
      <c r="N3269" s="107">
        <v>6</v>
      </c>
      <c r="O3269">
        <v>7.5</v>
      </c>
      <c r="P3269">
        <v>13000</v>
      </c>
    </row>
    <row r="3270" spans="1:16" x14ac:dyDescent="0.3">
      <c r="A3270" t="s">
        <v>2282</v>
      </c>
      <c r="B3270" t="s">
        <v>598</v>
      </c>
      <c r="N3270" s="107">
        <v>7</v>
      </c>
      <c r="O3270">
        <v>7</v>
      </c>
      <c r="P3270">
        <v>28000</v>
      </c>
    </row>
    <row r="3271" spans="1:16" x14ac:dyDescent="0.3">
      <c r="A3271" t="s">
        <v>2283</v>
      </c>
      <c r="B3271" t="s">
        <v>295</v>
      </c>
      <c r="N3271" s="107">
        <v>8</v>
      </c>
      <c r="O3271">
        <v>7.5</v>
      </c>
      <c r="P3271">
        <v>0</v>
      </c>
    </row>
    <row r="3272" spans="1:16" x14ac:dyDescent="0.3">
      <c r="A3272" t="s">
        <v>2284</v>
      </c>
      <c r="B3272" t="s">
        <v>341</v>
      </c>
      <c r="N3272" s="107">
        <v>9</v>
      </c>
      <c r="O3272">
        <v>7.3</v>
      </c>
      <c r="P3272">
        <v>55000</v>
      </c>
    </row>
    <row r="3273" spans="1:16" x14ac:dyDescent="0.3">
      <c r="A3273" t="s">
        <v>2285</v>
      </c>
      <c r="B3273" t="s">
        <v>298</v>
      </c>
      <c r="N3273" s="61">
        <v>3</v>
      </c>
      <c r="O3273">
        <v>5.7</v>
      </c>
      <c r="P3273">
        <v>11000</v>
      </c>
    </row>
    <row r="3274" spans="1:16" x14ac:dyDescent="0.3">
      <c r="A3274" t="s">
        <v>2286</v>
      </c>
      <c r="B3274" t="s">
        <v>432</v>
      </c>
      <c r="N3274" s="61">
        <v>4</v>
      </c>
      <c r="O3274">
        <v>7.3</v>
      </c>
      <c r="P3274">
        <v>54000</v>
      </c>
    </row>
    <row r="3275" spans="1:16" x14ac:dyDescent="0.3">
      <c r="A3275" t="s">
        <v>2287</v>
      </c>
      <c r="B3275" t="s">
        <v>373</v>
      </c>
      <c r="N3275" s="61">
        <v>5</v>
      </c>
      <c r="O3275">
        <v>7.2</v>
      </c>
      <c r="P3275">
        <v>0</v>
      </c>
    </row>
    <row r="3276" spans="1:16" x14ac:dyDescent="0.3">
      <c r="A3276" t="s">
        <v>2288</v>
      </c>
      <c r="B3276" t="s">
        <v>343</v>
      </c>
      <c r="N3276" s="107">
        <v>14</v>
      </c>
      <c r="O3276">
        <v>5.9</v>
      </c>
      <c r="P3276">
        <v>0</v>
      </c>
    </row>
    <row r="3277" spans="1:16" x14ac:dyDescent="0.3">
      <c r="A3277" t="s">
        <v>2289</v>
      </c>
      <c r="B3277" t="s">
        <v>599</v>
      </c>
      <c r="N3277" s="107">
        <v>12</v>
      </c>
      <c r="O3277">
        <v>7.8</v>
      </c>
      <c r="P3277">
        <v>0</v>
      </c>
    </row>
    <row r="3278" spans="1:16" x14ac:dyDescent="0.3">
      <c r="A3278" t="s">
        <v>2290</v>
      </c>
      <c r="B3278" t="s">
        <v>489</v>
      </c>
      <c r="N3278" s="107">
        <v>13</v>
      </c>
      <c r="O3278">
        <v>7.7</v>
      </c>
      <c r="P3278">
        <v>13000</v>
      </c>
    </row>
    <row r="3279" spans="1:16" x14ac:dyDescent="0.3">
      <c r="A3279" t="s">
        <v>2291</v>
      </c>
      <c r="B3279" t="s">
        <v>284</v>
      </c>
      <c r="N3279" s="107">
        <v>14</v>
      </c>
      <c r="O3279">
        <v>8.1</v>
      </c>
      <c r="P3279">
        <v>0</v>
      </c>
    </row>
    <row r="3280" spans="1:16" x14ac:dyDescent="0.3">
      <c r="A3280" t="s">
        <v>2292</v>
      </c>
      <c r="B3280" t="s">
        <v>344</v>
      </c>
      <c r="N3280" s="107">
        <v>15</v>
      </c>
      <c r="O3280">
        <v>6.6</v>
      </c>
      <c r="P3280">
        <v>0</v>
      </c>
    </row>
    <row r="3281" spans="1:16" x14ac:dyDescent="0.3">
      <c r="A3281" t="s">
        <v>2293</v>
      </c>
      <c r="B3281" t="s">
        <v>300</v>
      </c>
      <c r="N3281" s="107">
        <v>16</v>
      </c>
      <c r="O3281">
        <v>7.1</v>
      </c>
      <c r="P3281">
        <v>0</v>
      </c>
    </row>
    <row r="3282" spans="1:16" x14ac:dyDescent="0.3">
      <c r="A3282" t="s">
        <v>2294</v>
      </c>
      <c r="B3282" t="s">
        <v>369</v>
      </c>
      <c r="N3282" s="107">
        <v>17</v>
      </c>
      <c r="O3282">
        <v>5.9</v>
      </c>
      <c r="P3282">
        <v>0</v>
      </c>
    </row>
    <row r="3283" spans="1:16" x14ac:dyDescent="0.3">
      <c r="A3283" t="s">
        <v>2295</v>
      </c>
      <c r="B3283" t="s">
        <v>396</v>
      </c>
      <c r="N3283" s="107">
        <v>18</v>
      </c>
      <c r="O3283">
        <v>8</v>
      </c>
      <c r="P3283">
        <v>663</v>
      </c>
    </row>
    <row r="3284" spans="1:16" x14ac:dyDescent="0.3">
      <c r="A3284" t="s">
        <v>2296</v>
      </c>
      <c r="B3284" t="s">
        <v>243</v>
      </c>
      <c r="N3284" s="107">
        <v>19</v>
      </c>
      <c r="O3284">
        <v>4.5999999999999996</v>
      </c>
      <c r="P3284">
        <v>2000</v>
      </c>
    </row>
    <row r="3285" spans="1:16" x14ac:dyDescent="0.3">
      <c r="A3285" t="s">
        <v>2297</v>
      </c>
      <c r="B3285" t="s">
        <v>600</v>
      </c>
      <c r="N3285" s="107">
        <v>12</v>
      </c>
      <c r="O3285">
        <v>6.1</v>
      </c>
      <c r="P3285">
        <v>35000</v>
      </c>
    </row>
    <row r="3286" spans="1:16" x14ac:dyDescent="0.3">
      <c r="A3286" t="s">
        <v>1743</v>
      </c>
      <c r="B3286" t="s">
        <v>461</v>
      </c>
      <c r="N3286" s="107">
        <v>4</v>
      </c>
      <c r="O3286">
        <v>7.2</v>
      </c>
      <c r="P3286">
        <v>0</v>
      </c>
    </row>
    <row r="3287" spans="1:16" x14ac:dyDescent="0.3">
      <c r="A3287" t="s">
        <v>2298</v>
      </c>
      <c r="B3287" t="s">
        <v>601</v>
      </c>
      <c r="N3287" s="107">
        <v>3</v>
      </c>
      <c r="O3287">
        <v>6.4</v>
      </c>
      <c r="P3287">
        <v>16000</v>
      </c>
    </row>
    <row r="3288" spans="1:16" x14ac:dyDescent="0.3">
      <c r="A3288" t="s">
        <v>2299</v>
      </c>
      <c r="B3288" t="s">
        <v>300</v>
      </c>
      <c r="N3288" s="107">
        <v>8</v>
      </c>
      <c r="O3288">
        <v>6</v>
      </c>
      <c r="P3288">
        <v>0</v>
      </c>
    </row>
    <row r="3289" spans="1:16" x14ac:dyDescent="0.3">
      <c r="A3289" t="s">
        <v>2300</v>
      </c>
      <c r="B3289" t="s">
        <v>602</v>
      </c>
      <c r="N3289" s="107">
        <v>9</v>
      </c>
      <c r="O3289">
        <v>5.2</v>
      </c>
      <c r="P3289">
        <v>55000</v>
      </c>
    </row>
    <row r="3290" spans="1:16" x14ac:dyDescent="0.3">
      <c r="A3290" t="s">
        <v>2301</v>
      </c>
      <c r="B3290" t="s">
        <v>396</v>
      </c>
      <c r="N3290" s="107">
        <v>1</v>
      </c>
      <c r="O3290">
        <v>7.6</v>
      </c>
      <c r="P3290">
        <v>0</v>
      </c>
    </row>
    <row r="3291" spans="1:16" x14ac:dyDescent="0.3">
      <c r="A3291" t="s">
        <v>2302</v>
      </c>
      <c r="B3291" t="s">
        <v>322</v>
      </c>
      <c r="N3291" s="107">
        <v>12</v>
      </c>
      <c r="O3291">
        <v>6.4</v>
      </c>
      <c r="P3291">
        <v>12000</v>
      </c>
    </row>
    <row r="3292" spans="1:16" x14ac:dyDescent="0.3">
      <c r="A3292" t="s">
        <v>2303</v>
      </c>
      <c r="B3292" t="s">
        <v>603</v>
      </c>
      <c r="N3292" s="107">
        <v>7</v>
      </c>
      <c r="O3292">
        <v>6.4</v>
      </c>
      <c r="P3292">
        <v>0</v>
      </c>
    </row>
    <row r="3293" spans="1:16" x14ac:dyDescent="0.3">
      <c r="A3293" t="s">
        <v>2304</v>
      </c>
      <c r="B3293" t="s">
        <v>278</v>
      </c>
      <c r="N3293" s="107">
        <v>4</v>
      </c>
      <c r="O3293">
        <v>6.1</v>
      </c>
      <c r="P3293">
        <v>0</v>
      </c>
    </row>
    <row r="3294" spans="1:16" x14ac:dyDescent="0.3">
      <c r="A3294" t="s">
        <v>2305</v>
      </c>
      <c r="B3294" t="s">
        <v>410</v>
      </c>
      <c r="N3294" s="107">
        <v>8</v>
      </c>
      <c r="O3294">
        <v>6.1</v>
      </c>
      <c r="P3294">
        <v>0</v>
      </c>
    </row>
    <row r="3295" spans="1:16" x14ac:dyDescent="0.3">
      <c r="A3295" t="s">
        <v>2306</v>
      </c>
      <c r="B3295" t="s">
        <v>570</v>
      </c>
      <c r="N3295" s="107">
        <v>9</v>
      </c>
      <c r="O3295">
        <v>5.2</v>
      </c>
      <c r="P3295">
        <v>0</v>
      </c>
    </row>
    <row r="3296" spans="1:16" x14ac:dyDescent="0.3">
      <c r="A3296" t="s">
        <v>2307</v>
      </c>
      <c r="B3296" t="s">
        <v>604</v>
      </c>
      <c r="N3296" s="107">
        <v>9</v>
      </c>
      <c r="O3296">
        <v>7.7</v>
      </c>
      <c r="P3296">
        <v>25000</v>
      </c>
    </row>
    <row r="3297" spans="1:16" x14ac:dyDescent="0.3">
      <c r="A3297" t="s">
        <v>2308</v>
      </c>
      <c r="B3297" t="s">
        <v>341</v>
      </c>
      <c r="N3297" s="107">
        <v>9</v>
      </c>
      <c r="O3297">
        <v>7.3</v>
      </c>
      <c r="P3297">
        <v>29000</v>
      </c>
    </row>
    <row r="3298" spans="1:16" x14ac:dyDescent="0.3">
      <c r="A3298" t="s">
        <v>2309</v>
      </c>
      <c r="B3298" t="s">
        <v>256</v>
      </c>
      <c r="N3298" s="107">
        <v>1</v>
      </c>
      <c r="O3298">
        <v>6.9</v>
      </c>
      <c r="P3298">
        <v>49000</v>
      </c>
    </row>
    <row r="3299" spans="1:16" x14ac:dyDescent="0.3">
      <c r="A3299" t="s">
        <v>2310</v>
      </c>
      <c r="B3299" t="s">
        <v>351</v>
      </c>
      <c r="N3299" s="107">
        <v>3</v>
      </c>
      <c r="O3299">
        <v>8.5</v>
      </c>
      <c r="P3299">
        <v>12000</v>
      </c>
    </row>
    <row r="3300" spans="1:16" x14ac:dyDescent="0.3">
      <c r="A3300" t="s">
        <v>2311</v>
      </c>
      <c r="B3300" t="s">
        <v>243</v>
      </c>
      <c r="N3300" s="107">
        <v>12</v>
      </c>
      <c r="O3300">
        <v>6.3</v>
      </c>
      <c r="P3300">
        <v>0</v>
      </c>
    </row>
    <row r="3301" spans="1:16" x14ac:dyDescent="0.3">
      <c r="A3301" t="s">
        <v>2312</v>
      </c>
      <c r="B3301" t="s">
        <v>217</v>
      </c>
      <c r="N3301" s="107">
        <v>1</v>
      </c>
      <c r="O3301">
        <v>5.9</v>
      </c>
      <c r="P3301">
        <v>14000</v>
      </c>
    </row>
    <row r="3302" spans="1:16" x14ac:dyDescent="0.3">
      <c r="A3302" t="s">
        <v>2313</v>
      </c>
      <c r="B3302" t="s">
        <v>224</v>
      </c>
      <c r="N3302" s="107">
        <v>16</v>
      </c>
      <c r="O3302">
        <v>7.8</v>
      </c>
      <c r="P3302">
        <v>0</v>
      </c>
    </row>
    <row r="3303" spans="1:16" x14ac:dyDescent="0.3">
      <c r="A3303" t="s">
        <v>2314</v>
      </c>
      <c r="B3303" t="s">
        <v>175</v>
      </c>
      <c r="N3303" s="107">
        <v>23</v>
      </c>
      <c r="O3303">
        <v>6.7</v>
      </c>
      <c r="P3303">
        <v>17000</v>
      </c>
    </row>
    <row r="3304" spans="1:16" x14ac:dyDescent="0.3">
      <c r="A3304" t="s">
        <v>2315</v>
      </c>
      <c r="B3304" t="s">
        <v>191</v>
      </c>
      <c r="N3304" s="107">
        <v>23</v>
      </c>
      <c r="O3304">
        <v>6.4</v>
      </c>
      <c r="P3304">
        <v>263</v>
      </c>
    </row>
    <row r="3305" spans="1:16" x14ac:dyDescent="0.3">
      <c r="A3305" t="s">
        <v>2316</v>
      </c>
      <c r="B3305" t="s">
        <v>487</v>
      </c>
      <c r="N3305" s="107">
        <v>2</v>
      </c>
      <c r="O3305">
        <v>5.9</v>
      </c>
      <c r="P3305">
        <v>0</v>
      </c>
    </row>
    <row r="3306" spans="1:16" x14ac:dyDescent="0.3">
      <c r="A3306" t="s">
        <v>2317</v>
      </c>
      <c r="B3306" t="s">
        <v>233</v>
      </c>
      <c r="N3306" s="107">
        <v>4</v>
      </c>
      <c r="O3306">
        <v>6.6</v>
      </c>
      <c r="P3306">
        <v>0</v>
      </c>
    </row>
    <row r="3307" spans="1:16" x14ac:dyDescent="0.3">
      <c r="A3307" t="s">
        <v>2318</v>
      </c>
      <c r="B3307" t="s">
        <v>222</v>
      </c>
      <c r="N3307" s="107">
        <v>21</v>
      </c>
      <c r="O3307">
        <v>6.8</v>
      </c>
      <c r="P3307">
        <v>0</v>
      </c>
    </row>
    <row r="3308" spans="1:16" x14ac:dyDescent="0.3">
      <c r="A3308" t="s">
        <v>2319</v>
      </c>
      <c r="B3308" t="s">
        <v>409</v>
      </c>
      <c r="N3308" s="107">
        <v>2</v>
      </c>
      <c r="O3308">
        <v>6.5</v>
      </c>
      <c r="P3308">
        <v>11000</v>
      </c>
    </row>
    <row r="3309" spans="1:16" x14ac:dyDescent="0.3">
      <c r="A3309" t="s">
        <v>2320</v>
      </c>
      <c r="B3309" t="s">
        <v>521</v>
      </c>
      <c r="N3309" s="107">
        <v>4</v>
      </c>
      <c r="O3309">
        <v>6.6</v>
      </c>
      <c r="P3309">
        <v>3000</v>
      </c>
    </row>
    <row r="3310" spans="1:16" x14ac:dyDescent="0.3">
      <c r="A3310" t="s">
        <v>2321</v>
      </c>
      <c r="B3310" t="s">
        <v>300</v>
      </c>
      <c r="N3310" s="107">
        <v>2</v>
      </c>
      <c r="O3310">
        <v>5.8</v>
      </c>
      <c r="P3310">
        <v>16000</v>
      </c>
    </row>
    <row r="3311" spans="1:16" x14ac:dyDescent="0.3">
      <c r="A3311" t="s">
        <v>2322</v>
      </c>
      <c r="B3311" t="s">
        <v>605</v>
      </c>
      <c r="N3311" s="107">
        <v>4</v>
      </c>
      <c r="O3311">
        <v>6.9</v>
      </c>
      <c r="P3311">
        <v>0</v>
      </c>
    </row>
    <row r="3312" spans="1:16" x14ac:dyDescent="0.3">
      <c r="A3312" t="s">
        <v>2323</v>
      </c>
      <c r="B3312" t="s">
        <v>341</v>
      </c>
      <c r="N3312" s="107">
        <v>5</v>
      </c>
      <c r="O3312">
        <v>7.1</v>
      </c>
      <c r="P3312">
        <v>0</v>
      </c>
    </row>
    <row r="3313" spans="1:16" x14ac:dyDescent="0.3">
      <c r="A3313" t="s">
        <v>2324</v>
      </c>
      <c r="B3313" t="s">
        <v>409</v>
      </c>
      <c r="N3313" s="107">
        <v>6</v>
      </c>
      <c r="O3313">
        <v>5.8</v>
      </c>
      <c r="P3313">
        <v>0</v>
      </c>
    </row>
    <row r="3314" spans="1:16" x14ac:dyDescent="0.3">
      <c r="A3314" t="s">
        <v>2325</v>
      </c>
      <c r="B3314" t="s">
        <v>606</v>
      </c>
      <c r="N3314" s="107">
        <v>7</v>
      </c>
      <c r="O3314">
        <v>7.2</v>
      </c>
      <c r="P3314">
        <v>694</v>
      </c>
    </row>
    <row r="3315" spans="1:16" x14ac:dyDescent="0.3">
      <c r="A3315" t="s">
        <v>2326</v>
      </c>
      <c r="B3315" t="s">
        <v>358</v>
      </c>
      <c r="N3315" s="107">
        <v>8</v>
      </c>
      <c r="O3315">
        <v>6</v>
      </c>
      <c r="P3315">
        <v>0</v>
      </c>
    </row>
    <row r="3316" spans="1:16" x14ac:dyDescent="0.3">
      <c r="A3316" t="s">
        <v>2327</v>
      </c>
      <c r="B3316" t="s">
        <v>352</v>
      </c>
      <c r="N3316" s="107">
        <v>9</v>
      </c>
      <c r="O3316">
        <v>4.7</v>
      </c>
      <c r="P3316">
        <v>0</v>
      </c>
    </row>
    <row r="3317" spans="1:16" x14ac:dyDescent="0.3">
      <c r="A3317" t="s">
        <v>2328</v>
      </c>
      <c r="B3317" t="s">
        <v>411</v>
      </c>
      <c r="N3317" s="107">
        <v>2</v>
      </c>
      <c r="O3317">
        <v>5.2</v>
      </c>
      <c r="P3317">
        <v>0</v>
      </c>
    </row>
    <row r="3318" spans="1:16" x14ac:dyDescent="0.3">
      <c r="A3318" t="s">
        <v>2329</v>
      </c>
      <c r="B3318" t="s">
        <v>190</v>
      </c>
      <c r="N3318" s="107">
        <v>24</v>
      </c>
      <c r="O3318">
        <v>5.5</v>
      </c>
      <c r="P3318">
        <v>0</v>
      </c>
    </row>
    <row r="3319" spans="1:16" x14ac:dyDescent="0.3">
      <c r="A3319" t="s">
        <v>2330</v>
      </c>
      <c r="B3319" t="s">
        <v>607</v>
      </c>
      <c r="N3319" s="107">
        <v>23</v>
      </c>
      <c r="O3319">
        <v>6.5</v>
      </c>
      <c r="P3319">
        <v>42000</v>
      </c>
    </row>
    <row r="3320" spans="1:16" x14ac:dyDescent="0.3">
      <c r="A3320" t="s">
        <v>2331</v>
      </c>
      <c r="B3320" t="s">
        <v>318</v>
      </c>
      <c r="N3320" s="107">
        <v>24</v>
      </c>
      <c r="O3320">
        <v>7</v>
      </c>
      <c r="P3320">
        <v>0</v>
      </c>
    </row>
    <row r="3321" spans="1:16" x14ac:dyDescent="0.3">
      <c r="A3321" t="s">
        <v>2332</v>
      </c>
      <c r="B3321" t="s">
        <v>373</v>
      </c>
      <c r="N3321" s="107">
        <v>21</v>
      </c>
      <c r="O3321">
        <v>5.8</v>
      </c>
      <c r="P3321">
        <v>26000</v>
      </c>
    </row>
    <row r="3322" spans="1:16" x14ac:dyDescent="0.3">
      <c r="A3322" t="s">
        <v>2333</v>
      </c>
      <c r="B3322" t="s">
        <v>537</v>
      </c>
      <c r="N3322" s="107">
        <v>20</v>
      </c>
      <c r="O3322">
        <v>6.2</v>
      </c>
      <c r="P3322">
        <v>0</v>
      </c>
    </row>
    <row r="3323" spans="1:16" x14ac:dyDescent="0.3">
      <c r="A3323" t="s">
        <v>2334</v>
      </c>
      <c r="B3323" t="s">
        <v>233</v>
      </c>
      <c r="N3323" s="107">
        <v>9</v>
      </c>
      <c r="O3323">
        <v>6.5</v>
      </c>
      <c r="P3323">
        <v>0</v>
      </c>
    </row>
    <row r="3324" spans="1:16" x14ac:dyDescent="0.3">
      <c r="A3324" t="s">
        <v>2335</v>
      </c>
      <c r="B3324" t="s">
        <v>605</v>
      </c>
      <c r="N3324" s="107">
        <v>7</v>
      </c>
      <c r="O3324">
        <v>7.2</v>
      </c>
      <c r="P3324">
        <v>0</v>
      </c>
    </row>
    <row r="3325" spans="1:16" x14ac:dyDescent="0.3">
      <c r="A3325" t="s">
        <v>2336</v>
      </c>
      <c r="B3325" t="s">
        <v>298</v>
      </c>
      <c r="N3325" s="107">
        <v>4</v>
      </c>
      <c r="O3325">
        <v>5.0999999999999996</v>
      </c>
      <c r="P3325">
        <v>390</v>
      </c>
    </row>
    <row r="3326" spans="1:16" x14ac:dyDescent="0.3">
      <c r="A3326" t="s">
        <v>2337</v>
      </c>
      <c r="B3326" t="s">
        <v>373</v>
      </c>
      <c r="N3326" s="107">
        <v>5</v>
      </c>
      <c r="O3326">
        <v>4.7</v>
      </c>
      <c r="P3326">
        <v>20000</v>
      </c>
    </row>
    <row r="3327" spans="1:16" x14ac:dyDescent="0.3">
      <c r="A3327" t="s">
        <v>2338</v>
      </c>
      <c r="B3327" t="s">
        <v>602</v>
      </c>
      <c r="N3327" s="107">
        <v>6</v>
      </c>
      <c r="O3327">
        <v>5.9</v>
      </c>
      <c r="P3327">
        <v>445</v>
      </c>
    </row>
    <row r="3328" spans="1:16" x14ac:dyDescent="0.3">
      <c r="A3328" t="s">
        <v>2339</v>
      </c>
      <c r="B3328" t="s">
        <v>487</v>
      </c>
      <c r="N3328" s="107">
        <v>7</v>
      </c>
      <c r="O3328">
        <v>5.8</v>
      </c>
      <c r="P3328">
        <v>16000</v>
      </c>
    </row>
    <row r="3329" spans="1:16" x14ac:dyDescent="0.3">
      <c r="A3329" t="s">
        <v>2340</v>
      </c>
      <c r="B3329" t="s">
        <v>443</v>
      </c>
      <c r="N3329" s="107">
        <v>8</v>
      </c>
      <c r="O3329">
        <v>7.2</v>
      </c>
      <c r="P3329">
        <v>0</v>
      </c>
    </row>
    <row r="3330" spans="1:16" x14ac:dyDescent="0.3">
      <c r="A3330" t="s">
        <v>2341</v>
      </c>
      <c r="B3330" t="s">
        <v>507</v>
      </c>
      <c r="N3330" s="107">
        <v>9</v>
      </c>
      <c r="O3330">
        <v>6.2</v>
      </c>
      <c r="P3330">
        <v>301</v>
      </c>
    </row>
    <row r="3331" spans="1:16" x14ac:dyDescent="0.3">
      <c r="A3331" t="s">
        <v>2342</v>
      </c>
      <c r="B3331" t="s">
        <v>406</v>
      </c>
      <c r="N3331" s="107">
        <v>23</v>
      </c>
      <c r="O3331">
        <v>7.4</v>
      </c>
      <c r="P3331">
        <v>702</v>
      </c>
    </row>
    <row r="3332" spans="1:16" x14ac:dyDescent="0.3">
      <c r="A3332" t="s">
        <v>2343</v>
      </c>
      <c r="B3332" t="s">
        <v>373</v>
      </c>
      <c r="N3332" s="107">
        <v>21</v>
      </c>
      <c r="O3332">
        <v>5.7</v>
      </c>
      <c r="P3332">
        <v>24000</v>
      </c>
    </row>
    <row r="3333" spans="1:16" x14ac:dyDescent="0.3">
      <c r="A3333" t="s">
        <v>2344</v>
      </c>
      <c r="B3333" t="s">
        <v>508</v>
      </c>
      <c r="N3333" s="107">
        <v>12</v>
      </c>
      <c r="O3333">
        <v>6.1</v>
      </c>
      <c r="P3333">
        <v>0</v>
      </c>
    </row>
    <row r="3334" spans="1:16" x14ac:dyDescent="0.3">
      <c r="A3334" t="s">
        <v>2345</v>
      </c>
      <c r="B3334" t="s">
        <v>608</v>
      </c>
      <c r="N3334" s="107">
        <v>12</v>
      </c>
      <c r="O3334">
        <v>6</v>
      </c>
      <c r="P3334">
        <v>39000</v>
      </c>
    </row>
    <row r="3335" spans="1:16" x14ac:dyDescent="0.3">
      <c r="A3335" t="s">
        <v>2346</v>
      </c>
      <c r="B3335" t="s">
        <v>609</v>
      </c>
      <c r="N3335" s="107">
        <v>12</v>
      </c>
      <c r="O3335">
        <v>6.9</v>
      </c>
      <c r="P3335">
        <v>0</v>
      </c>
    </row>
    <row r="3336" spans="1:16" x14ac:dyDescent="0.3">
      <c r="A3336" t="s">
        <v>2347</v>
      </c>
      <c r="B3336" t="s">
        <v>278</v>
      </c>
      <c r="N3336" s="107">
        <v>13</v>
      </c>
      <c r="O3336">
        <v>6.5</v>
      </c>
      <c r="P3336">
        <v>0</v>
      </c>
    </row>
    <row r="3337" spans="1:16" x14ac:dyDescent="0.3">
      <c r="A3337" t="s">
        <v>2348</v>
      </c>
      <c r="B3337" t="s">
        <v>610</v>
      </c>
      <c r="N3337" s="107">
        <v>15</v>
      </c>
      <c r="O3337">
        <v>5</v>
      </c>
      <c r="P3337">
        <v>470</v>
      </c>
    </row>
    <row r="3338" spans="1:16" x14ac:dyDescent="0.3">
      <c r="A3338" t="s">
        <v>2349</v>
      </c>
      <c r="B3338" t="s">
        <v>436</v>
      </c>
      <c r="N3338" s="107">
        <v>21</v>
      </c>
      <c r="O3338">
        <v>5.7</v>
      </c>
      <c r="P3338">
        <v>3000</v>
      </c>
    </row>
    <row r="3339" spans="1:16" x14ac:dyDescent="0.3">
      <c r="A3339" t="s">
        <v>2350</v>
      </c>
      <c r="B3339" t="s">
        <v>398</v>
      </c>
      <c r="N3339" s="107">
        <v>2</v>
      </c>
      <c r="O3339">
        <v>7</v>
      </c>
      <c r="P3339">
        <v>394</v>
      </c>
    </row>
    <row r="3340" spans="1:16" x14ac:dyDescent="0.3">
      <c r="A3340" t="s">
        <v>2351</v>
      </c>
      <c r="B3340" t="s">
        <v>611</v>
      </c>
      <c r="N3340" s="107">
        <v>23</v>
      </c>
      <c r="O3340">
        <v>5.0999999999999996</v>
      </c>
      <c r="P3340">
        <v>279</v>
      </c>
    </row>
    <row r="3341" spans="1:16" x14ac:dyDescent="0.3">
      <c r="A3341" t="s">
        <v>2352</v>
      </c>
      <c r="B3341" t="s">
        <v>298</v>
      </c>
      <c r="N3341" s="107">
        <v>1</v>
      </c>
      <c r="O3341">
        <v>5.3</v>
      </c>
      <c r="P3341">
        <v>0</v>
      </c>
    </row>
    <row r="3342" spans="1:16" x14ac:dyDescent="0.3">
      <c r="A3342" t="s">
        <v>2353</v>
      </c>
      <c r="B3342" t="s">
        <v>494</v>
      </c>
      <c r="N3342" s="107">
        <v>1</v>
      </c>
      <c r="O3342">
        <v>4.4000000000000004</v>
      </c>
      <c r="P3342">
        <v>299</v>
      </c>
    </row>
    <row r="3343" spans="1:16" x14ac:dyDescent="0.3">
      <c r="A3343" t="s">
        <v>2354</v>
      </c>
      <c r="B3343" t="s">
        <v>179</v>
      </c>
      <c r="N3343" s="107">
        <v>1</v>
      </c>
      <c r="O3343">
        <v>4.7</v>
      </c>
      <c r="P3343">
        <v>0</v>
      </c>
    </row>
    <row r="3344" spans="1:16" x14ac:dyDescent="0.3">
      <c r="A3344" t="s">
        <v>2355</v>
      </c>
      <c r="B3344" t="s">
        <v>588</v>
      </c>
      <c r="N3344" s="107">
        <v>1</v>
      </c>
      <c r="O3344">
        <v>6.7</v>
      </c>
      <c r="P3344">
        <v>8000</v>
      </c>
    </row>
    <row r="3345" spans="1:16" x14ac:dyDescent="0.3">
      <c r="A3345" t="s">
        <v>2356</v>
      </c>
      <c r="B3345" t="s">
        <v>190</v>
      </c>
      <c r="N3345" s="107">
        <v>1</v>
      </c>
      <c r="O3345">
        <v>6.7</v>
      </c>
      <c r="P3345">
        <v>0</v>
      </c>
    </row>
    <row r="3346" spans="1:16" x14ac:dyDescent="0.3">
      <c r="A3346" t="s">
        <v>2357</v>
      </c>
      <c r="B3346" t="s">
        <v>554</v>
      </c>
      <c r="N3346" s="107">
        <v>1</v>
      </c>
      <c r="O3346">
        <v>5.7</v>
      </c>
      <c r="P3346">
        <v>0</v>
      </c>
    </row>
    <row r="3347" spans="1:16" x14ac:dyDescent="0.3">
      <c r="A3347" t="s">
        <v>2358</v>
      </c>
      <c r="B3347" t="s">
        <v>541</v>
      </c>
      <c r="N3347" s="107">
        <v>1</v>
      </c>
      <c r="O3347">
        <v>7.4</v>
      </c>
      <c r="P3347">
        <v>680</v>
      </c>
    </row>
    <row r="3348" spans="1:16" x14ac:dyDescent="0.3">
      <c r="A3348" t="s">
        <v>2359</v>
      </c>
      <c r="B3348" t="s">
        <v>373</v>
      </c>
      <c r="N3348" s="107">
        <v>1</v>
      </c>
      <c r="O3348">
        <v>6.1</v>
      </c>
      <c r="P3348">
        <v>15000</v>
      </c>
    </row>
    <row r="3349" spans="1:16" x14ac:dyDescent="0.3">
      <c r="A3349" t="s">
        <v>2360</v>
      </c>
      <c r="B3349" t="s">
        <v>201</v>
      </c>
      <c r="N3349" s="107">
        <v>1</v>
      </c>
      <c r="O3349">
        <v>6.4</v>
      </c>
      <c r="P3349">
        <v>0</v>
      </c>
    </row>
    <row r="3350" spans="1:16" x14ac:dyDescent="0.3">
      <c r="A3350" t="s">
        <v>2361</v>
      </c>
      <c r="B3350" t="s">
        <v>612</v>
      </c>
      <c r="N3350" s="107">
        <v>11</v>
      </c>
      <c r="O3350">
        <v>6.2</v>
      </c>
      <c r="P3350">
        <v>416</v>
      </c>
    </row>
    <row r="3351" spans="1:16" x14ac:dyDescent="0.3">
      <c r="A3351" t="s">
        <v>2362</v>
      </c>
      <c r="B3351" t="s">
        <v>344</v>
      </c>
      <c r="N3351" s="107">
        <v>1</v>
      </c>
      <c r="O3351">
        <v>6.2</v>
      </c>
      <c r="P3351">
        <v>0</v>
      </c>
    </row>
    <row r="3352" spans="1:16" x14ac:dyDescent="0.3">
      <c r="A3352" t="s">
        <v>2363</v>
      </c>
      <c r="B3352" t="s">
        <v>190</v>
      </c>
      <c r="N3352" s="107">
        <v>1</v>
      </c>
      <c r="O3352">
        <v>5.9</v>
      </c>
      <c r="P3352">
        <v>0</v>
      </c>
    </row>
    <row r="3353" spans="1:16" x14ac:dyDescent="0.3">
      <c r="A3353" t="s">
        <v>2364</v>
      </c>
      <c r="B3353" t="s">
        <v>305</v>
      </c>
      <c r="N3353" s="107">
        <v>1</v>
      </c>
      <c r="O3353">
        <v>4</v>
      </c>
      <c r="P3353">
        <v>309</v>
      </c>
    </row>
    <row r="3354" spans="1:16" x14ac:dyDescent="0.3">
      <c r="A3354" t="s">
        <v>2365</v>
      </c>
      <c r="B3354" t="s">
        <v>479</v>
      </c>
      <c r="N3354" s="107">
        <v>1</v>
      </c>
      <c r="O3354">
        <v>6.2</v>
      </c>
      <c r="P3354">
        <v>0</v>
      </c>
    </row>
    <row r="3355" spans="1:16" x14ac:dyDescent="0.3">
      <c r="A3355" t="s">
        <v>2366</v>
      </c>
      <c r="B3355" t="s">
        <v>443</v>
      </c>
      <c r="N3355" s="107">
        <v>1</v>
      </c>
      <c r="O3355">
        <v>4.5999999999999996</v>
      </c>
      <c r="P3355">
        <v>0</v>
      </c>
    </row>
    <row r="3356" spans="1:16" x14ac:dyDescent="0.3">
      <c r="A3356" t="s">
        <v>2367</v>
      </c>
      <c r="B3356" t="s">
        <v>588</v>
      </c>
      <c r="N3356" s="107">
        <v>1</v>
      </c>
      <c r="O3356">
        <v>6.4</v>
      </c>
      <c r="P3356">
        <v>555</v>
      </c>
    </row>
    <row r="3357" spans="1:16" x14ac:dyDescent="0.3">
      <c r="A3357" t="s">
        <v>2368</v>
      </c>
      <c r="B3357" t="s">
        <v>196</v>
      </c>
      <c r="N3357" s="107">
        <v>2</v>
      </c>
      <c r="O3357">
        <v>5.9</v>
      </c>
      <c r="P3357">
        <v>604</v>
      </c>
    </row>
    <row r="3358" spans="1:16" x14ac:dyDescent="0.3">
      <c r="A3358" t="s">
        <v>2369</v>
      </c>
      <c r="B3358" t="s">
        <v>201</v>
      </c>
      <c r="N3358" s="107">
        <v>3</v>
      </c>
      <c r="O3358">
        <v>5.0999999999999996</v>
      </c>
      <c r="P3358">
        <v>54000</v>
      </c>
    </row>
    <row r="3359" spans="1:16" x14ac:dyDescent="0.3">
      <c r="A3359" t="s">
        <v>2370</v>
      </c>
      <c r="B3359" t="s">
        <v>479</v>
      </c>
      <c r="N3359" s="107">
        <v>4</v>
      </c>
      <c r="O3359">
        <v>7.6</v>
      </c>
      <c r="P3359">
        <v>754</v>
      </c>
    </row>
    <row r="3360" spans="1:16" x14ac:dyDescent="0.3">
      <c r="A3360" t="s">
        <v>2371</v>
      </c>
      <c r="B3360" t="s">
        <v>613</v>
      </c>
      <c r="N3360" s="107">
        <v>5</v>
      </c>
      <c r="O3360">
        <v>4.2</v>
      </c>
      <c r="P3360">
        <v>15000</v>
      </c>
    </row>
    <row r="3361" spans="1:16" x14ac:dyDescent="0.3">
      <c r="A3361" t="s">
        <v>2372</v>
      </c>
      <c r="B3361" t="s">
        <v>614</v>
      </c>
      <c r="N3361" s="107">
        <v>6</v>
      </c>
      <c r="O3361">
        <v>7.8</v>
      </c>
      <c r="P3361">
        <v>835</v>
      </c>
    </row>
    <row r="3362" spans="1:16" x14ac:dyDescent="0.3">
      <c r="A3362" t="s">
        <v>2373</v>
      </c>
      <c r="B3362" t="s">
        <v>300</v>
      </c>
      <c r="N3362" s="107">
        <v>7</v>
      </c>
      <c r="O3362">
        <v>5.8</v>
      </c>
      <c r="P3362">
        <v>630</v>
      </c>
    </row>
    <row r="3363" spans="1:16" x14ac:dyDescent="0.3">
      <c r="A3363" t="s">
        <v>2374</v>
      </c>
      <c r="B3363" t="s">
        <v>615</v>
      </c>
      <c r="N3363" s="107">
        <v>8</v>
      </c>
      <c r="O3363">
        <v>5.9</v>
      </c>
      <c r="P3363">
        <v>39000</v>
      </c>
    </row>
    <row r="3364" spans="1:16" x14ac:dyDescent="0.3">
      <c r="A3364" t="s">
        <v>2375</v>
      </c>
      <c r="B3364" t="s">
        <v>300</v>
      </c>
      <c r="N3364" s="107">
        <v>24</v>
      </c>
      <c r="O3364">
        <v>8.4</v>
      </c>
      <c r="P3364">
        <v>849</v>
      </c>
    </row>
    <row r="3365" spans="1:16" x14ac:dyDescent="0.3">
      <c r="A3365" t="s">
        <v>2376</v>
      </c>
      <c r="B3365" t="s">
        <v>616</v>
      </c>
      <c r="N3365" s="107">
        <v>23</v>
      </c>
      <c r="O3365">
        <v>4.8</v>
      </c>
      <c r="P3365">
        <v>0</v>
      </c>
    </row>
    <row r="3366" spans="1:16" x14ac:dyDescent="0.3">
      <c r="A3366" t="s">
        <v>2377</v>
      </c>
      <c r="B3366" t="s">
        <v>278</v>
      </c>
      <c r="N3366" s="107">
        <v>21</v>
      </c>
      <c r="O3366">
        <v>6.2</v>
      </c>
      <c r="P3366">
        <v>0</v>
      </c>
    </row>
    <row r="3367" spans="1:16" x14ac:dyDescent="0.3">
      <c r="A3367" t="s">
        <v>2378</v>
      </c>
      <c r="B3367" t="s">
        <v>598</v>
      </c>
      <c r="N3367" s="107">
        <v>2</v>
      </c>
      <c r="O3367">
        <v>6.5</v>
      </c>
      <c r="P3367">
        <v>579</v>
      </c>
    </row>
    <row r="3368" spans="1:16" x14ac:dyDescent="0.3">
      <c r="A3368" t="s">
        <v>2379</v>
      </c>
      <c r="B3368" t="s">
        <v>443</v>
      </c>
      <c r="N3368" s="107">
        <v>14</v>
      </c>
      <c r="O3368">
        <v>6.3</v>
      </c>
      <c r="P3368">
        <v>612</v>
      </c>
    </row>
    <row r="3369" spans="1:16" x14ac:dyDescent="0.3">
      <c r="A3369" t="s">
        <v>2380</v>
      </c>
      <c r="B3369" t="s">
        <v>617</v>
      </c>
      <c r="N3369" s="107">
        <v>15</v>
      </c>
      <c r="O3369">
        <v>3.3</v>
      </c>
      <c r="P3369">
        <v>0</v>
      </c>
    </row>
    <row r="3370" spans="1:16" x14ac:dyDescent="0.3">
      <c r="A3370" t="s">
        <v>2381</v>
      </c>
      <c r="B3370" t="s">
        <v>324</v>
      </c>
      <c r="N3370" s="107">
        <v>16</v>
      </c>
      <c r="O3370">
        <v>5.9</v>
      </c>
      <c r="P3370">
        <v>11000</v>
      </c>
    </row>
    <row r="3371" spans="1:16" x14ac:dyDescent="0.3">
      <c r="A3371" t="s">
        <v>2224</v>
      </c>
      <c r="B3371" t="s">
        <v>424</v>
      </c>
      <c r="N3371" s="107">
        <v>17</v>
      </c>
      <c r="O3371">
        <v>6</v>
      </c>
      <c r="P3371">
        <v>0</v>
      </c>
    </row>
    <row r="3372" spans="1:16" x14ac:dyDescent="0.3">
      <c r="A3372" t="s">
        <v>2382</v>
      </c>
      <c r="B3372" t="s">
        <v>298</v>
      </c>
      <c r="N3372" s="107">
        <v>18</v>
      </c>
      <c r="O3372">
        <v>5.8</v>
      </c>
      <c r="P3372">
        <v>866</v>
      </c>
    </row>
    <row r="3373" spans="1:16" x14ac:dyDescent="0.3">
      <c r="A3373" t="s">
        <v>2383</v>
      </c>
      <c r="B3373" t="s">
        <v>552</v>
      </c>
      <c r="N3373" s="107">
        <v>19</v>
      </c>
      <c r="O3373">
        <v>6.5</v>
      </c>
      <c r="P3373">
        <v>328</v>
      </c>
    </row>
    <row r="3374" spans="1:16" x14ac:dyDescent="0.3">
      <c r="A3374" t="s">
        <v>2384</v>
      </c>
      <c r="B3374" t="s">
        <v>224</v>
      </c>
      <c r="N3374" s="107">
        <v>20</v>
      </c>
      <c r="O3374">
        <v>4.7</v>
      </c>
      <c r="P3374">
        <v>401</v>
      </c>
    </row>
    <row r="3375" spans="1:16" x14ac:dyDescent="0.3">
      <c r="A3375" t="s">
        <v>2385</v>
      </c>
      <c r="B3375" t="s">
        <v>219</v>
      </c>
      <c r="N3375" s="107">
        <v>21</v>
      </c>
      <c r="O3375">
        <v>4.0999999999999996</v>
      </c>
      <c r="P3375">
        <v>10000</v>
      </c>
    </row>
    <row r="3376" spans="1:16" x14ac:dyDescent="0.3">
      <c r="A3376" t="s">
        <v>2386</v>
      </c>
      <c r="B3376" t="s">
        <v>618</v>
      </c>
      <c r="N3376" s="107">
        <v>12</v>
      </c>
      <c r="O3376">
        <v>6.8</v>
      </c>
      <c r="P3376">
        <v>892</v>
      </c>
    </row>
    <row r="3377" spans="1:16" x14ac:dyDescent="0.3">
      <c r="A3377" t="s">
        <v>2387</v>
      </c>
      <c r="B3377" t="s">
        <v>351</v>
      </c>
      <c r="N3377" s="107">
        <v>11</v>
      </c>
      <c r="O3377">
        <v>6.2</v>
      </c>
      <c r="P3377">
        <v>158</v>
      </c>
    </row>
    <row r="3378" spans="1:16" x14ac:dyDescent="0.3">
      <c r="A3378" t="s">
        <v>2388</v>
      </c>
      <c r="B3378" t="s">
        <v>175</v>
      </c>
      <c r="N3378" s="107">
        <v>16</v>
      </c>
      <c r="O3378">
        <v>4.5</v>
      </c>
      <c r="P3378">
        <v>565</v>
      </c>
    </row>
    <row r="3379" spans="1:16" x14ac:dyDescent="0.3">
      <c r="A3379" t="s">
        <v>2389</v>
      </c>
      <c r="B3379" t="s">
        <v>619</v>
      </c>
      <c r="N3379" s="107">
        <v>16</v>
      </c>
      <c r="O3379">
        <v>5.8</v>
      </c>
      <c r="P3379">
        <v>15000</v>
      </c>
    </row>
    <row r="3380" spans="1:16" x14ac:dyDescent="0.3">
      <c r="A3380" t="s">
        <v>2390</v>
      </c>
      <c r="B3380" t="s">
        <v>257</v>
      </c>
      <c r="N3380" s="107">
        <v>17</v>
      </c>
      <c r="O3380">
        <v>7.3</v>
      </c>
      <c r="P3380">
        <v>0</v>
      </c>
    </row>
    <row r="3381" spans="1:16" x14ac:dyDescent="0.3">
      <c r="A3381" t="s">
        <v>2391</v>
      </c>
      <c r="B3381" t="s">
        <v>373</v>
      </c>
      <c r="N3381" s="107">
        <v>19</v>
      </c>
      <c r="O3381">
        <v>5.9</v>
      </c>
      <c r="P3381">
        <v>211</v>
      </c>
    </row>
    <row r="3382" spans="1:16" x14ac:dyDescent="0.3">
      <c r="A3382" t="s">
        <v>2392</v>
      </c>
      <c r="B3382" t="s">
        <v>620</v>
      </c>
      <c r="N3382" s="107">
        <v>20</v>
      </c>
      <c r="O3382">
        <v>4.4000000000000004</v>
      </c>
      <c r="P3382">
        <v>0</v>
      </c>
    </row>
    <row r="3383" spans="1:16" x14ac:dyDescent="0.3">
      <c r="A3383" t="s">
        <v>2393</v>
      </c>
      <c r="B3383" t="s">
        <v>253</v>
      </c>
      <c r="N3383" s="107">
        <v>19</v>
      </c>
      <c r="O3383">
        <v>5.8</v>
      </c>
      <c r="P3383">
        <v>823</v>
      </c>
    </row>
    <row r="3384" spans="1:16" x14ac:dyDescent="0.3">
      <c r="A3384" t="s">
        <v>2394</v>
      </c>
      <c r="B3384" t="s">
        <v>621</v>
      </c>
      <c r="N3384" s="107">
        <v>19</v>
      </c>
      <c r="O3384">
        <v>5.0999999999999996</v>
      </c>
      <c r="P3384">
        <v>0</v>
      </c>
    </row>
    <row r="3385" spans="1:16" x14ac:dyDescent="0.3">
      <c r="A3385" t="s">
        <v>2395</v>
      </c>
      <c r="B3385" t="s">
        <v>323</v>
      </c>
      <c r="N3385" s="107">
        <v>18</v>
      </c>
      <c r="O3385">
        <v>6.9</v>
      </c>
      <c r="P3385">
        <v>12000</v>
      </c>
    </row>
    <row r="3386" spans="1:16" x14ac:dyDescent="0.3">
      <c r="A3386" t="s">
        <v>2396</v>
      </c>
      <c r="B3386" t="s">
        <v>542</v>
      </c>
      <c r="N3386" s="107">
        <v>17</v>
      </c>
      <c r="O3386">
        <v>6.2</v>
      </c>
      <c r="P3386">
        <v>0</v>
      </c>
    </row>
    <row r="3387" spans="1:16" x14ac:dyDescent="0.3">
      <c r="A3387" t="s">
        <v>2397</v>
      </c>
      <c r="B3387" t="s">
        <v>622</v>
      </c>
      <c r="N3387" s="107">
        <v>16</v>
      </c>
      <c r="O3387">
        <v>6.9</v>
      </c>
      <c r="P3387">
        <v>0</v>
      </c>
    </row>
    <row r="3388" spans="1:16" x14ac:dyDescent="0.3">
      <c r="A3388" t="s">
        <v>2398</v>
      </c>
      <c r="B3388" t="s">
        <v>392</v>
      </c>
      <c r="N3388" s="107">
        <v>24</v>
      </c>
      <c r="O3388">
        <v>7.3</v>
      </c>
      <c r="P3388">
        <v>0</v>
      </c>
    </row>
    <row r="3389" spans="1:16" x14ac:dyDescent="0.3">
      <c r="A3389" t="s">
        <v>2399</v>
      </c>
      <c r="B3389" t="s">
        <v>225</v>
      </c>
      <c r="N3389" s="107">
        <v>23</v>
      </c>
      <c r="O3389">
        <v>7.1</v>
      </c>
      <c r="P3389">
        <v>265</v>
      </c>
    </row>
    <row r="3390" spans="1:16" x14ac:dyDescent="0.3">
      <c r="A3390" t="s">
        <v>2400</v>
      </c>
      <c r="B3390" t="s">
        <v>329</v>
      </c>
      <c r="N3390" s="107">
        <v>21</v>
      </c>
      <c r="O3390">
        <v>6</v>
      </c>
      <c r="P3390">
        <v>58000</v>
      </c>
    </row>
    <row r="3391" spans="1:16" x14ac:dyDescent="0.3">
      <c r="A3391" t="s">
        <v>2401</v>
      </c>
      <c r="B3391" t="s">
        <v>275</v>
      </c>
      <c r="N3391" s="107">
        <v>20</v>
      </c>
      <c r="O3391">
        <v>7</v>
      </c>
      <c r="P3391">
        <v>0</v>
      </c>
    </row>
    <row r="3392" spans="1:16" x14ac:dyDescent="0.3">
      <c r="A3392" t="s">
        <v>2402</v>
      </c>
      <c r="B3392" t="s">
        <v>623</v>
      </c>
      <c r="N3392" s="107">
        <v>2</v>
      </c>
      <c r="O3392">
        <v>6.8</v>
      </c>
      <c r="P3392">
        <v>89</v>
      </c>
    </row>
    <row r="3393" spans="1:16" x14ac:dyDescent="0.3">
      <c r="A3393" t="s">
        <v>2403</v>
      </c>
      <c r="B3393" t="s">
        <v>298</v>
      </c>
      <c r="N3393" s="107">
        <v>3</v>
      </c>
      <c r="O3393">
        <v>5.7</v>
      </c>
      <c r="P3393">
        <v>15000</v>
      </c>
    </row>
    <row r="3394" spans="1:16" x14ac:dyDescent="0.3">
      <c r="A3394" t="s">
        <v>2404</v>
      </c>
      <c r="B3394" t="s">
        <v>624</v>
      </c>
      <c r="N3394" s="107">
        <v>4</v>
      </c>
      <c r="O3394">
        <v>7.6</v>
      </c>
      <c r="P3394">
        <v>21000</v>
      </c>
    </row>
    <row r="3395" spans="1:16" x14ac:dyDescent="0.3">
      <c r="A3395" t="s">
        <v>2405</v>
      </c>
      <c r="B3395" t="s">
        <v>625</v>
      </c>
      <c r="N3395" s="107">
        <v>5</v>
      </c>
      <c r="O3395">
        <v>8.4</v>
      </c>
      <c r="P3395">
        <v>13000</v>
      </c>
    </row>
    <row r="3396" spans="1:16" x14ac:dyDescent="0.3">
      <c r="A3396" t="s">
        <v>2406</v>
      </c>
      <c r="B3396" t="s">
        <v>626</v>
      </c>
      <c r="N3396" s="107">
        <v>6</v>
      </c>
      <c r="O3396">
        <v>7.1</v>
      </c>
      <c r="P3396">
        <v>0</v>
      </c>
    </row>
    <row r="3397" spans="1:16" x14ac:dyDescent="0.3">
      <c r="A3397" t="s">
        <v>2407</v>
      </c>
      <c r="B3397" t="s">
        <v>300</v>
      </c>
      <c r="N3397" s="107">
        <v>7</v>
      </c>
      <c r="O3397">
        <v>5.6</v>
      </c>
      <c r="P3397">
        <v>14000</v>
      </c>
    </row>
    <row r="3398" spans="1:16" x14ac:dyDescent="0.3">
      <c r="A3398" t="s">
        <v>1188</v>
      </c>
      <c r="B3398" t="s">
        <v>196</v>
      </c>
      <c r="N3398" s="107">
        <v>8</v>
      </c>
      <c r="O3398">
        <v>6.7</v>
      </c>
      <c r="P3398">
        <v>25000</v>
      </c>
    </row>
    <row r="3399" spans="1:16" x14ac:dyDescent="0.3">
      <c r="A3399" t="s">
        <v>2408</v>
      </c>
      <c r="B3399" t="s">
        <v>627</v>
      </c>
      <c r="N3399" s="107">
        <v>23</v>
      </c>
      <c r="O3399">
        <v>7</v>
      </c>
      <c r="P3399">
        <v>14000</v>
      </c>
    </row>
    <row r="3400" spans="1:16" x14ac:dyDescent="0.3">
      <c r="A3400" t="s">
        <v>2409</v>
      </c>
      <c r="B3400" t="s">
        <v>191</v>
      </c>
      <c r="N3400" s="107">
        <v>24</v>
      </c>
      <c r="O3400">
        <v>8</v>
      </c>
      <c r="P3400">
        <v>177</v>
      </c>
    </row>
    <row r="3401" spans="1:16" x14ac:dyDescent="0.3">
      <c r="A3401" t="s">
        <v>2410</v>
      </c>
      <c r="B3401" t="s">
        <v>628</v>
      </c>
      <c r="N3401" s="107">
        <v>1</v>
      </c>
      <c r="O3401">
        <v>5.3</v>
      </c>
      <c r="P3401">
        <v>0</v>
      </c>
    </row>
    <row r="3402" spans="1:16" x14ac:dyDescent="0.3">
      <c r="A3402" t="s">
        <v>2411</v>
      </c>
      <c r="B3402" t="s">
        <v>321</v>
      </c>
      <c r="N3402" s="107">
        <v>2</v>
      </c>
      <c r="O3402">
        <v>4.9000000000000004</v>
      </c>
      <c r="P3402">
        <v>12000</v>
      </c>
    </row>
    <row r="3403" spans="1:16" x14ac:dyDescent="0.3">
      <c r="A3403" t="s">
        <v>2412</v>
      </c>
      <c r="B3403" t="s">
        <v>473</v>
      </c>
      <c r="N3403" s="107">
        <v>23</v>
      </c>
      <c r="O3403">
        <v>6.4</v>
      </c>
      <c r="P3403">
        <v>0</v>
      </c>
    </row>
    <row r="3404" spans="1:16" x14ac:dyDescent="0.3">
      <c r="A3404" t="s">
        <v>2413</v>
      </c>
      <c r="B3404" t="s">
        <v>250</v>
      </c>
      <c r="N3404" s="107">
        <v>24</v>
      </c>
      <c r="O3404">
        <v>7.4</v>
      </c>
      <c r="P3404">
        <v>0</v>
      </c>
    </row>
    <row r="3405" spans="1:16" x14ac:dyDescent="0.3">
      <c r="A3405" t="s">
        <v>2414</v>
      </c>
      <c r="B3405" t="s">
        <v>300</v>
      </c>
      <c r="N3405" s="107">
        <v>21</v>
      </c>
      <c r="O3405">
        <v>6.1</v>
      </c>
      <c r="P3405">
        <v>9000</v>
      </c>
    </row>
    <row r="3406" spans="1:16" x14ac:dyDescent="0.3">
      <c r="A3406" t="s">
        <v>2415</v>
      </c>
      <c r="B3406" t="s">
        <v>300</v>
      </c>
      <c r="N3406" s="107">
        <v>20</v>
      </c>
      <c r="O3406">
        <v>6.5</v>
      </c>
      <c r="P3406">
        <v>478</v>
      </c>
    </row>
    <row r="3407" spans="1:16" x14ac:dyDescent="0.3">
      <c r="A3407" t="s">
        <v>2416</v>
      </c>
      <c r="B3407" t="s">
        <v>298</v>
      </c>
      <c r="N3407" s="107">
        <v>21</v>
      </c>
      <c r="O3407">
        <v>5.7</v>
      </c>
      <c r="P3407">
        <v>478</v>
      </c>
    </row>
    <row r="3408" spans="1:16" x14ac:dyDescent="0.3">
      <c r="A3408" t="s">
        <v>2417</v>
      </c>
      <c r="B3408" t="s">
        <v>410</v>
      </c>
      <c r="N3408" s="107">
        <v>21</v>
      </c>
      <c r="O3408">
        <v>5.0999999999999996</v>
      </c>
      <c r="P3408">
        <v>0</v>
      </c>
    </row>
    <row r="3409" spans="1:16" x14ac:dyDescent="0.3">
      <c r="A3409" t="s">
        <v>2418</v>
      </c>
      <c r="B3409" t="s">
        <v>291</v>
      </c>
      <c r="N3409" s="107">
        <v>21</v>
      </c>
      <c r="O3409">
        <v>6.6</v>
      </c>
      <c r="P3409">
        <v>13000</v>
      </c>
    </row>
    <row r="3410" spans="1:16" x14ac:dyDescent="0.3">
      <c r="A3410" t="s">
        <v>2419</v>
      </c>
      <c r="B3410" t="s">
        <v>629</v>
      </c>
      <c r="N3410" s="107">
        <v>23</v>
      </c>
      <c r="O3410">
        <v>6.5</v>
      </c>
      <c r="P3410">
        <v>33000</v>
      </c>
    </row>
    <row r="3411" spans="1:16" x14ac:dyDescent="0.3">
      <c r="A3411" t="s">
        <v>2420</v>
      </c>
      <c r="B3411" t="s">
        <v>190</v>
      </c>
      <c r="N3411" s="107">
        <v>24</v>
      </c>
      <c r="O3411">
        <v>6.9</v>
      </c>
      <c r="P3411">
        <v>0</v>
      </c>
    </row>
    <row r="3412" spans="1:16" x14ac:dyDescent="0.3">
      <c r="A3412" t="s">
        <v>2421</v>
      </c>
      <c r="B3412" t="s">
        <v>380</v>
      </c>
      <c r="N3412" s="107">
        <v>1</v>
      </c>
      <c r="O3412">
        <v>7.8</v>
      </c>
      <c r="P3412">
        <v>0</v>
      </c>
    </row>
    <row r="3413" spans="1:16" x14ac:dyDescent="0.3">
      <c r="A3413" t="s">
        <v>2422</v>
      </c>
      <c r="B3413" t="s">
        <v>218</v>
      </c>
      <c r="N3413" s="107">
        <v>2</v>
      </c>
      <c r="O3413">
        <v>6.4</v>
      </c>
      <c r="P3413">
        <v>0</v>
      </c>
    </row>
    <row r="3414" spans="1:16" x14ac:dyDescent="0.3">
      <c r="A3414" t="s">
        <v>2423</v>
      </c>
      <c r="B3414" t="s">
        <v>295</v>
      </c>
      <c r="N3414" s="107">
        <v>3</v>
      </c>
      <c r="O3414">
        <v>7.6</v>
      </c>
      <c r="P3414">
        <v>0</v>
      </c>
    </row>
    <row r="3415" spans="1:16" x14ac:dyDescent="0.3">
      <c r="A3415" t="s">
        <v>2424</v>
      </c>
      <c r="B3415" t="s">
        <v>341</v>
      </c>
      <c r="N3415" s="107">
        <v>4</v>
      </c>
      <c r="O3415">
        <v>5.6</v>
      </c>
      <c r="P3415">
        <v>989</v>
      </c>
    </row>
    <row r="3416" spans="1:16" x14ac:dyDescent="0.3">
      <c r="A3416" t="s">
        <v>2425</v>
      </c>
      <c r="B3416" t="s">
        <v>487</v>
      </c>
      <c r="N3416" s="107">
        <v>5</v>
      </c>
      <c r="O3416">
        <v>6.2</v>
      </c>
      <c r="P3416">
        <v>8000</v>
      </c>
    </row>
    <row r="3417" spans="1:16" x14ac:dyDescent="0.3">
      <c r="A3417" t="s">
        <v>2426</v>
      </c>
      <c r="B3417" t="s">
        <v>305</v>
      </c>
      <c r="N3417" s="107">
        <v>6</v>
      </c>
      <c r="O3417">
        <v>4.4000000000000004</v>
      </c>
      <c r="P3417">
        <v>689</v>
      </c>
    </row>
    <row r="3418" spans="1:16" x14ac:dyDescent="0.3">
      <c r="A3418" t="s">
        <v>2427</v>
      </c>
      <c r="B3418" t="s">
        <v>190</v>
      </c>
      <c r="N3418" s="107">
        <v>7</v>
      </c>
      <c r="O3418">
        <v>5.6</v>
      </c>
      <c r="P3418">
        <v>168</v>
      </c>
    </row>
    <row r="3419" spans="1:16" x14ac:dyDescent="0.3">
      <c r="A3419" t="s">
        <v>2428</v>
      </c>
      <c r="B3419" t="s">
        <v>373</v>
      </c>
      <c r="N3419" s="107">
        <v>8</v>
      </c>
      <c r="O3419">
        <v>5.5</v>
      </c>
      <c r="P3419">
        <v>0</v>
      </c>
    </row>
    <row r="3420" spans="1:16" x14ac:dyDescent="0.3">
      <c r="A3420" t="s">
        <v>2429</v>
      </c>
      <c r="B3420" t="s">
        <v>233</v>
      </c>
      <c r="N3420" s="107">
        <v>9</v>
      </c>
      <c r="O3420">
        <v>6.7</v>
      </c>
      <c r="P3420">
        <v>352</v>
      </c>
    </row>
    <row r="3421" spans="1:16" x14ac:dyDescent="0.3">
      <c r="A3421" t="s">
        <v>2430</v>
      </c>
      <c r="B3421" t="s">
        <v>344</v>
      </c>
      <c r="N3421" s="107">
        <v>10</v>
      </c>
      <c r="O3421">
        <v>6.1</v>
      </c>
      <c r="P3421">
        <v>0</v>
      </c>
    </row>
    <row r="3422" spans="1:16" x14ac:dyDescent="0.3">
      <c r="A3422" t="s">
        <v>2431</v>
      </c>
      <c r="B3422" t="s">
        <v>592</v>
      </c>
      <c r="N3422" s="107">
        <v>10</v>
      </c>
      <c r="O3422">
        <v>6.2</v>
      </c>
      <c r="P3422">
        <v>12000</v>
      </c>
    </row>
    <row r="3423" spans="1:16" x14ac:dyDescent="0.3">
      <c r="A3423" t="s">
        <v>2432</v>
      </c>
      <c r="B3423" t="s">
        <v>443</v>
      </c>
      <c r="N3423" s="107">
        <v>10</v>
      </c>
      <c r="O3423">
        <v>7.3</v>
      </c>
      <c r="P3423">
        <v>911</v>
      </c>
    </row>
    <row r="3424" spans="1:16" x14ac:dyDescent="0.3">
      <c r="A3424" t="s">
        <v>2433</v>
      </c>
      <c r="B3424" t="s">
        <v>630</v>
      </c>
      <c r="N3424" s="107">
        <v>10</v>
      </c>
      <c r="O3424">
        <v>6.6</v>
      </c>
      <c r="P3424">
        <v>23000</v>
      </c>
    </row>
    <row r="3425" spans="1:16" x14ac:dyDescent="0.3">
      <c r="A3425" t="s">
        <v>2434</v>
      </c>
      <c r="B3425" t="s">
        <v>631</v>
      </c>
      <c r="N3425" s="107">
        <v>2</v>
      </c>
      <c r="O3425">
        <v>8.1999999999999993</v>
      </c>
      <c r="P3425">
        <v>39000</v>
      </c>
    </row>
    <row r="3426" spans="1:16" x14ac:dyDescent="0.3">
      <c r="A3426" t="s">
        <v>2435</v>
      </c>
      <c r="B3426" t="s">
        <v>395</v>
      </c>
      <c r="N3426" s="107">
        <v>3</v>
      </c>
      <c r="O3426">
        <v>6.4</v>
      </c>
      <c r="P3426">
        <v>389</v>
      </c>
    </row>
    <row r="3427" spans="1:16" x14ac:dyDescent="0.3">
      <c r="A3427" t="s">
        <v>2436</v>
      </c>
      <c r="B3427" t="s">
        <v>353</v>
      </c>
      <c r="N3427" s="107">
        <v>4</v>
      </c>
      <c r="O3427">
        <v>6.4</v>
      </c>
      <c r="P3427">
        <v>474</v>
      </c>
    </row>
    <row r="3428" spans="1:16" x14ac:dyDescent="0.3">
      <c r="A3428" t="s">
        <v>2437</v>
      </c>
      <c r="B3428" t="s">
        <v>632</v>
      </c>
      <c r="N3428" s="107">
        <v>5</v>
      </c>
      <c r="O3428">
        <v>5.2</v>
      </c>
      <c r="P3428">
        <v>0</v>
      </c>
    </row>
    <row r="3429" spans="1:16" x14ac:dyDescent="0.3">
      <c r="A3429" t="s">
        <v>2438</v>
      </c>
      <c r="B3429" t="s">
        <v>633</v>
      </c>
      <c r="N3429" s="107">
        <v>6</v>
      </c>
      <c r="O3429">
        <v>6.5</v>
      </c>
      <c r="P3429">
        <v>27000</v>
      </c>
    </row>
    <row r="3430" spans="1:16" x14ac:dyDescent="0.3">
      <c r="A3430" t="s">
        <v>2439</v>
      </c>
      <c r="B3430" t="s">
        <v>443</v>
      </c>
      <c r="N3430" s="107">
        <v>7</v>
      </c>
      <c r="O3430">
        <v>7.1</v>
      </c>
      <c r="P3430">
        <v>366</v>
      </c>
    </row>
    <row r="3431" spans="1:16" x14ac:dyDescent="0.3">
      <c r="A3431" t="s">
        <v>2440</v>
      </c>
      <c r="B3431" t="s">
        <v>634</v>
      </c>
      <c r="N3431" s="107">
        <v>8</v>
      </c>
      <c r="O3431">
        <v>4.8</v>
      </c>
      <c r="P3431">
        <v>0</v>
      </c>
    </row>
    <row r="3432" spans="1:16" x14ac:dyDescent="0.3">
      <c r="A3432" t="s">
        <v>2441</v>
      </c>
      <c r="B3432" t="s">
        <v>295</v>
      </c>
      <c r="N3432" s="107">
        <v>9</v>
      </c>
      <c r="O3432">
        <v>7.3</v>
      </c>
      <c r="P3432">
        <v>14000</v>
      </c>
    </row>
    <row r="3433" spans="1:16" x14ac:dyDescent="0.3">
      <c r="A3433" t="s">
        <v>2442</v>
      </c>
      <c r="B3433" t="s">
        <v>191</v>
      </c>
      <c r="N3433" s="61">
        <v>3</v>
      </c>
      <c r="O3433">
        <v>5.2</v>
      </c>
      <c r="P3433">
        <v>70000</v>
      </c>
    </row>
    <row r="3434" spans="1:16" x14ac:dyDescent="0.3">
      <c r="A3434" t="s">
        <v>2443</v>
      </c>
      <c r="B3434" t="s">
        <v>464</v>
      </c>
      <c r="N3434" s="61">
        <v>4</v>
      </c>
      <c r="O3434">
        <v>7.7</v>
      </c>
      <c r="P3434">
        <v>29000</v>
      </c>
    </row>
    <row r="3435" spans="1:16" x14ac:dyDescent="0.3">
      <c r="A3435" t="s">
        <v>2444</v>
      </c>
      <c r="B3435" t="s">
        <v>341</v>
      </c>
      <c r="N3435" s="61">
        <v>5</v>
      </c>
      <c r="O3435">
        <v>7.6</v>
      </c>
      <c r="P3435">
        <v>14000</v>
      </c>
    </row>
    <row r="3436" spans="1:16" x14ac:dyDescent="0.3">
      <c r="A3436" t="s">
        <v>2445</v>
      </c>
      <c r="B3436" t="s">
        <v>278</v>
      </c>
      <c r="N3436" s="107">
        <v>14</v>
      </c>
      <c r="O3436">
        <v>5.7</v>
      </c>
      <c r="P3436">
        <v>0</v>
      </c>
    </row>
    <row r="3437" spans="1:16" x14ac:dyDescent="0.3">
      <c r="A3437" t="s">
        <v>2446</v>
      </c>
      <c r="B3437" t="s">
        <v>373</v>
      </c>
      <c r="N3437" s="107">
        <v>12</v>
      </c>
      <c r="O3437">
        <v>7</v>
      </c>
      <c r="P3437">
        <v>0</v>
      </c>
    </row>
    <row r="3438" spans="1:16" x14ac:dyDescent="0.3">
      <c r="A3438" t="s">
        <v>2447</v>
      </c>
      <c r="B3438" t="s">
        <v>229</v>
      </c>
      <c r="N3438" s="107">
        <v>13</v>
      </c>
      <c r="O3438">
        <v>6</v>
      </c>
      <c r="P3438">
        <v>83000</v>
      </c>
    </row>
    <row r="3439" spans="1:16" x14ac:dyDescent="0.3">
      <c r="A3439" t="s">
        <v>2448</v>
      </c>
      <c r="B3439" t="s">
        <v>635</v>
      </c>
      <c r="N3439" s="107">
        <v>14</v>
      </c>
      <c r="O3439">
        <v>8.1</v>
      </c>
      <c r="P3439">
        <v>13000</v>
      </c>
    </row>
    <row r="3440" spans="1:16" x14ac:dyDescent="0.3">
      <c r="A3440" t="s">
        <v>2449</v>
      </c>
      <c r="B3440" t="s">
        <v>443</v>
      </c>
      <c r="N3440" s="107">
        <v>15</v>
      </c>
      <c r="O3440">
        <v>8</v>
      </c>
      <c r="P3440">
        <v>0</v>
      </c>
    </row>
    <row r="3441" spans="1:16" x14ac:dyDescent="0.3">
      <c r="A3441" t="s">
        <v>2450</v>
      </c>
      <c r="B3441" t="s">
        <v>305</v>
      </c>
      <c r="N3441" s="107">
        <v>16</v>
      </c>
      <c r="O3441">
        <v>5.6</v>
      </c>
      <c r="P3441">
        <v>15000</v>
      </c>
    </row>
    <row r="3442" spans="1:16" x14ac:dyDescent="0.3">
      <c r="A3442" t="s">
        <v>2451</v>
      </c>
      <c r="B3442" t="s">
        <v>300</v>
      </c>
      <c r="N3442" s="107">
        <v>17</v>
      </c>
      <c r="O3442">
        <v>6.1</v>
      </c>
      <c r="P3442">
        <v>0</v>
      </c>
    </row>
    <row r="3443" spans="1:16" x14ac:dyDescent="0.3">
      <c r="A3443" t="s">
        <v>2452</v>
      </c>
      <c r="B3443" t="s">
        <v>636</v>
      </c>
      <c r="N3443" s="107">
        <v>18</v>
      </c>
      <c r="O3443">
        <v>6.9</v>
      </c>
      <c r="P3443">
        <v>19000</v>
      </c>
    </row>
    <row r="3444" spans="1:16" x14ac:dyDescent="0.3">
      <c r="A3444" t="s">
        <v>2453</v>
      </c>
      <c r="B3444" t="s">
        <v>222</v>
      </c>
      <c r="N3444" s="107">
        <v>19</v>
      </c>
      <c r="O3444">
        <v>5.2</v>
      </c>
      <c r="P3444">
        <v>0</v>
      </c>
    </row>
    <row r="3445" spans="1:16" x14ac:dyDescent="0.3">
      <c r="A3445" t="s">
        <v>2454</v>
      </c>
      <c r="B3445" t="s">
        <v>341</v>
      </c>
      <c r="N3445" s="107">
        <v>12</v>
      </c>
      <c r="O3445">
        <v>7</v>
      </c>
      <c r="P3445">
        <v>0</v>
      </c>
    </row>
    <row r="3446" spans="1:16" x14ac:dyDescent="0.3">
      <c r="A3446" t="s">
        <v>2455</v>
      </c>
      <c r="B3446" t="s">
        <v>199</v>
      </c>
      <c r="N3446" s="107">
        <v>4</v>
      </c>
      <c r="O3446">
        <v>6.3</v>
      </c>
      <c r="P3446">
        <v>35000</v>
      </c>
    </row>
    <row r="3447" spans="1:16" x14ac:dyDescent="0.3">
      <c r="A3447" t="s">
        <v>2456</v>
      </c>
      <c r="B3447" t="s">
        <v>243</v>
      </c>
      <c r="N3447" s="107">
        <v>3</v>
      </c>
      <c r="O3447">
        <v>7</v>
      </c>
      <c r="P3447">
        <v>240</v>
      </c>
    </row>
    <row r="3448" spans="1:16" x14ac:dyDescent="0.3">
      <c r="A3448" t="s">
        <v>2457</v>
      </c>
      <c r="B3448" t="s">
        <v>178</v>
      </c>
      <c r="N3448" s="107">
        <v>8</v>
      </c>
      <c r="O3448">
        <v>5.3</v>
      </c>
      <c r="P3448">
        <v>0</v>
      </c>
    </row>
    <row r="3449" spans="1:16" x14ac:dyDescent="0.3">
      <c r="A3449" t="s">
        <v>2458</v>
      </c>
      <c r="B3449" t="s">
        <v>253</v>
      </c>
      <c r="N3449" s="107">
        <v>9</v>
      </c>
      <c r="O3449">
        <v>6.9</v>
      </c>
      <c r="P3449">
        <v>0</v>
      </c>
    </row>
    <row r="3450" spans="1:16" x14ac:dyDescent="0.3">
      <c r="A3450" t="s">
        <v>2459</v>
      </c>
      <c r="B3450" t="s">
        <v>175</v>
      </c>
      <c r="N3450" s="107">
        <v>1</v>
      </c>
      <c r="O3450">
        <v>6.2</v>
      </c>
      <c r="P3450">
        <v>12000</v>
      </c>
    </row>
    <row r="3451" spans="1:16" x14ac:dyDescent="0.3">
      <c r="A3451" t="s">
        <v>2460</v>
      </c>
      <c r="B3451" t="s">
        <v>549</v>
      </c>
      <c r="N3451" s="107">
        <v>12</v>
      </c>
      <c r="O3451">
        <v>6.4</v>
      </c>
      <c r="P3451">
        <v>0</v>
      </c>
    </row>
    <row r="3452" spans="1:16" x14ac:dyDescent="0.3">
      <c r="A3452" t="s">
        <v>2461</v>
      </c>
      <c r="B3452" t="s">
        <v>636</v>
      </c>
      <c r="N3452" s="107">
        <v>7</v>
      </c>
      <c r="O3452">
        <v>6.4</v>
      </c>
      <c r="P3452">
        <v>852</v>
      </c>
    </row>
    <row r="3453" spans="1:16" x14ac:dyDescent="0.3">
      <c r="A3453" t="s">
        <v>2462</v>
      </c>
      <c r="B3453" t="s">
        <v>637</v>
      </c>
      <c r="N3453" s="107">
        <v>4</v>
      </c>
      <c r="O3453">
        <v>5.7</v>
      </c>
      <c r="P3453">
        <v>0</v>
      </c>
    </row>
    <row r="3454" spans="1:16" x14ac:dyDescent="0.3">
      <c r="A3454" t="s">
        <v>2463</v>
      </c>
      <c r="B3454" t="s">
        <v>201</v>
      </c>
      <c r="N3454" s="107">
        <v>8</v>
      </c>
      <c r="O3454">
        <v>6.1</v>
      </c>
      <c r="P3454">
        <v>11000</v>
      </c>
    </row>
    <row r="3455" spans="1:16" x14ac:dyDescent="0.3">
      <c r="A3455" t="s">
        <v>2464</v>
      </c>
      <c r="B3455" t="s">
        <v>278</v>
      </c>
      <c r="N3455" s="107">
        <v>9</v>
      </c>
      <c r="O3455">
        <v>5.4</v>
      </c>
      <c r="P3455">
        <v>591</v>
      </c>
    </row>
    <row r="3456" spans="1:16" x14ac:dyDescent="0.3">
      <c r="A3456" t="s">
        <v>2465</v>
      </c>
      <c r="B3456" t="s">
        <v>606</v>
      </c>
      <c r="N3456" s="107">
        <v>9</v>
      </c>
      <c r="O3456">
        <v>6.7</v>
      </c>
      <c r="P3456">
        <v>846</v>
      </c>
    </row>
    <row r="3457" spans="1:16" x14ac:dyDescent="0.3">
      <c r="A3457" t="s">
        <v>2466</v>
      </c>
      <c r="B3457" t="s">
        <v>433</v>
      </c>
      <c r="N3457" s="107">
        <v>9</v>
      </c>
      <c r="O3457">
        <v>6.8</v>
      </c>
      <c r="P3457">
        <v>23000</v>
      </c>
    </row>
    <row r="3458" spans="1:16" x14ac:dyDescent="0.3">
      <c r="A3458" t="s">
        <v>2467</v>
      </c>
      <c r="B3458" t="s">
        <v>589</v>
      </c>
      <c r="N3458" s="107">
        <v>1</v>
      </c>
      <c r="O3458">
        <v>6</v>
      </c>
      <c r="P3458">
        <v>17000</v>
      </c>
    </row>
    <row r="3459" spans="1:16" x14ac:dyDescent="0.3">
      <c r="A3459" t="s">
        <v>2468</v>
      </c>
      <c r="B3459" t="s">
        <v>384</v>
      </c>
      <c r="N3459" s="107">
        <v>3</v>
      </c>
      <c r="O3459">
        <v>7.8</v>
      </c>
      <c r="P3459">
        <v>133</v>
      </c>
    </row>
    <row r="3460" spans="1:16" x14ac:dyDescent="0.3">
      <c r="A3460" t="s">
        <v>2469</v>
      </c>
      <c r="B3460" t="s">
        <v>638</v>
      </c>
      <c r="N3460" s="107">
        <v>12</v>
      </c>
      <c r="O3460">
        <v>5.3</v>
      </c>
      <c r="P3460">
        <v>279</v>
      </c>
    </row>
    <row r="3461" spans="1:16" x14ac:dyDescent="0.3">
      <c r="A3461" t="s">
        <v>2470</v>
      </c>
      <c r="B3461" t="s">
        <v>217</v>
      </c>
      <c r="N3461" s="107">
        <v>1</v>
      </c>
      <c r="O3461">
        <v>4.5</v>
      </c>
      <c r="P3461">
        <v>638</v>
      </c>
    </row>
    <row r="3462" spans="1:16" x14ac:dyDescent="0.3">
      <c r="A3462" t="s">
        <v>2471</v>
      </c>
      <c r="B3462" t="s">
        <v>298</v>
      </c>
      <c r="N3462" s="107">
        <v>16</v>
      </c>
      <c r="O3462">
        <v>5.4</v>
      </c>
      <c r="P3462">
        <v>24000</v>
      </c>
    </row>
    <row r="3463" spans="1:16" x14ac:dyDescent="0.3">
      <c r="A3463" t="s">
        <v>2472</v>
      </c>
      <c r="B3463" t="s">
        <v>298</v>
      </c>
      <c r="N3463" s="107">
        <v>23</v>
      </c>
      <c r="O3463">
        <v>7.8</v>
      </c>
      <c r="P3463">
        <v>12000</v>
      </c>
    </row>
    <row r="3464" spans="1:16" x14ac:dyDescent="0.3">
      <c r="A3464" t="s">
        <v>2473</v>
      </c>
      <c r="B3464" t="s">
        <v>639</v>
      </c>
      <c r="N3464" s="107">
        <v>23</v>
      </c>
      <c r="O3464">
        <v>7.2</v>
      </c>
      <c r="P3464">
        <v>0</v>
      </c>
    </row>
    <row r="3465" spans="1:16" x14ac:dyDescent="0.3">
      <c r="A3465" t="s">
        <v>2474</v>
      </c>
      <c r="B3465" t="s">
        <v>273</v>
      </c>
      <c r="N3465" s="107">
        <v>2</v>
      </c>
      <c r="O3465">
        <v>6.6</v>
      </c>
      <c r="P3465">
        <v>12000</v>
      </c>
    </row>
    <row r="3466" spans="1:16" x14ac:dyDescent="0.3">
      <c r="A3466" t="s">
        <v>2475</v>
      </c>
      <c r="B3466" t="s">
        <v>182</v>
      </c>
      <c r="N3466" s="107">
        <v>4</v>
      </c>
      <c r="O3466">
        <v>7.6</v>
      </c>
      <c r="P3466">
        <v>2000</v>
      </c>
    </row>
    <row r="3467" spans="1:16" x14ac:dyDescent="0.3">
      <c r="A3467" t="s">
        <v>2476</v>
      </c>
      <c r="B3467" t="s">
        <v>640</v>
      </c>
      <c r="N3467" s="107">
        <v>21</v>
      </c>
      <c r="O3467">
        <v>5.9</v>
      </c>
      <c r="P3467">
        <v>0</v>
      </c>
    </row>
    <row r="3468" spans="1:16" x14ac:dyDescent="0.3">
      <c r="A3468" t="s">
        <v>2477</v>
      </c>
      <c r="B3468" t="s">
        <v>196</v>
      </c>
      <c r="N3468" s="107">
        <v>2</v>
      </c>
      <c r="O3468">
        <v>6.7</v>
      </c>
      <c r="P3468">
        <v>38000</v>
      </c>
    </row>
    <row r="3469" spans="1:16" x14ac:dyDescent="0.3">
      <c r="A3469" t="s">
        <v>2478</v>
      </c>
      <c r="B3469" t="s">
        <v>295</v>
      </c>
      <c r="N3469" s="107">
        <v>4</v>
      </c>
      <c r="O3469">
        <v>7.7</v>
      </c>
      <c r="P3469">
        <v>0</v>
      </c>
    </row>
    <row r="3470" spans="1:16" x14ac:dyDescent="0.3">
      <c r="A3470" t="s">
        <v>2479</v>
      </c>
      <c r="B3470" t="s">
        <v>305</v>
      </c>
      <c r="N3470" s="107">
        <v>2</v>
      </c>
      <c r="O3470">
        <v>5.8</v>
      </c>
      <c r="P3470">
        <v>0</v>
      </c>
    </row>
    <row r="3471" spans="1:16" x14ac:dyDescent="0.3">
      <c r="A3471" t="s">
        <v>2480</v>
      </c>
      <c r="B3471" t="s">
        <v>410</v>
      </c>
      <c r="N3471" s="107">
        <v>4</v>
      </c>
      <c r="O3471">
        <v>5.4</v>
      </c>
      <c r="P3471">
        <v>31000</v>
      </c>
    </row>
    <row r="3472" spans="1:16" x14ac:dyDescent="0.3">
      <c r="A3472" t="s">
        <v>2481</v>
      </c>
      <c r="B3472" t="s">
        <v>243</v>
      </c>
      <c r="N3472" s="107">
        <v>5</v>
      </c>
      <c r="O3472">
        <v>6.9</v>
      </c>
      <c r="P3472">
        <v>36000</v>
      </c>
    </row>
    <row r="3473" spans="1:16" x14ac:dyDescent="0.3">
      <c r="A3473" t="s">
        <v>2482</v>
      </c>
      <c r="B3473" t="s">
        <v>587</v>
      </c>
      <c r="N3473" s="107">
        <v>6</v>
      </c>
      <c r="O3473">
        <v>7.7</v>
      </c>
      <c r="P3473">
        <v>0</v>
      </c>
    </row>
    <row r="3474" spans="1:16" x14ac:dyDescent="0.3">
      <c r="A3474" t="s">
        <v>2483</v>
      </c>
      <c r="B3474" t="s">
        <v>278</v>
      </c>
      <c r="N3474" s="107">
        <v>7</v>
      </c>
      <c r="O3474">
        <v>6.8</v>
      </c>
      <c r="P3474">
        <v>0</v>
      </c>
    </row>
    <row r="3475" spans="1:16" x14ac:dyDescent="0.3">
      <c r="A3475" t="s">
        <v>2484</v>
      </c>
      <c r="B3475" t="s">
        <v>274</v>
      </c>
      <c r="N3475" s="107">
        <v>8</v>
      </c>
      <c r="O3475">
        <v>6.4</v>
      </c>
      <c r="P3475">
        <v>17000</v>
      </c>
    </row>
    <row r="3476" spans="1:16" x14ac:dyDescent="0.3">
      <c r="A3476" t="s">
        <v>2485</v>
      </c>
      <c r="B3476" t="s">
        <v>243</v>
      </c>
      <c r="N3476" s="107">
        <v>9</v>
      </c>
      <c r="O3476">
        <v>5.7</v>
      </c>
      <c r="P3476">
        <v>0</v>
      </c>
    </row>
    <row r="3477" spans="1:16" x14ac:dyDescent="0.3">
      <c r="A3477" t="s">
        <v>2486</v>
      </c>
      <c r="B3477" t="s">
        <v>284</v>
      </c>
      <c r="N3477" s="107">
        <v>2</v>
      </c>
      <c r="O3477">
        <v>7.3</v>
      </c>
      <c r="P3477">
        <v>0</v>
      </c>
    </row>
    <row r="3478" spans="1:16" x14ac:dyDescent="0.3">
      <c r="A3478" t="s">
        <v>2487</v>
      </c>
      <c r="B3478" t="s">
        <v>341</v>
      </c>
      <c r="N3478" s="107">
        <v>24</v>
      </c>
      <c r="O3478">
        <v>6.8</v>
      </c>
      <c r="P3478">
        <v>25000</v>
      </c>
    </row>
    <row r="3479" spans="1:16" x14ac:dyDescent="0.3">
      <c r="A3479" t="s">
        <v>2488</v>
      </c>
      <c r="B3479" t="s">
        <v>300</v>
      </c>
      <c r="N3479" s="107">
        <v>23</v>
      </c>
      <c r="O3479">
        <v>6.3</v>
      </c>
      <c r="P3479">
        <v>919</v>
      </c>
    </row>
    <row r="3480" spans="1:16" x14ac:dyDescent="0.3">
      <c r="A3480" t="s">
        <v>2489</v>
      </c>
      <c r="B3480" t="s">
        <v>300</v>
      </c>
      <c r="N3480" s="107">
        <v>24</v>
      </c>
      <c r="O3480">
        <v>5.9</v>
      </c>
      <c r="P3480">
        <v>0</v>
      </c>
    </row>
    <row r="3481" spans="1:16" x14ac:dyDescent="0.3">
      <c r="A3481" t="s">
        <v>2490</v>
      </c>
      <c r="B3481" t="s">
        <v>560</v>
      </c>
      <c r="N3481" s="107">
        <v>21</v>
      </c>
      <c r="O3481">
        <v>7.4</v>
      </c>
      <c r="P3481">
        <v>11000</v>
      </c>
    </row>
    <row r="3482" spans="1:16" x14ac:dyDescent="0.3">
      <c r="A3482" t="s">
        <v>2491</v>
      </c>
      <c r="B3482" t="s">
        <v>344</v>
      </c>
      <c r="N3482" s="107">
        <v>20</v>
      </c>
      <c r="O3482">
        <v>8.3000000000000007</v>
      </c>
      <c r="P3482">
        <v>0</v>
      </c>
    </row>
    <row r="3483" spans="1:16" x14ac:dyDescent="0.3">
      <c r="A3483" t="s">
        <v>2492</v>
      </c>
      <c r="B3483" t="s">
        <v>641</v>
      </c>
      <c r="N3483" s="107">
        <v>9</v>
      </c>
      <c r="O3483">
        <v>6.2</v>
      </c>
      <c r="P3483">
        <v>0</v>
      </c>
    </row>
    <row r="3484" spans="1:16" x14ac:dyDescent="0.3">
      <c r="A3484" t="s">
        <v>2493</v>
      </c>
      <c r="B3484" t="s">
        <v>298</v>
      </c>
      <c r="N3484" s="107">
        <v>7</v>
      </c>
      <c r="O3484">
        <v>6.3</v>
      </c>
      <c r="P3484">
        <v>0</v>
      </c>
    </row>
    <row r="3485" spans="1:16" x14ac:dyDescent="0.3">
      <c r="A3485" t="s">
        <v>2494</v>
      </c>
      <c r="B3485" t="s">
        <v>352</v>
      </c>
      <c r="N3485" s="107">
        <v>4</v>
      </c>
      <c r="O3485">
        <v>5.8</v>
      </c>
      <c r="P3485">
        <v>10000</v>
      </c>
    </row>
    <row r="3486" spans="1:16" x14ac:dyDescent="0.3">
      <c r="A3486" t="s">
        <v>2495</v>
      </c>
      <c r="B3486" t="s">
        <v>602</v>
      </c>
      <c r="N3486" s="107">
        <v>5</v>
      </c>
      <c r="O3486">
        <v>7.5</v>
      </c>
      <c r="P3486">
        <v>0</v>
      </c>
    </row>
    <row r="3487" spans="1:16" x14ac:dyDescent="0.3">
      <c r="A3487" t="s">
        <v>2496</v>
      </c>
      <c r="B3487" t="s">
        <v>494</v>
      </c>
      <c r="N3487" s="107">
        <v>6</v>
      </c>
      <c r="O3487">
        <v>6.3</v>
      </c>
      <c r="P3487">
        <v>0</v>
      </c>
    </row>
    <row r="3488" spans="1:16" x14ac:dyDescent="0.3">
      <c r="A3488" t="s">
        <v>2497</v>
      </c>
      <c r="B3488" t="s">
        <v>182</v>
      </c>
      <c r="N3488" s="107">
        <v>7</v>
      </c>
      <c r="O3488">
        <v>6.4</v>
      </c>
      <c r="P3488">
        <v>0</v>
      </c>
    </row>
    <row r="3489" spans="1:16" x14ac:dyDescent="0.3">
      <c r="A3489" t="s">
        <v>2498</v>
      </c>
      <c r="B3489" t="s">
        <v>642</v>
      </c>
      <c r="N3489" s="107">
        <v>8</v>
      </c>
      <c r="O3489">
        <v>7.2</v>
      </c>
      <c r="P3489">
        <v>0</v>
      </c>
    </row>
    <row r="3490" spans="1:16" x14ac:dyDescent="0.3">
      <c r="A3490" t="s">
        <v>2499</v>
      </c>
      <c r="B3490" t="s">
        <v>235</v>
      </c>
      <c r="N3490" s="107">
        <v>9</v>
      </c>
      <c r="O3490">
        <v>6.3</v>
      </c>
      <c r="P3490">
        <v>0</v>
      </c>
    </row>
    <row r="3491" spans="1:16" x14ac:dyDescent="0.3">
      <c r="A3491" t="s">
        <v>2500</v>
      </c>
      <c r="B3491" t="s">
        <v>295</v>
      </c>
      <c r="N3491" s="107">
        <v>23</v>
      </c>
      <c r="O3491">
        <v>6.9</v>
      </c>
      <c r="P3491">
        <v>41000</v>
      </c>
    </row>
    <row r="3492" spans="1:16" x14ac:dyDescent="0.3">
      <c r="A3492" t="s">
        <v>2501</v>
      </c>
      <c r="B3492" t="s">
        <v>300</v>
      </c>
      <c r="N3492" s="107">
        <v>21</v>
      </c>
      <c r="O3492">
        <v>6.6</v>
      </c>
      <c r="P3492">
        <v>0</v>
      </c>
    </row>
    <row r="3493" spans="1:16" x14ac:dyDescent="0.3">
      <c r="A3493" t="s">
        <v>2502</v>
      </c>
      <c r="B3493" t="s">
        <v>298</v>
      </c>
      <c r="N3493" s="107">
        <v>12</v>
      </c>
      <c r="O3493">
        <v>6</v>
      </c>
      <c r="P3493">
        <v>39000</v>
      </c>
    </row>
    <row r="3494" spans="1:16" x14ac:dyDescent="0.3">
      <c r="A3494" t="s">
        <v>2503</v>
      </c>
      <c r="B3494" t="s">
        <v>643</v>
      </c>
      <c r="N3494" s="107">
        <v>12</v>
      </c>
      <c r="O3494">
        <v>7.5</v>
      </c>
      <c r="P3494">
        <v>0</v>
      </c>
    </row>
    <row r="3495" spans="1:16" x14ac:dyDescent="0.3">
      <c r="A3495" t="s">
        <v>2504</v>
      </c>
      <c r="B3495" t="s">
        <v>588</v>
      </c>
      <c r="N3495" s="107">
        <v>12</v>
      </c>
      <c r="O3495">
        <v>7.7</v>
      </c>
      <c r="P3495">
        <v>18000</v>
      </c>
    </row>
    <row r="3496" spans="1:16" x14ac:dyDescent="0.3">
      <c r="A3496" t="s">
        <v>2505</v>
      </c>
      <c r="B3496" t="s">
        <v>298</v>
      </c>
      <c r="N3496" s="107">
        <v>13</v>
      </c>
      <c r="O3496">
        <v>6.2</v>
      </c>
      <c r="P3496">
        <v>0</v>
      </c>
    </row>
    <row r="3497" spans="1:16" x14ac:dyDescent="0.3">
      <c r="A3497" t="s">
        <v>2506</v>
      </c>
      <c r="B3497" t="s">
        <v>411</v>
      </c>
      <c r="N3497" s="107">
        <v>15</v>
      </c>
      <c r="O3497">
        <v>5.4</v>
      </c>
      <c r="P3497">
        <v>0</v>
      </c>
    </row>
    <row r="3498" spans="1:16" x14ac:dyDescent="0.3">
      <c r="A3498" t="s">
        <v>2507</v>
      </c>
      <c r="B3498" t="s">
        <v>193</v>
      </c>
      <c r="N3498" s="107">
        <v>21</v>
      </c>
      <c r="O3498">
        <v>6.6</v>
      </c>
      <c r="P3498">
        <v>913</v>
      </c>
    </row>
    <row r="3499" spans="1:16" x14ac:dyDescent="0.3">
      <c r="A3499" t="s">
        <v>2508</v>
      </c>
      <c r="B3499" t="s">
        <v>300</v>
      </c>
      <c r="N3499" s="107">
        <v>2</v>
      </c>
      <c r="O3499">
        <v>5.3</v>
      </c>
      <c r="P3499">
        <v>0</v>
      </c>
    </row>
    <row r="3500" spans="1:16" x14ac:dyDescent="0.3">
      <c r="A3500" t="s">
        <v>2509</v>
      </c>
      <c r="B3500" t="s">
        <v>471</v>
      </c>
      <c r="N3500" s="107">
        <v>23</v>
      </c>
      <c r="O3500">
        <v>5.6</v>
      </c>
      <c r="P3500">
        <v>0</v>
      </c>
    </row>
    <row r="3501" spans="1:16" x14ac:dyDescent="0.3">
      <c r="A3501" t="s">
        <v>2510</v>
      </c>
      <c r="B3501" t="s">
        <v>300</v>
      </c>
      <c r="N3501" s="107">
        <v>1</v>
      </c>
      <c r="O3501">
        <v>5.9</v>
      </c>
      <c r="P3501">
        <v>0</v>
      </c>
    </row>
    <row r="3502" spans="1:16" x14ac:dyDescent="0.3">
      <c r="A3502" t="s">
        <v>2511</v>
      </c>
      <c r="B3502" t="s">
        <v>303</v>
      </c>
      <c r="N3502" s="107">
        <v>1</v>
      </c>
      <c r="O3502">
        <v>7.8</v>
      </c>
      <c r="P3502">
        <v>0</v>
      </c>
    </row>
    <row r="3503" spans="1:16" x14ac:dyDescent="0.3">
      <c r="A3503" t="s">
        <v>2512</v>
      </c>
      <c r="B3503" t="s">
        <v>483</v>
      </c>
      <c r="N3503" s="107">
        <v>1</v>
      </c>
      <c r="O3503">
        <v>6.7</v>
      </c>
      <c r="P3503">
        <v>11000</v>
      </c>
    </row>
    <row r="3504" spans="1:16" x14ac:dyDescent="0.3">
      <c r="A3504" t="s">
        <v>2513</v>
      </c>
      <c r="B3504" t="s">
        <v>644</v>
      </c>
      <c r="N3504" s="107">
        <v>1</v>
      </c>
      <c r="O3504">
        <v>7.4</v>
      </c>
      <c r="P3504">
        <v>0</v>
      </c>
    </row>
    <row r="3505" spans="1:16" x14ac:dyDescent="0.3">
      <c r="A3505" t="s">
        <v>2514</v>
      </c>
      <c r="B3505" t="s">
        <v>581</v>
      </c>
      <c r="N3505" s="107">
        <v>1</v>
      </c>
      <c r="O3505">
        <v>6.2</v>
      </c>
      <c r="P3505">
        <v>0</v>
      </c>
    </row>
    <row r="3506" spans="1:16" x14ac:dyDescent="0.3">
      <c r="A3506" t="s">
        <v>2515</v>
      </c>
      <c r="B3506" t="s">
        <v>253</v>
      </c>
      <c r="N3506" s="107">
        <v>1</v>
      </c>
      <c r="O3506">
        <v>5.4</v>
      </c>
      <c r="P3506">
        <v>52000</v>
      </c>
    </row>
    <row r="3507" spans="1:16" x14ac:dyDescent="0.3">
      <c r="A3507" t="s">
        <v>2516</v>
      </c>
      <c r="B3507" t="s">
        <v>395</v>
      </c>
      <c r="N3507" s="107">
        <v>1</v>
      </c>
      <c r="O3507">
        <v>6.7</v>
      </c>
      <c r="P3507">
        <v>0</v>
      </c>
    </row>
    <row r="3508" spans="1:16" x14ac:dyDescent="0.3">
      <c r="A3508" t="s">
        <v>2517</v>
      </c>
      <c r="B3508" t="s">
        <v>300</v>
      </c>
      <c r="N3508" s="107">
        <v>1</v>
      </c>
      <c r="O3508">
        <v>5.3</v>
      </c>
      <c r="P3508">
        <v>13000</v>
      </c>
    </row>
    <row r="3509" spans="1:16" x14ac:dyDescent="0.3">
      <c r="A3509" t="s">
        <v>2518</v>
      </c>
      <c r="B3509" t="s">
        <v>278</v>
      </c>
      <c r="N3509" s="107">
        <v>1</v>
      </c>
      <c r="O3509">
        <v>5.9</v>
      </c>
      <c r="P3509">
        <v>265</v>
      </c>
    </row>
    <row r="3510" spans="1:16" x14ac:dyDescent="0.3">
      <c r="A3510" t="s">
        <v>2519</v>
      </c>
      <c r="B3510" t="s">
        <v>190</v>
      </c>
      <c r="N3510" s="107">
        <v>11</v>
      </c>
      <c r="O3510">
        <v>7</v>
      </c>
      <c r="P3510">
        <v>0</v>
      </c>
    </row>
    <row r="3511" spans="1:16" x14ac:dyDescent="0.3">
      <c r="A3511" t="s">
        <v>2520</v>
      </c>
      <c r="B3511" t="s">
        <v>546</v>
      </c>
      <c r="N3511" s="107">
        <v>1</v>
      </c>
      <c r="O3511">
        <v>4.8</v>
      </c>
      <c r="P3511">
        <v>0</v>
      </c>
    </row>
    <row r="3512" spans="1:16" x14ac:dyDescent="0.3">
      <c r="A3512" t="s">
        <v>2521</v>
      </c>
      <c r="B3512" t="s">
        <v>645</v>
      </c>
      <c r="N3512" s="107">
        <v>1</v>
      </c>
      <c r="O3512">
        <v>7.3</v>
      </c>
      <c r="P3512">
        <v>0</v>
      </c>
    </row>
    <row r="3513" spans="1:16" x14ac:dyDescent="0.3">
      <c r="A3513" t="s">
        <v>2522</v>
      </c>
      <c r="B3513" t="s">
        <v>248</v>
      </c>
      <c r="N3513" s="107">
        <v>1</v>
      </c>
      <c r="O3513">
        <v>3.8</v>
      </c>
      <c r="P3513">
        <v>21000</v>
      </c>
    </row>
    <row r="3514" spans="1:16" x14ac:dyDescent="0.3">
      <c r="A3514" t="s">
        <v>2523</v>
      </c>
      <c r="B3514" t="s">
        <v>640</v>
      </c>
      <c r="N3514" s="107">
        <v>1</v>
      </c>
      <c r="O3514">
        <v>8.5</v>
      </c>
      <c r="P3514">
        <v>0</v>
      </c>
    </row>
    <row r="3515" spans="1:16" x14ac:dyDescent="0.3">
      <c r="A3515" t="s">
        <v>2175</v>
      </c>
      <c r="B3515" t="s">
        <v>409</v>
      </c>
      <c r="N3515" s="107">
        <v>1</v>
      </c>
      <c r="O3515">
        <v>6.8</v>
      </c>
      <c r="P3515">
        <v>0</v>
      </c>
    </row>
    <row r="3516" spans="1:16" x14ac:dyDescent="0.3">
      <c r="A3516" t="s">
        <v>2524</v>
      </c>
      <c r="B3516" t="s">
        <v>575</v>
      </c>
      <c r="N3516" s="107">
        <v>1</v>
      </c>
      <c r="O3516">
        <v>6.8</v>
      </c>
      <c r="P3516">
        <v>0</v>
      </c>
    </row>
    <row r="3517" spans="1:16" x14ac:dyDescent="0.3">
      <c r="A3517" t="s">
        <v>2525</v>
      </c>
      <c r="B3517" t="s">
        <v>602</v>
      </c>
      <c r="N3517" s="107">
        <v>2</v>
      </c>
      <c r="O3517">
        <v>5.3</v>
      </c>
      <c r="P3517">
        <v>12000</v>
      </c>
    </row>
    <row r="3518" spans="1:16" x14ac:dyDescent="0.3">
      <c r="A3518" t="s">
        <v>2526</v>
      </c>
      <c r="B3518" t="s">
        <v>190</v>
      </c>
      <c r="N3518" s="107">
        <v>3</v>
      </c>
      <c r="O3518">
        <v>7.3</v>
      </c>
      <c r="P3518">
        <v>16000</v>
      </c>
    </row>
    <row r="3519" spans="1:16" x14ac:dyDescent="0.3">
      <c r="A3519" t="s">
        <v>2527</v>
      </c>
      <c r="B3519" t="s">
        <v>303</v>
      </c>
      <c r="N3519" s="107">
        <v>4</v>
      </c>
      <c r="O3519">
        <v>6.6</v>
      </c>
      <c r="P3519">
        <v>5000</v>
      </c>
    </row>
    <row r="3520" spans="1:16" x14ac:dyDescent="0.3">
      <c r="A3520" t="s">
        <v>2528</v>
      </c>
      <c r="B3520" t="s">
        <v>537</v>
      </c>
      <c r="N3520" s="107">
        <v>5</v>
      </c>
      <c r="O3520">
        <v>6.2</v>
      </c>
      <c r="P3520">
        <v>0</v>
      </c>
    </row>
    <row r="3521" spans="1:16" x14ac:dyDescent="0.3">
      <c r="A3521" t="s">
        <v>2529</v>
      </c>
      <c r="B3521" t="s">
        <v>535</v>
      </c>
      <c r="N3521" s="107">
        <v>6</v>
      </c>
      <c r="O3521">
        <v>5.2</v>
      </c>
      <c r="P3521">
        <v>0</v>
      </c>
    </row>
    <row r="3522" spans="1:16" x14ac:dyDescent="0.3">
      <c r="A3522" t="s">
        <v>2530</v>
      </c>
      <c r="B3522" t="s">
        <v>483</v>
      </c>
      <c r="N3522" s="107">
        <v>7</v>
      </c>
      <c r="O3522">
        <v>6.2</v>
      </c>
      <c r="P3522">
        <v>0</v>
      </c>
    </row>
    <row r="3523" spans="1:16" x14ac:dyDescent="0.3">
      <c r="A3523" t="s">
        <v>2531</v>
      </c>
      <c r="B3523" t="s">
        <v>341</v>
      </c>
      <c r="N3523" s="107">
        <v>8</v>
      </c>
      <c r="O3523">
        <v>6.2</v>
      </c>
      <c r="P3523">
        <v>0</v>
      </c>
    </row>
    <row r="3524" spans="1:16" x14ac:dyDescent="0.3">
      <c r="A3524" t="s">
        <v>2532</v>
      </c>
      <c r="B3524" t="s">
        <v>646</v>
      </c>
      <c r="N3524" s="107">
        <v>24</v>
      </c>
      <c r="O3524">
        <v>6.6</v>
      </c>
      <c r="P3524">
        <v>12000</v>
      </c>
    </row>
    <row r="3525" spans="1:16" x14ac:dyDescent="0.3">
      <c r="A3525" t="s">
        <v>2533</v>
      </c>
      <c r="B3525" t="s">
        <v>178</v>
      </c>
      <c r="N3525" s="107">
        <v>23</v>
      </c>
      <c r="O3525">
        <v>6.4</v>
      </c>
      <c r="P3525">
        <v>0</v>
      </c>
    </row>
    <row r="3526" spans="1:16" x14ac:dyDescent="0.3">
      <c r="A3526" t="s">
        <v>2534</v>
      </c>
      <c r="B3526" t="s">
        <v>278</v>
      </c>
      <c r="N3526" s="107">
        <v>21</v>
      </c>
      <c r="O3526">
        <v>6.2</v>
      </c>
      <c r="P3526">
        <v>11000</v>
      </c>
    </row>
    <row r="3527" spans="1:16" x14ac:dyDescent="0.3">
      <c r="A3527" t="s">
        <v>2535</v>
      </c>
      <c r="B3527" t="s">
        <v>259</v>
      </c>
      <c r="N3527" s="107">
        <v>2</v>
      </c>
      <c r="O3527">
        <v>5.0999999999999996</v>
      </c>
      <c r="P3527">
        <v>0</v>
      </c>
    </row>
    <row r="3528" spans="1:16" x14ac:dyDescent="0.3">
      <c r="A3528" t="s">
        <v>2536</v>
      </c>
      <c r="B3528" t="s">
        <v>344</v>
      </c>
      <c r="N3528" s="107">
        <v>14</v>
      </c>
      <c r="O3528">
        <v>6.6</v>
      </c>
      <c r="P3528">
        <v>0</v>
      </c>
    </row>
    <row r="3529" spans="1:16" x14ac:dyDescent="0.3">
      <c r="A3529" t="s">
        <v>2537</v>
      </c>
      <c r="B3529" t="s">
        <v>196</v>
      </c>
      <c r="N3529" s="107">
        <v>15</v>
      </c>
      <c r="O3529">
        <v>6.1</v>
      </c>
      <c r="P3529">
        <v>0</v>
      </c>
    </row>
    <row r="3530" spans="1:16" x14ac:dyDescent="0.3">
      <c r="A3530" t="s">
        <v>2538</v>
      </c>
      <c r="B3530" t="s">
        <v>208</v>
      </c>
      <c r="N3530" s="107">
        <v>16</v>
      </c>
      <c r="O3530">
        <v>6.1</v>
      </c>
      <c r="P3530">
        <v>949</v>
      </c>
    </row>
    <row r="3531" spans="1:16" x14ac:dyDescent="0.3">
      <c r="A3531" t="s">
        <v>2539</v>
      </c>
      <c r="B3531" t="s">
        <v>303</v>
      </c>
      <c r="N3531" s="107">
        <v>17</v>
      </c>
      <c r="O3531">
        <v>6.6</v>
      </c>
      <c r="P3531">
        <v>0</v>
      </c>
    </row>
    <row r="3532" spans="1:16" x14ac:dyDescent="0.3">
      <c r="A3532" t="s">
        <v>2540</v>
      </c>
      <c r="B3532" t="s">
        <v>351</v>
      </c>
      <c r="N3532" s="107">
        <v>18</v>
      </c>
      <c r="O3532">
        <v>5.9</v>
      </c>
      <c r="P3532">
        <v>0</v>
      </c>
    </row>
    <row r="3533" spans="1:16" x14ac:dyDescent="0.3">
      <c r="A3533" t="s">
        <v>2541</v>
      </c>
      <c r="B3533" t="s">
        <v>377</v>
      </c>
      <c r="N3533" s="107">
        <v>19</v>
      </c>
      <c r="O3533">
        <v>6.3</v>
      </c>
      <c r="P3533">
        <v>23000</v>
      </c>
    </row>
    <row r="3534" spans="1:16" x14ac:dyDescent="0.3">
      <c r="A3534" t="s">
        <v>2542</v>
      </c>
      <c r="B3534" t="s">
        <v>295</v>
      </c>
      <c r="N3534" s="107">
        <v>20</v>
      </c>
      <c r="O3534">
        <v>7.1</v>
      </c>
      <c r="P3534">
        <v>13000</v>
      </c>
    </row>
    <row r="3535" spans="1:16" x14ac:dyDescent="0.3">
      <c r="A3535" t="s">
        <v>2543</v>
      </c>
      <c r="B3535" t="s">
        <v>256</v>
      </c>
      <c r="N3535" s="107">
        <v>21</v>
      </c>
      <c r="O3535">
        <v>5</v>
      </c>
      <c r="P3535">
        <v>538</v>
      </c>
    </row>
    <row r="3536" spans="1:16" x14ac:dyDescent="0.3">
      <c r="A3536" t="s">
        <v>2544</v>
      </c>
      <c r="B3536" t="s">
        <v>647</v>
      </c>
      <c r="N3536" s="107">
        <v>12</v>
      </c>
      <c r="O3536">
        <v>5.6</v>
      </c>
      <c r="P3536">
        <v>0</v>
      </c>
    </row>
    <row r="3537" spans="1:16" x14ac:dyDescent="0.3">
      <c r="A3537" t="s">
        <v>2545</v>
      </c>
      <c r="B3537" t="s">
        <v>373</v>
      </c>
      <c r="N3537" s="107">
        <v>11</v>
      </c>
      <c r="O3537">
        <v>7.4</v>
      </c>
      <c r="P3537">
        <v>0</v>
      </c>
    </row>
    <row r="3538" spans="1:16" x14ac:dyDescent="0.3">
      <c r="A3538" t="s">
        <v>2546</v>
      </c>
      <c r="B3538" t="s">
        <v>648</v>
      </c>
      <c r="N3538" s="107">
        <v>16</v>
      </c>
      <c r="O3538">
        <v>4.5</v>
      </c>
      <c r="P3538">
        <v>0</v>
      </c>
    </row>
    <row r="3539" spans="1:16" x14ac:dyDescent="0.3">
      <c r="A3539" t="s">
        <v>2547</v>
      </c>
      <c r="B3539" t="s">
        <v>341</v>
      </c>
      <c r="N3539" s="107">
        <v>16</v>
      </c>
      <c r="O3539">
        <v>6.2</v>
      </c>
      <c r="P3539">
        <v>0</v>
      </c>
    </row>
    <row r="3540" spans="1:16" x14ac:dyDescent="0.3">
      <c r="A3540" t="s">
        <v>2548</v>
      </c>
      <c r="B3540" t="s">
        <v>649</v>
      </c>
      <c r="N3540" s="107">
        <v>17</v>
      </c>
      <c r="O3540">
        <v>5</v>
      </c>
      <c r="P3540">
        <v>20000</v>
      </c>
    </row>
    <row r="3541" spans="1:16" x14ac:dyDescent="0.3">
      <c r="A3541" t="s">
        <v>2549</v>
      </c>
      <c r="B3541" t="s">
        <v>196</v>
      </c>
      <c r="N3541" s="107">
        <v>19</v>
      </c>
      <c r="O3541">
        <v>6.5</v>
      </c>
      <c r="P3541">
        <v>0</v>
      </c>
    </row>
    <row r="3542" spans="1:16" x14ac:dyDescent="0.3">
      <c r="A3542" t="s">
        <v>2550</v>
      </c>
      <c r="B3542" t="s">
        <v>305</v>
      </c>
      <c r="N3542" s="107">
        <v>20</v>
      </c>
      <c r="O3542">
        <v>5.0999999999999996</v>
      </c>
      <c r="P3542">
        <v>0</v>
      </c>
    </row>
    <row r="3543" spans="1:16" x14ac:dyDescent="0.3">
      <c r="A3543" t="s">
        <v>2551</v>
      </c>
      <c r="B3543" t="s">
        <v>261</v>
      </c>
      <c r="N3543" s="107">
        <v>19</v>
      </c>
      <c r="O3543">
        <v>6.5</v>
      </c>
      <c r="P3543">
        <v>17000</v>
      </c>
    </row>
    <row r="3544" spans="1:16" x14ac:dyDescent="0.3">
      <c r="A3544" t="s">
        <v>2552</v>
      </c>
      <c r="B3544" t="s">
        <v>293</v>
      </c>
      <c r="N3544" s="107">
        <v>19</v>
      </c>
      <c r="O3544">
        <v>6.2</v>
      </c>
      <c r="P3544">
        <v>0</v>
      </c>
    </row>
    <row r="3545" spans="1:16" x14ac:dyDescent="0.3">
      <c r="A3545" t="s">
        <v>2553</v>
      </c>
      <c r="B3545" t="s">
        <v>471</v>
      </c>
      <c r="N3545" s="107">
        <v>18</v>
      </c>
      <c r="O3545">
        <v>6.3</v>
      </c>
      <c r="P3545">
        <v>0</v>
      </c>
    </row>
    <row r="3546" spans="1:16" x14ac:dyDescent="0.3">
      <c r="A3546" t="s">
        <v>2554</v>
      </c>
      <c r="B3546" t="s">
        <v>411</v>
      </c>
      <c r="N3546" s="107">
        <v>17</v>
      </c>
      <c r="O3546">
        <v>3.8</v>
      </c>
      <c r="P3546">
        <v>0</v>
      </c>
    </row>
    <row r="3547" spans="1:16" x14ac:dyDescent="0.3">
      <c r="A3547" t="s">
        <v>2555</v>
      </c>
      <c r="B3547" t="s">
        <v>483</v>
      </c>
      <c r="N3547" s="107">
        <v>16</v>
      </c>
      <c r="O3547">
        <v>5.2</v>
      </c>
      <c r="P3547">
        <v>0</v>
      </c>
    </row>
    <row r="3548" spans="1:16" x14ac:dyDescent="0.3">
      <c r="A3548" t="s">
        <v>2556</v>
      </c>
      <c r="B3548" t="s">
        <v>174</v>
      </c>
      <c r="N3548" s="107">
        <v>24</v>
      </c>
      <c r="O3548">
        <v>6</v>
      </c>
      <c r="P3548">
        <v>0</v>
      </c>
    </row>
    <row r="3549" spans="1:16" x14ac:dyDescent="0.3">
      <c r="A3549" t="s">
        <v>2557</v>
      </c>
      <c r="B3549" t="s">
        <v>650</v>
      </c>
      <c r="N3549" s="107">
        <v>23</v>
      </c>
      <c r="O3549">
        <v>6.2</v>
      </c>
      <c r="P3549">
        <v>452</v>
      </c>
    </row>
    <row r="3550" spans="1:16" x14ac:dyDescent="0.3">
      <c r="A3550" t="s">
        <v>2558</v>
      </c>
      <c r="B3550" t="s">
        <v>322</v>
      </c>
      <c r="N3550" s="107">
        <v>21</v>
      </c>
      <c r="O3550">
        <v>5.7</v>
      </c>
      <c r="P3550">
        <v>0</v>
      </c>
    </row>
    <row r="3551" spans="1:16" x14ac:dyDescent="0.3">
      <c r="A3551" t="s">
        <v>2559</v>
      </c>
      <c r="B3551" t="s">
        <v>603</v>
      </c>
      <c r="N3551" s="107">
        <v>20</v>
      </c>
      <c r="O3551">
        <v>6.7</v>
      </c>
      <c r="P3551">
        <v>0</v>
      </c>
    </row>
    <row r="3552" spans="1:16" x14ac:dyDescent="0.3">
      <c r="A3552" t="s">
        <v>2560</v>
      </c>
      <c r="B3552" t="s">
        <v>443</v>
      </c>
      <c r="N3552" s="107">
        <v>2</v>
      </c>
      <c r="O3552">
        <v>6.8</v>
      </c>
      <c r="P3552">
        <v>433</v>
      </c>
    </row>
    <row r="3553" spans="1:16" x14ac:dyDescent="0.3">
      <c r="A3553" t="s">
        <v>2561</v>
      </c>
      <c r="B3553" t="s">
        <v>651</v>
      </c>
      <c r="N3553" s="107">
        <v>3</v>
      </c>
      <c r="O3553">
        <v>6</v>
      </c>
      <c r="P3553">
        <v>0</v>
      </c>
    </row>
    <row r="3554" spans="1:16" x14ac:dyDescent="0.3">
      <c r="A3554" t="s">
        <v>2562</v>
      </c>
      <c r="B3554" t="s">
        <v>588</v>
      </c>
      <c r="N3554" s="107">
        <v>4</v>
      </c>
      <c r="O3554">
        <v>7.3</v>
      </c>
      <c r="P3554">
        <v>0</v>
      </c>
    </row>
    <row r="3555" spans="1:16" x14ac:dyDescent="0.3">
      <c r="A3555" t="s">
        <v>2563</v>
      </c>
      <c r="B3555" t="s">
        <v>259</v>
      </c>
      <c r="N3555" s="107">
        <v>5</v>
      </c>
      <c r="O3555">
        <v>5.5</v>
      </c>
      <c r="P3555">
        <v>39000</v>
      </c>
    </row>
    <row r="3556" spans="1:16" x14ac:dyDescent="0.3">
      <c r="A3556" t="s">
        <v>2564</v>
      </c>
      <c r="B3556" t="s">
        <v>543</v>
      </c>
      <c r="N3556" s="107">
        <v>6</v>
      </c>
      <c r="O3556">
        <v>6.7</v>
      </c>
      <c r="P3556">
        <v>471</v>
      </c>
    </row>
    <row r="3557" spans="1:16" x14ac:dyDescent="0.3">
      <c r="A3557" t="s">
        <v>2565</v>
      </c>
      <c r="B3557" t="s">
        <v>304</v>
      </c>
      <c r="N3557" s="107">
        <v>7</v>
      </c>
      <c r="O3557">
        <v>4.8</v>
      </c>
      <c r="P3557">
        <v>10000</v>
      </c>
    </row>
    <row r="3558" spans="1:16" x14ac:dyDescent="0.3">
      <c r="A3558" t="s">
        <v>2566</v>
      </c>
      <c r="B3558" t="s">
        <v>201</v>
      </c>
      <c r="N3558" s="107">
        <v>8</v>
      </c>
      <c r="O3558">
        <v>5.7</v>
      </c>
      <c r="P3558">
        <v>704</v>
      </c>
    </row>
    <row r="3559" spans="1:16" x14ac:dyDescent="0.3">
      <c r="A3559" t="s">
        <v>2567</v>
      </c>
      <c r="B3559" t="s">
        <v>256</v>
      </c>
      <c r="N3559" s="107">
        <v>23</v>
      </c>
      <c r="O3559">
        <v>5.0999999999999996</v>
      </c>
      <c r="P3559">
        <v>0</v>
      </c>
    </row>
    <row r="3560" spans="1:16" x14ac:dyDescent="0.3">
      <c r="A3560" t="s">
        <v>2568</v>
      </c>
      <c r="B3560" t="s">
        <v>201</v>
      </c>
      <c r="N3560" s="107">
        <v>24</v>
      </c>
      <c r="O3560">
        <v>6</v>
      </c>
      <c r="P3560">
        <v>494</v>
      </c>
    </row>
    <row r="3561" spans="1:16" x14ac:dyDescent="0.3">
      <c r="A3561" t="s">
        <v>2569</v>
      </c>
      <c r="B3561" t="s">
        <v>652</v>
      </c>
      <c r="N3561" s="107">
        <v>1</v>
      </c>
      <c r="O3561">
        <v>4.2</v>
      </c>
      <c r="P3561">
        <v>24000</v>
      </c>
    </row>
    <row r="3562" spans="1:16" x14ac:dyDescent="0.3">
      <c r="A3562" t="s">
        <v>2570</v>
      </c>
      <c r="B3562" t="s">
        <v>653</v>
      </c>
      <c r="N3562" s="107">
        <v>2</v>
      </c>
      <c r="O3562">
        <v>7.4</v>
      </c>
      <c r="P3562">
        <v>0</v>
      </c>
    </row>
    <row r="3563" spans="1:16" x14ac:dyDescent="0.3">
      <c r="A3563" t="s">
        <v>2571</v>
      </c>
      <c r="B3563" t="s">
        <v>174</v>
      </c>
      <c r="N3563" s="107">
        <v>23</v>
      </c>
      <c r="O3563">
        <v>4.5999999999999996</v>
      </c>
      <c r="P3563">
        <v>9000</v>
      </c>
    </row>
    <row r="3564" spans="1:16" x14ac:dyDescent="0.3">
      <c r="A3564" t="s">
        <v>2572</v>
      </c>
      <c r="B3564" t="s">
        <v>278</v>
      </c>
      <c r="N3564" s="107">
        <v>24</v>
      </c>
      <c r="O3564">
        <v>6.9</v>
      </c>
      <c r="P3564">
        <v>20000</v>
      </c>
    </row>
    <row r="3565" spans="1:16" x14ac:dyDescent="0.3">
      <c r="A3565" t="s">
        <v>2573</v>
      </c>
      <c r="B3565" t="s">
        <v>344</v>
      </c>
      <c r="N3565" s="107">
        <v>21</v>
      </c>
      <c r="O3565">
        <v>8.6</v>
      </c>
      <c r="P3565">
        <v>892</v>
      </c>
    </row>
    <row r="3566" spans="1:16" x14ac:dyDescent="0.3">
      <c r="A3566" t="s">
        <v>2574</v>
      </c>
      <c r="B3566" t="s">
        <v>443</v>
      </c>
      <c r="N3566" s="107">
        <v>20</v>
      </c>
      <c r="O3566">
        <v>6.9</v>
      </c>
      <c r="P3566">
        <v>6000</v>
      </c>
    </row>
    <row r="3567" spans="1:16" x14ac:dyDescent="0.3">
      <c r="A3567" t="s">
        <v>2575</v>
      </c>
      <c r="B3567" t="s">
        <v>325</v>
      </c>
      <c r="N3567" s="107">
        <v>21</v>
      </c>
      <c r="O3567">
        <v>8</v>
      </c>
      <c r="P3567">
        <v>561</v>
      </c>
    </row>
    <row r="3568" spans="1:16" x14ac:dyDescent="0.3">
      <c r="A3568" t="s">
        <v>2576</v>
      </c>
      <c r="B3568" t="s">
        <v>275</v>
      </c>
      <c r="N3568" s="107">
        <v>21</v>
      </c>
      <c r="O3568">
        <v>6.4</v>
      </c>
      <c r="P3568">
        <v>675</v>
      </c>
    </row>
    <row r="3569" spans="1:16" x14ac:dyDescent="0.3">
      <c r="A3569" t="s">
        <v>2577</v>
      </c>
      <c r="B3569" t="s">
        <v>344</v>
      </c>
      <c r="N3569" s="107">
        <v>21</v>
      </c>
      <c r="O3569">
        <v>6.3</v>
      </c>
      <c r="P3569">
        <v>0</v>
      </c>
    </row>
    <row r="3570" spans="1:16" x14ac:dyDescent="0.3">
      <c r="A3570" t="s">
        <v>2578</v>
      </c>
      <c r="B3570" t="s">
        <v>429</v>
      </c>
      <c r="N3570" s="107">
        <v>23</v>
      </c>
      <c r="O3570">
        <v>8.4</v>
      </c>
      <c r="P3570">
        <v>262</v>
      </c>
    </row>
    <row r="3571" spans="1:16" x14ac:dyDescent="0.3">
      <c r="A3571" t="s">
        <v>2579</v>
      </c>
      <c r="B3571" t="s">
        <v>261</v>
      </c>
      <c r="N3571" s="107">
        <v>24</v>
      </c>
      <c r="O3571">
        <v>7.1</v>
      </c>
      <c r="P3571">
        <v>633</v>
      </c>
    </row>
    <row r="3572" spans="1:16" x14ac:dyDescent="0.3">
      <c r="A3572" t="s">
        <v>2580</v>
      </c>
      <c r="B3572" t="s">
        <v>654</v>
      </c>
      <c r="N3572" s="107">
        <v>1</v>
      </c>
      <c r="O3572">
        <v>6.8</v>
      </c>
      <c r="P3572">
        <v>29000</v>
      </c>
    </row>
    <row r="3573" spans="1:16" x14ac:dyDescent="0.3">
      <c r="A3573" t="s">
        <v>2581</v>
      </c>
      <c r="B3573" t="s">
        <v>443</v>
      </c>
      <c r="N3573" s="107">
        <v>2</v>
      </c>
      <c r="O3573">
        <v>7.5</v>
      </c>
      <c r="P3573">
        <v>677</v>
      </c>
    </row>
    <row r="3574" spans="1:16" x14ac:dyDescent="0.3">
      <c r="A3574" t="s">
        <v>1172</v>
      </c>
      <c r="B3574" t="s">
        <v>214</v>
      </c>
      <c r="N3574" s="107">
        <v>3</v>
      </c>
      <c r="O3574">
        <v>4.5</v>
      </c>
      <c r="P3574">
        <v>0</v>
      </c>
    </row>
    <row r="3575" spans="1:16" x14ac:dyDescent="0.3">
      <c r="A3575" t="s">
        <v>2582</v>
      </c>
      <c r="B3575" t="s">
        <v>655</v>
      </c>
      <c r="N3575" s="107">
        <v>4</v>
      </c>
      <c r="O3575">
        <v>5.7</v>
      </c>
      <c r="P3575">
        <v>26</v>
      </c>
    </row>
    <row r="3576" spans="1:16" x14ac:dyDescent="0.3">
      <c r="A3576" t="s">
        <v>2583</v>
      </c>
      <c r="B3576" t="s">
        <v>325</v>
      </c>
      <c r="N3576" s="107">
        <v>5</v>
      </c>
      <c r="O3576">
        <v>7.2</v>
      </c>
      <c r="P3576">
        <v>38000</v>
      </c>
    </row>
    <row r="3577" spans="1:16" x14ac:dyDescent="0.3">
      <c r="A3577" t="s">
        <v>2584</v>
      </c>
      <c r="B3577" t="s">
        <v>296</v>
      </c>
      <c r="N3577" s="107">
        <v>6</v>
      </c>
      <c r="O3577">
        <v>6.8</v>
      </c>
      <c r="P3577">
        <v>0</v>
      </c>
    </row>
    <row r="3578" spans="1:16" x14ac:dyDescent="0.3">
      <c r="A3578" t="s">
        <v>2585</v>
      </c>
      <c r="B3578" t="s">
        <v>298</v>
      </c>
      <c r="N3578" s="107">
        <v>7</v>
      </c>
      <c r="O3578">
        <v>5.4</v>
      </c>
      <c r="P3578">
        <v>0</v>
      </c>
    </row>
    <row r="3579" spans="1:16" x14ac:dyDescent="0.3">
      <c r="A3579" t="s">
        <v>2586</v>
      </c>
      <c r="B3579" t="s">
        <v>190</v>
      </c>
      <c r="N3579" s="107">
        <v>8</v>
      </c>
      <c r="O3579">
        <v>7.2</v>
      </c>
      <c r="P3579">
        <v>23000</v>
      </c>
    </row>
    <row r="3580" spans="1:16" x14ac:dyDescent="0.3">
      <c r="A3580" t="s">
        <v>2587</v>
      </c>
      <c r="B3580" t="s">
        <v>315</v>
      </c>
      <c r="N3580" s="107">
        <v>9</v>
      </c>
      <c r="O3580">
        <v>7.3</v>
      </c>
      <c r="P3580">
        <v>120</v>
      </c>
    </row>
    <row r="3581" spans="1:16" x14ac:dyDescent="0.3">
      <c r="A3581" t="s">
        <v>2588</v>
      </c>
      <c r="B3581" t="s">
        <v>656</v>
      </c>
      <c r="N3581" s="107">
        <v>10</v>
      </c>
      <c r="O3581">
        <v>5.2</v>
      </c>
      <c r="P3581">
        <v>0</v>
      </c>
    </row>
    <row r="3582" spans="1:16" x14ac:dyDescent="0.3">
      <c r="A3582" t="s">
        <v>2589</v>
      </c>
      <c r="B3582" t="s">
        <v>201</v>
      </c>
      <c r="N3582" s="107">
        <v>10</v>
      </c>
      <c r="O3582">
        <v>5.5</v>
      </c>
      <c r="P3582">
        <v>0</v>
      </c>
    </row>
    <row r="3583" spans="1:16" x14ac:dyDescent="0.3">
      <c r="A3583" t="s">
        <v>2590</v>
      </c>
      <c r="B3583" t="s">
        <v>218</v>
      </c>
      <c r="N3583" s="107">
        <v>10</v>
      </c>
      <c r="O3583">
        <v>7.7</v>
      </c>
      <c r="P3583">
        <v>23000</v>
      </c>
    </row>
    <row r="3584" spans="1:16" x14ac:dyDescent="0.3">
      <c r="A3584" t="s">
        <v>2591</v>
      </c>
      <c r="B3584" t="s">
        <v>190</v>
      </c>
      <c r="N3584" s="107">
        <v>10</v>
      </c>
      <c r="O3584">
        <v>7.1</v>
      </c>
      <c r="P3584">
        <v>1000</v>
      </c>
    </row>
    <row r="3585" spans="1:16" x14ac:dyDescent="0.3">
      <c r="A3585" t="s">
        <v>2592</v>
      </c>
      <c r="B3585" t="s">
        <v>384</v>
      </c>
      <c r="N3585" s="107">
        <v>2</v>
      </c>
      <c r="O3585">
        <v>5.3</v>
      </c>
      <c r="P3585">
        <v>314</v>
      </c>
    </row>
    <row r="3586" spans="1:16" x14ac:dyDescent="0.3">
      <c r="A3586" t="s">
        <v>2593</v>
      </c>
      <c r="B3586" t="s">
        <v>358</v>
      </c>
      <c r="N3586" s="107">
        <v>3</v>
      </c>
      <c r="O3586">
        <v>5.6</v>
      </c>
      <c r="P3586">
        <v>0</v>
      </c>
    </row>
    <row r="3587" spans="1:16" x14ac:dyDescent="0.3">
      <c r="A3587" t="s">
        <v>2594</v>
      </c>
      <c r="B3587" t="s">
        <v>471</v>
      </c>
      <c r="N3587" s="107">
        <v>4</v>
      </c>
      <c r="O3587">
        <v>5.7</v>
      </c>
      <c r="P3587">
        <v>13000</v>
      </c>
    </row>
    <row r="3588" spans="1:16" x14ac:dyDescent="0.3">
      <c r="A3588" t="s">
        <v>2595</v>
      </c>
      <c r="B3588" t="s">
        <v>579</v>
      </c>
      <c r="N3588" s="107">
        <v>5</v>
      </c>
      <c r="O3588">
        <v>7.1</v>
      </c>
      <c r="P3588">
        <v>0</v>
      </c>
    </row>
    <row r="3589" spans="1:16" x14ac:dyDescent="0.3">
      <c r="A3589" t="s">
        <v>2596</v>
      </c>
      <c r="B3589" t="s">
        <v>588</v>
      </c>
      <c r="N3589" s="107">
        <v>6</v>
      </c>
      <c r="O3589">
        <v>7.5</v>
      </c>
      <c r="P3589">
        <v>0</v>
      </c>
    </row>
    <row r="3590" spans="1:16" x14ac:dyDescent="0.3">
      <c r="A3590" t="s">
        <v>2597</v>
      </c>
      <c r="B3590" t="s">
        <v>479</v>
      </c>
      <c r="N3590" s="107">
        <v>7</v>
      </c>
      <c r="O3590">
        <v>7.6</v>
      </c>
      <c r="P3590">
        <v>742</v>
      </c>
    </row>
    <row r="3591" spans="1:16" x14ac:dyDescent="0.3">
      <c r="A3591" t="s">
        <v>2598</v>
      </c>
      <c r="B3591" t="s">
        <v>454</v>
      </c>
      <c r="N3591" s="107">
        <v>8</v>
      </c>
      <c r="O3591">
        <v>5.5</v>
      </c>
      <c r="P3591">
        <v>1000</v>
      </c>
    </row>
    <row r="3592" spans="1:16" x14ac:dyDescent="0.3">
      <c r="A3592" t="s">
        <v>2599</v>
      </c>
      <c r="B3592" t="s">
        <v>305</v>
      </c>
      <c r="N3592" s="107">
        <v>9</v>
      </c>
      <c r="O3592">
        <v>5.0999999999999996</v>
      </c>
      <c r="P3592">
        <v>0</v>
      </c>
    </row>
    <row r="3593" spans="1:16" x14ac:dyDescent="0.3">
      <c r="A3593" t="s">
        <v>2600</v>
      </c>
      <c r="B3593" t="s">
        <v>194</v>
      </c>
      <c r="N3593" s="107">
        <v>21</v>
      </c>
      <c r="O3593">
        <v>6.3</v>
      </c>
      <c r="P3593">
        <v>0</v>
      </c>
    </row>
    <row r="3594" spans="1:16" x14ac:dyDescent="0.3">
      <c r="A3594" t="s">
        <v>2601</v>
      </c>
      <c r="B3594" t="s">
        <v>197</v>
      </c>
      <c r="N3594" s="107">
        <v>12</v>
      </c>
      <c r="O3594">
        <v>4.9000000000000004</v>
      </c>
      <c r="P3594">
        <v>19000</v>
      </c>
    </row>
    <row r="3595" spans="1:16" x14ac:dyDescent="0.3">
      <c r="A3595" t="s">
        <v>2602</v>
      </c>
      <c r="B3595" t="s">
        <v>657</v>
      </c>
      <c r="N3595" s="107">
        <v>13</v>
      </c>
      <c r="O3595">
        <v>6.5</v>
      </c>
      <c r="P3595">
        <v>4000</v>
      </c>
    </row>
    <row r="3596" spans="1:16" x14ac:dyDescent="0.3">
      <c r="A3596" t="s">
        <v>2603</v>
      </c>
      <c r="B3596" t="s">
        <v>658</v>
      </c>
      <c r="N3596" s="107">
        <v>14</v>
      </c>
      <c r="O3596">
        <v>5.6</v>
      </c>
      <c r="P3596">
        <v>463</v>
      </c>
    </row>
    <row r="3597" spans="1:16" x14ac:dyDescent="0.3">
      <c r="A3597" t="s">
        <v>2604</v>
      </c>
      <c r="B3597" t="s">
        <v>526</v>
      </c>
      <c r="N3597" s="107">
        <v>15</v>
      </c>
      <c r="O3597">
        <v>5.3</v>
      </c>
      <c r="P3597">
        <v>4000</v>
      </c>
    </row>
    <row r="3598" spans="1:16" x14ac:dyDescent="0.3">
      <c r="A3598" t="s">
        <v>2605</v>
      </c>
      <c r="B3598" t="s">
        <v>201</v>
      </c>
      <c r="N3598" s="107">
        <v>16</v>
      </c>
      <c r="O3598">
        <v>6.5</v>
      </c>
      <c r="P3598">
        <v>0</v>
      </c>
    </row>
    <row r="3599" spans="1:16" x14ac:dyDescent="0.3">
      <c r="A3599" t="s">
        <v>2606</v>
      </c>
      <c r="B3599" t="s">
        <v>530</v>
      </c>
      <c r="N3599" s="107">
        <v>17</v>
      </c>
      <c r="O3599">
        <v>6.8</v>
      </c>
      <c r="P3599">
        <v>12000</v>
      </c>
    </row>
    <row r="3600" spans="1:16" x14ac:dyDescent="0.3">
      <c r="A3600" t="s">
        <v>2607</v>
      </c>
      <c r="B3600" t="s">
        <v>196</v>
      </c>
      <c r="N3600" s="107">
        <v>19</v>
      </c>
      <c r="O3600">
        <v>6.5</v>
      </c>
      <c r="P3600">
        <v>783</v>
      </c>
    </row>
    <row r="3601" spans="1:16" x14ac:dyDescent="0.3">
      <c r="A3601" t="s">
        <v>2608</v>
      </c>
      <c r="B3601" t="s">
        <v>278</v>
      </c>
      <c r="N3601" s="107">
        <v>6</v>
      </c>
      <c r="O3601">
        <v>6</v>
      </c>
      <c r="P3601">
        <v>14000</v>
      </c>
    </row>
    <row r="3602" spans="1:16" x14ac:dyDescent="0.3">
      <c r="A3602" t="s">
        <v>2609</v>
      </c>
      <c r="B3602" t="s">
        <v>173</v>
      </c>
      <c r="N3602" s="107">
        <v>1</v>
      </c>
      <c r="O3602">
        <v>8.4</v>
      </c>
      <c r="P3602">
        <v>0</v>
      </c>
    </row>
    <row r="3603" spans="1:16" x14ac:dyDescent="0.3">
      <c r="A3603" t="s">
        <v>2610</v>
      </c>
      <c r="B3603" t="s">
        <v>395</v>
      </c>
      <c r="N3603" s="107">
        <v>2</v>
      </c>
      <c r="O3603">
        <v>6</v>
      </c>
      <c r="P3603">
        <v>15000</v>
      </c>
    </row>
    <row r="3604" spans="1:16" x14ac:dyDescent="0.3">
      <c r="A3604" t="s">
        <v>2611</v>
      </c>
      <c r="B3604" t="s">
        <v>190</v>
      </c>
      <c r="N3604" s="107">
        <v>3</v>
      </c>
      <c r="O3604">
        <v>7.6</v>
      </c>
      <c r="P3604">
        <v>0</v>
      </c>
    </row>
    <row r="3605" spans="1:16" x14ac:dyDescent="0.3">
      <c r="A3605" t="s">
        <v>2612</v>
      </c>
      <c r="B3605" t="s">
        <v>298</v>
      </c>
      <c r="N3605" s="107">
        <v>4</v>
      </c>
      <c r="O3605">
        <v>5.6</v>
      </c>
      <c r="P3605">
        <v>21000</v>
      </c>
    </row>
    <row r="3606" spans="1:16" x14ac:dyDescent="0.3">
      <c r="A3606" t="s">
        <v>2613</v>
      </c>
      <c r="B3606" t="s">
        <v>377</v>
      </c>
      <c r="N3606" s="107">
        <v>5</v>
      </c>
      <c r="O3606">
        <v>6.9</v>
      </c>
      <c r="P3606">
        <v>0</v>
      </c>
    </row>
    <row r="3607" spans="1:16" x14ac:dyDescent="0.3">
      <c r="A3607" t="s">
        <v>2614</v>
      </c>
      <c r="B3607" t="s">
        <v>626</v>
      </c>
      <c r="N3607" s="107">
        <v>6</v>
      </c>
      <c r="O3607">
        <v>6.4</v>
      </c>
      <c r="P3607">
        <v>0</v>
      </c>
    </row>
    <row r="3608" spans="1:16" x14ac:dyDescent="0.3">
      <c r="A3608" t="s">
        <v>2615</v>
      </c>
      <c r="B3608" t="s">
        <v>659</v>
      </c>
      <c r="N3608" s="107">
        <v>7</v>
      </c>
      <c r="O3608">
        <v>5.0999999999999996</v>
      </c>
      <c r="P3608">
        <v>11000</v>
      </c>
    </row>
    <row r="3609" spans="1:16" x14ac:dyDescent="0.3">
      <c r="A3609" t="s">
        <v>2616</v>
      </c>
      <c r="B3609" t="s">
        <v>660</v>
      </c>
      <c r="N3609" s="107">
        <v>8</v>
      </c>
      <c r="O3609">
        <v>7</v>
      </c>
      <c r="P3609">
        <v>0</v>
      </c>
    </row>
    <row r="3610" spans="1:16" x14ac:dyDescent="0.3">
      <c r="A3610" t="s">
        <v>2617</v>
      </c>
      <c r="B3610" t="s">
        <v>661</v>
      </c>
      <c r="N3610" s="107">
        <v>9</v>
      </c>
      <c r="O3610">
        <v>5.7</v>
      </c>
      <c r="P3610">
        <v>27000</v>
      </c>
    </row>
    <row r="3611" spans="1:16" x14ac:dyDescent="0.3">
      <c r="A3611" t="s">
        <v>2618</v>
      </c>
      <c r="B3611" t="s">
        <v>300</v>
      </c>
      <c r="N3611" s="107">
        <v>2</v>
      </c>
      <c r="O3611">
        <v>6.8</v>
      </c>
      <c r="P3611">
        <v>97000</v>
      </c>
    </row>
    <row r="3612" spans="1:16" x14ac:dyDescent="0.3">
      <c r="A3612" t="s">
        <v>2619</v>
      </c>
      <c r="B3612" t="s">
        <v>392</v>
      </c>
      <c r="N3612" s="107">
        <v>3</v>
      </c>
      <c r="O3612">
        <v>6.7</v>
      </c>
      <c r="P3612">
        <v>0</v>
      </c>
    </row>
    <row r="3613" spans="1:16" x14ac:dyDescent="0.3">
      <c r="A3613" t="s">
        <v>2620</v>
      </c>
      <c r="B3613" t="s">
        <v>602</v>
      </c>
      <c r="N3613" s="107">
        <v>4</v>
      </c>
      <c r="O3613">
        <v>6.2</v>
      </c>
      <c r="P3613">
        <v>0</v>
      </c>
    </row>
    <row r="3614" spans="1:16" x14ac:dyDescent="0.3">
      <c r="A3614" t="s">
        <v>2621</v>
      </c>
      <c r="B3614" t="s">
        <v>286</v>
      </c>
      <c r="N3614" s="107">
        <v>5</v>
      </c>
      <c r="O3614">
        <v>7.2</v>
      </c>
      <c r="P3614">
        <v>0</v>
      </c>
    </row>
    <row r="3615" spans="1:16" x14ac:dyDescent="0.3">
      <c r="A3615" t="s">
        <v>2622</v>
      </c>
      <c r="B3615" t="s">
        <v>196</v>
      </c>
      <c r="N3615" s="107">
        <v>6</v>
      </c>
      <c r="O3615">
        <v>6.2</v>
      </c>
      <c r="P3615">
        <v>0</v>
      </c>
    </row>
    <row r="3616" spans="1:16" x14ac:dyDescent="0.3">
      <c r="A3616" t="s">
        <v>2623</v>
      </c>
      <c r="B3616" t="s">
        <v>298</v>
      </c>
      <c r="N3616" s="107">
        <v>7</v>
      </c>
      <c r="O3616">
        <v>5.6</v>
      </c>
      <c r="P3616">
        <v>0</v>
      </c>
    </row>
    <row r="3617" spans="1:16" x14ac:dyDescent="0.3">
      <c r="A3617" t="s">
        <v>2624</v>
      </c>
      <c r="B3617" t="s">
        <v>305</v>
      </c>
      <c r="N3617" s="107">
        <v>8</v>
      </c>
      <c r="O3617">
        <v>4.4000000000000004</v>
      </c>
      <c r="P3617">
        <v>56000</v>
      </c>
    </row>
    <row r="3618" spans="1:16" x14ac:dyDescent="0.3">
      <c r="A3618" t="s">
        <v>2625</v>
      </c>
      <c r="B3618" t="s">
        <v>534</v>
      </c>
      <c r="N3618" s="107">
        <v>2</v>
      </c>
      <c r="O3618">
        <v>7.5</v>
      </c>
      <c r="P3618">
        <v>0</v>
      </c>
    </row>
    <row r="3619" spans="1:16" x14ac:dyDescent="0.3">
      <c r="A3619" t="s">
        <v>2626</v>
      </c>
      <c r="B3619" t="s">
        <v>653</v>
      </c>
      <c r="N3619" s="107">
        <v>3</v>
      </c>
      <c r="O3619">
        <v>7.1</v>
      </c>
      <c r="P3619">
        <v>10000</v>
      </c>
    </row>
    <row r="3620" spans="1:16" x14ac:dyDescent="0.3">
      <c r="A3620" t="s">
        <v>2627</v>
      </c>
      <c r="B3620" t="s">
        <v>233</v>
      </c>
      <c r="N3620" s="107">
        <v>21</v>
      </c>
      <c r="O3620">
        <v>6.4</v>
      </c>
      <c r="P3620">
        <v>5000</v>
      </c>
    </row>
    <row r="3621" spans="1:16" x14ac:dyDescent="0.3">
      <c r="A3621" t="s">
        <v>2628</v>
      </c>
      <c r="B3621" t="s">
        <v>662</v>
      </c>
      <c r="N3621" s="107">
        <v>12</v>
      </c>
      <c r="O3621">
        <v>7.1</v>
      </c>
      <c r="P3621">
        <v>2000</v>
      </c>
    </row>
    <row r="3622" spans="1:16" x14ac:dyDescent="0.3">
      <c r="A3622" t="s">
        <v>2629</v>
      </c>
      <c r="B3622" t="s">
        <v>663</v>
      </c>
      <c r="N3622" s="107">
        <v>13</v>
      </c>
      <c r="O3622">
        <v>5.9</v>
      </c>
      <c r="P3622">
        <v>0</v>
      </c>
    </row>
    <row r="3623" spans="1:16" x14ac:dyDescent="0.3">
      <c r="A3623" t="s">
        <v>2630</v>
      </c>
      <c r="B3623" t="s">
        <v>664</v>
      </c>
      <c r="N3623" s="107">
        <v>14</v>
      </c>
      <c r="O3623">
        <v>6.9</v>
      </c>
      <c r="P3623">
        <v>0</v>
      </c>
    </row>
    <row r="3624" spans="1:16" x14ac:dyDescent="0.3">
      <c r="A3624" t="s">
        <v>2631</v>
      </c>
      <c r="B3624" t="s">
        <v>341</v>
      </c>
      <c r="N3624" s="107">
        <v>15</v>
      </c>
      <c r="O3624">
        <v>7.5</v>
      </c>
      <c r="P3624">
        <v>0</v>
      </c>
    </row>
    <row r="3625" spans="1:16" x14ac:dyDescent="0.3">
      <c r="A3625" t="s">
        <v>2632</v>
      </c>
      <c r="B3625" t="s">
        <v>196</v>
      </c>
      <c r="N3625" s="107">
        <v>16</v>
      </c>
      <c r="O3625">
        <v>6.3</v>
      </c>
      <c r="P3625">
        <v>0</v>
      </c>
    </row>
    <row r="3626" spans="1:16" x14ac:dyDescent="0.3">
      <c r="A3626" t="s">
        <v>2633</v>
      </c>
      <c r="B3626" t="s">
        <v>665</v>
      </c>
      <c r="N3626" s="107">
        <v>17</v>
      </c>
      <c r="O3626">
        <v>6.4</v>
      </c>
      <c r="P3626">
        <v>702</v>
      </c>
    </row>
    <row r="3627" spans="1:16" x14ac:dyDescent="0.3">
      <c r="A3627" t="s">
        <v>2634</v>
      </c>
      <c r="B3627" t="s">
        <v>300</v>
      </c>
      <c r="N3627" s="107">
        <v>19</v>
      </c>
      <c r="O3627">
        <v>5.9</v>
      </c>
      <c r="P3627">
        <v>0</v>
      </c>
    </row>
    <row r="3628" spans="1:16" x14ac:dyDescent="0.3">
      <c r="A3628" t="s">
        <v>2635</v>
      </c>
      <c r="B3628" t="s">
        <v>479</v>
      </c>
      <c r="N3628" s="107">
        <v>6</v>
      </c>
      <c r="O3628">
        <v>6.8</v>
      </c>
      <c r="P3628">
        <v>12000</v>
      </c>
    </row>
    <row r="3629" spans="1:16" x14ac:dyDescent="0.3">
      <c r="A3629" t="s">
        <v>2636</v>
      </c>
      <c r="B3629" t="s">
        <v>276</v>
      </c>
      <c r="N3629" s="107">
        <v>1</v>
      </c>
      <c r="O3629">
        <v>6.3</v>
      </c>
      <c r="P3629">
        <v>0</v>
      </c>
    </row>
    <row r="3630" spans="1:16" x14ac:dyDescent="0.3">
      <c r="A3630" t="s">
        <v>2637</v>
      </c>
      <c r="B3630" t="s">
        <v>666</v>
      </c>
      <c r="N3630" s="107">
        <v>2</v>
      </c>
      <c r="O3630">
        <v>3.6</v>
      </c>
      <c r="P3630">
        <v>350</v>
      </c>
    </row>
    <row r="3631" spans="1:16" x14ac:dyDescent="0.3">
      <c r="A3631" t="s">
        <v>2638</v>
      </c>
      <c r="B3631" t="s">
        <v>208</v>
      </c>
      <c r="N3631" s="107">
        <v>3</v>
      </c>
      <c r="O3631">
        <v>5.3</v>
      </c>
      <c r="P3631">
        <v>13000</v>
      </c>
    </row>
    <row r="3632" spans="1:16" x14ac:dyDescent="0.3">
      <c r="A3632" t="s">
        <v>2639</v>
      </c>
      <c r="B3632" t="s">
        <v>298</v>
      </c>
      <c r="N3632" s="107">
        <v>4</v>
      </c>
      <c r="O3632">
        <v>5.9</v>
      </c>
      <c r="P3632">
        <v>643</v>
      </c>
    </row>
    <row r="3633" spans="1:16" x14ac:dyDescent="0.3">
      <c r="A3633" t="s">
        <v>2640</v>
      </c>
      <c r="B3633" t="s">
        <v>667</v>
      </c>
      <c r="N3633" s="107">
        <v>5</v>
      </c>
      <c r="O3633">
        <v>6.9</v>
      </c>
      <c r="P3633">
        <v>625</v>
      </c>
    </row>
    <row r="3634" spans="1:16" x14ac:dyDescent="0.3">
      <c r="A3634" t="s">
        <v>2641</v>
      </c>
      <c r="B3634" t="s">
        <v>443</v>
      </c>
      <c r="N3634" s="107">
        <v>6</v>
      </c>
      <c r="O3634">
        <v>6.9</v>
      </c>
      <c r="P3634">
        <v>559</v>
      </c>
    </row>
    <row r="3635" spans="1:16" x14ac:dyDescent="0.3">
      <c r="A3635" t="s">
        <v>2642</v>
      </c>
      <c r="B3635" t="s">
        <v>323</v>
      </c>
      <c r="N3635" s="107">
        <v>7</v>
      </c>
      <c r="O3635">
        <v>6.1</v>
      </c>
      <c r="P3635">
        <v>290</v>
      </c>
    </row>
    <row r="3636" spans="1:16" x14ac:dyDescent="0.3">
      <c r="A3636" t="s">
        <v>2643</v>
      </c>
      <c r="B3636" t="s">
        <v>668</v>
      </c>
      <c r="N3636" s="107">
        <v>8</v>
      </c>
      <c r="O3636">
        <v>5.7</v>
      </c>
      <c r="P3636">
        <v>19000</v>
      </c>
    </row>
    <row r="3637" spans="1:16" x14ac:dyDescent="0.3">
      <c r="A3637" t="s">
        <v>2644</v>
      </c>
      <c r="B3637" t="s">
        <v>442</v>
      </c>
      <c r="N3637" s="107">
        <v>9</v>
      </c>
      <c r="O3637">
        <v>8.5</v>
      </c>
      <c r="P3637">
        <v>0</v>
      </c>
    </row>
    <row r="3638" spans="1:16" x14ac:dyDescent="0.3">
      <c r="A3638" t="s">
        <v>2645</v>
      </c>
      <c r="B3638" t="s">
        <v>300</v>
      </c>
      <c r="N3638" s="107">
        <v>2</v>
      </c>
      <c r="O3638">
        <v>6.3</v>
      </c>
      <c r="P3638">
        <v>0</v>
      </c>
    </row>
    <row r="3639" spans="1:16" x14ac:dyDescent="0.3">
      <c r="A3639" t="s">
        <v>2646</v>
      </c>
      <c r="B3639" t="s">
        <v>592</v>
      </c>
      <c r="N3639" s="107">
        <v>3</v>
      </c>
      <c r="O3639">
        <v>7.3</v>
      </c>
      <c r="P3639">
        <v>0</v>
      </c>
    </row>
    <row r="3640" spans="1:16" x14ac:dyDescent="0.3">
      <c r="A3640" t="s">
        <v>2647</v>
      </c>
      <c r="B3640" t="s">
        <v>669</v>
      </c>
      <c r="N3640" s="107">
        <v>4</v>
      </c>
      <c r="O3640">
        <v>6.3</v>
      </c>
      <c r="P3640">
        <v>0</v>
      </c>
    </row>
    <row r="3641" spans="1:16" x14ac:dyDescent="0.3">
      <c r="A3641" t="s">
        <v>2648</v>
      </c>
      <c r="B3641" t="s">
        <v>598</v>
      </c>
      <c r="N3641" s="107">
        <v>5</v>
      </c>
      <c r="O3641">
        <v>7.2</v>
      </c>
      <c r="P3641">
        <v>64000</v>
      </c>
    </row>
    <row r="3642" spans="1:16" x14ac:dyDescent="0.3">
      <c r="A3642" t="s">
        <v>2649</v>
      </c>
      <c r="B3642" t="s">
        <v>479</v>
      </c>
      <c r="N3642" s="107">
        <v>6</v>
      </c>
      <c r="O3642">
        <v>7.3</v>
      </c>
      <c r="P3642">
        <v>0</v>
      </c>
    </row>
    <row r="3643" spans="1:16" x14ac:dyDescent="0.3">
      <c r="A3643" t="s">
        <v>2650</v>
      </c>
      <c r="B3643" t="s">
        <v>191</v>
      </c>
      <c r="N3643" s="107">
        <v>7</v>
      </c>
      <c r="O3643">
        <v>6.3</v>
      </c>
      <c r="P3643">
        <v>149000</v>
      </c>
    </row>
    <row r="3644" spans="1:16" x14ac:dyDescent="0.3">
      <c r="A3644" t="s">
        <v>2651</v>
      </c>
      <c r="B3644" t="s">
        <v>670</v>
      </c>
      <c r="N3644" s="107">
        <v>8</v>
      </c>
      <c r="O3644">
        <v>8.1</v>
      </c>
      <c r="P3644">
        <v>0</v>
      </c>
    </row>
    <row r="3645" spans="1:16" x14ac:dyDescent="0.3">
      <c r="A3645" t="s">
        <v>2652</v>
      </c>
      <c r="B3645" t="s">
        <v>671</v>
      </c>
      <c r="N3645" s="107">
        <v>2</v>
      </c>
      <c r="O3645">
        <v>6.9</v>
      </c>
      <c r="P3645">
        <v>0</v>
      </c>
    </row>
    <row r="3646" spans="1:16" x14ac:dyDescent="0.3">
      <c r="A3646" t="s">
        <v>2653</v>
      </c>
      <c r="B3646" t="s">
        <v>672</v>
      </c>
      <c r="N3646" s="107">
        <v>3</v>
      </c>
      <c r="O3646">
        <v>6.3</v>
      </c>
      <c r="P3646">
        <v>0</v>
      </c>
    </row>
    <row r="3647" spans="1:16" x14ac:dyDescent="0.3">
      <c r="A3647" t="s">
        <v>2654</v>
      </c>
      <c r="B3647" t="s">
        <v>673</v>
      </c>
      <c r="N3647" s="107">
        <v>21</v>
      </c>
      <c r="O3647">
        <v>7.3</v>
      </c>
      <c r="P3647">
        <v>62000</v>
      </c>
    </row>
    <row r="3648" spans="1:16" x14ac:dyDescent="0.3">
      <c r="A3648" t="s">
        <v>1237</v>
      </c>
      <c r="B3648" t="s">
        <v>240</v>
      </c>
      <c r="N3648" s="107">
        <v>12</v>
      </c>
      <c r="O3648">
        <v>5.5</v>
      </c>
      <c r="P3648">
        <v>28000</v>
      </c>
    </row>
    <row r="3649" spans="1:16" x14ac:dyDescent="0.3">
      <c r="A3649" t="s">
        <v>2655</v>
      </c>
      <c r="B3649" t="s">
        <v>484</v>
      </c>
      <c r="N3649" s="107">
        <v>13</v>
      </c>
      <c r="O3649">
        <v>6.1</v>
      </c>
      <c r="P3649">
        <v>0</v>
      </c>
    </row>
    <row r="3650" spans="1:16" x14ac:dyDescent="0.3">
      <c r="A3650" t="s">
        <v>2656</v>
      </c>
      <c r="B3650" t="s">
        <v>581</v>
      </c>
      <c r="N3650" s="107">
        <v>14</v>
      </c>
      <c r="O3650">
        <v>6.9</v>
      </c>
      <c r="P3650">
        <v>0</v>
      </c>
    </row>
    <row r="3651" spans="1:16" x14ac:dyDescent="0.3">
      <c r="A3651" t="s">
        <v>2657</v>
      </c>
      <c r="B3651" t="s">
        <v>674</v>
      </c>
      <c r="N3651" s="107">
        <v>15</v>
      </c>
      <c r="O3651">
        <v>7.2</v>
      </c>
      <c r="P3651">
        <v>0</v>
      </c>
    </row>
    <row r="3652" spans="1:16" x14ac:dyDescent="0.3">
      <c r="A3652" t="s">
        <v>2658</v>
      </c>
      <c r="B3652" t="s">
        <v>373</v>
      </c>
      <c r="N3652" s="107">
        <v>16</v>
      </c>
      <c r="O3652">
        <v>6.4</v>
      </c>
      <c r="P3652">
        <v>0</v>
      </c>
    </row>
    <row r="3653" spans="1:16" x14ac:dyDescent="0.3">
      <c r="A3653" t="s">
        <v>2659</v>
      </c>
      <c r="B3653" t="s">
        <v>298</v>
      </c>
      <c r="N3653" s="107">
        <v>17</v>
      </c>
      <c r="O3653">
        <v>6.4</v>
      </c>
      <c r="P3653">
        <v>0</v>
      </c>
    </row>
    <row r="3654" spans="1:16" x14ac:dyDescent="0.3">
      <c r="A3654" t="s">
        <v>2660</v>
      </c>
      <c r="B3654" t="s">
        <v>194</v>
      </c>
      <c r="N3654" s="107">
        <v>19</v>
      </c>
      <c r="O3654">
        <v>8.3000000000000007</v>
      </c>
      <c r="P3654">
        <v>0</v>
      </c>
    </row>
    <row r="3655" spans="1:16" x14ac:dyDescent="0.3">
      <c r="A3655" t="s">
        <v>2661</v>
      </c>
      <c r="B3655" t="s">
        <v>436</v>
      </c>
      <c r="N3655" s="107">
        <v>6</v>
      </c>
      <c r="O3655">
        <v>7.2</v>
      </c>
      <c r="P3655">
        <v>32000</v>
      </c>
    </row>
    <row r="3656" spans="1:16" x14ac:dyDescent="0.3">
      <c r="A3656" t="s">
        <v>2662</v>
      </c>
      <c r="B3656" t="s">
        <v>190</v>
      </c>
      <c r="N3656" s="107">
        <v>1</v>
      </c>
      <c r="O3656">
        <v>6.8</v>
      </c>
      <c r="P3656">
        <v>0</v>
      </c>
    </row>
    <row r="3657" spans="1:16" x14ac:dyDescent="0.3">
      <c r="A3657" t="s">
        <v>2663</v>
      </c>
      <c r="B3657" t="s">
        <v>443</v>
      </c>
      <c r="N3657" s="107">
        <v>2</v>
      </c>
      <c r="O3657">
        <v>6.5</v>
      </c>
      <c r="P3657">
        <v>0</v>
      </c>
    </row>
    <row r="3658" spans="1:16" x14ac:dyDescent="0.3">
      <c r="A3658" t="s">
        <v>2664</v>
      </c>
      <c r="B3658" t="s">
        <v>295</v>
      </c>
      <c r="N3658" s="107">
        <v>3</v>
      </c>
      <c r="O3658">
        <v>7.8</v>
      </c>
      <c r="P3658">
        <v>0</v>
      </c>
    </row>
    <row r="3659" spans="1:16" x14ac:dyDescent="0.3">
      <c r="A3659" t="s">
        <v>2665</v>
      </c>
      <c r="B3659" t="s">
        <v>175</v>
      </c>
      <c r="N3659" s="107">
        <v>4</v>
      </c>
      <c r="O3659">
        <v>7.6</v>
      </c>
      <c r="P3659">
        <v>41000</v>
      </c>
    </row>
    <row r="3660" spans="1:16" x14ac:dyDescent="0.3">
      <c r="A3660" t="s">
        <v>2666</v>
      </c>
      <c r="B3660" t="s">
        <v>286</v>
      </c>
      <c r="N3660" s="107">
        <v>5</v>
      </c>
      <c r="O3660">
        <v>7.2</v>
      </c>
      <c r="P3660">
        <v>0</v>
      </c>
    </row>
    <row r="3661" spans="1:16" x14ac:dyDescent="0.3">
      <c r="A3661" t="s">
        <v>2667</v>
      </c>
      <c r="B3661" t="s">
        <v>473</v>
      </c>
      <c r="N3661" s="107">
        <v>6</v>
      </c>
      <c r="O3661">
        <v>6.7</v>
      </c>
      <c r="P3661">
        <v>5000</v>
      </c>
    </row>
    <row r="3662" spans="1:16" x14ac:dyDescent="0.3">
      <c r="A3662" t="s">
        <v>2668</v>
      </c>
      <c r="B3662" t="s">
        <v>392</v>
      </c>
      <c r="N3662" s="107">
        <v>7</v>
      </c>
      <c r="O3662">
        <v>6.8</v>
      </c>
      <c r="P3662">
        <v>0</v>
      </c>
    </row>
    <row r="3663" spans="1:16" x14ac:dyDescent="0.3">
      <c r="A3663" t="s">
        <v>2669</v>
      </c>
      <c r="B3663" t="s">
        <v>484</v>
      </c>
      <c r="N3663" s="107">
        <v>8</v>
      </c>
      <c r="O3663">
        <v>6.3</v>
      </c>
      <c r="P3663">
        <v>0</v>
      </c>
    </row>
    <row r="3664" spans="1:16" x14ac:dyDescent="0.3">
      <c r="A3664" t="s">
        <v>2670</v>
      </c>
      <c r="B3664" t="s">
        <v>388</v>
      </c>
      <c r="N3664" s="107">
        <v>9</v>
      </c>
      <c r="O3664">
        <v>6.2</v>
      </c>
      <c r="P3664">
        <v>0</v>
      </c>
    </row>
    <row r="3665" spans="1:16" x14ac:dyDescent="0.3">
      <c r="A3665" t="s">
        <v>2671</v>
      </c>
      <c r="B3665" t="s">
        <v>298</v>
      </c>
      <c r="N3665" s="107">
        <v>2</v>
      </c>
      <c r="O3665">
        <v>6.2</v>
      </c>
      <c r="P3665">
        <v>39000</v>
      </c>
    </row>
    <row r="3666" spans="1:16" x14ac:dyDescent="0.3">
      <c r="A3666" t="s">
        <v>2672</v>
      </c>
      <c r="B3666" t="s">
        <v>344</v>
      </c>
      <c r="N3666" s="107">
        <v>21</v>
      </c>
      <c r="O3666">
        <v>8.6</v>
      </c>
      <c r="P3666">
        <v>22000</v>
      </c>
    </row>
    <row r="3667" spans="1:16" x14ac:dyDescent="0.3">
      <c r="A3667" t="s">
        <v>2673</v>
      </c>
      <c r="B3667" t="s">
        <v>395</v>
      </c>
      <c r="N3667" s="107">
        <v>12</v>
      </c>
      <c r="O3667">
        <v>8</v>
      </c>
      <c r="P3667">
        <v>0</v>
      </c>
    </row>
    <row r="3668" spans="1:16" x14ac:dyDescent="0.3">
      <c r="A3668" t="s">
        <v>2674</v>
      </c>
      <c r="B3668" t="s">
        <v>194</v>
      </c>
      <c r="N3668" s="107">
        <v>13</v>
      </c>
      <c r="O3668">
        <v>7</v>
      </c>
      <c r="P3668">
        <v>12000</v>
      </c>
    </row>
    <row r="3669" spans="1:16" x14ac:dyDescent="0.3">
      <c r="A3669" t="s">
        <v>2675</v>
      </c>
      <c r="B3669" t="s">
        <v>344</v>
      </c>
      <c r="N3669" s="107">
        <v>14</v>
      </c>
      <c r="O3669">
        <v>8</v>
      </c>
      <c r="P3669">
        <v>14000</v>
      </c>
    </row>
    <row r="3670" spans="1:16" x14ac:dyDescent="0.3">
      <c r="A3670" t="s">
        <v>2676</v>
      </c>
      <c r="B3670" t="s">
        <v>464</v>
      </c>
      <c r="N3670" s="107">
        <v>15</v>
      </c>
      <c r="O3670">
        <v>8.1</v>
      </c>
      <c r="P3670">
        <v>0</v>
      </c>
    </row>
    <row r="3671" spans="1:16" x14ac:dyDescent="0.3">
      <c r="A3671" t="s">
        <v>2677</v>
      </c>
      <c r="B3671" t="s">
        <v>243</v>
      </c>
      <c r="N3671" s="107">
        <v>16</v>
      </c>
      <c r="O3671">
        <v>6.7</v>
      </c>
      <c r="P3671">
        <v>57000</v>
      </c>
    </row>
    <row r="3672" spans="1:16" x14ac:dyDescent="0.3">
      <c r="A3672" t="s">
        <v>2678</v>
      </c>
      <c r="B3672" t="s">
        <v>190</v>
      </c>
      <c r="N3672" s="107">
        <v>17</v>
      </c>
      <c r="O3672">
        <v>7.9</v>
      </c>
      <c r="P3672">
        <v>0</v>
      </c>
    </row>
    <row r="3673" spans="1:16" x14ac:dyDescent="0.3">
      <c r="A3673" t="s">
        <v>2679</v>
      </c>
      <c r="B3673" t="s">
        <v>300</v>
      </c>
      <c r="N3673" s="107">
        <v>19</v>
      </c>
      <c r="O3673">
        <v>6.1</v>
      </c>
      <c r="P3673">
        <v>0</v>
      </c>
    </row>
    <row r="3674" spans="1:16" x14ac:dyDescent="0.3">
      <c r="A3674" t="s">
        <v>2680</v>
      </c>
      <c r="B3674" t="s">
        <v>675</v>
      </c>
      <c r="N3674" s="107">
        <v>6</v>
      </c>
      <c r="O3674">
        <v>4.2</v>
      </c>
      <c r="P3674">
        <v>181</v>
      </c>
    </row>
    <row r="3675" spans="1:16" x14ac:dyDescent="0.3">
      <c r="A3675" t="s">
        <v>2681</v>
      </c>
      <c r="B3675" t="s">
        <v>330</v>
      </c>
      <c r="N3675" s="107">
        <v>1</v>
      </c>
      <c r="O3675">
        <v>6.1</v>
      </c>
      <c r="P3675">
        <v>883</v>
      </c>
    </row>
    <row r="3676" spans="1:16" x14ac:dyDescent="0.3">
      <c r="A3676" t="s">
        <v>2682</v>
      </c>
      <c r="B3676" t="s">
        <v>190</v>
      </c>
      <c r="N3676" s="107">
        <v>2</v>
      </c>
      <c r="O3676">
        <v>6.6</v>
      </c>
      <c r="P3676">
        <v>11000</v>
      </c>
    </row>
    <row r="3677" spans="1:16" x14ac:dyDescent="0.3">
      <c r="A3677" t="s">
        <v>2683</v>
      </c>
      <c r="B3677" t="s">
        <v>654</v>
      </c>
      <c r="N3677" s="107">
        <v>3</v>
      </c>
      <c r="O3677">
        <v>7.5</v>
      </c>
      <c r="P3677">
        <v>19000</v>
      </c>
    </row>
    <row r="3678" spans="1:16" x14ac:dyDescent="0.3">
      <c r="A3678" t="s">
        <v>2684</v>
      </c>
      <c r="B3678" t="s">
        <v>190</v>
      </c>
      <c r="N3678" s="107">
        <v>4</v>
      </c>
      <c r="O3678">
        <v>7.4</v>
      </c>
      <c r="P3678">
        <v>0</v>
      </c>
    </row>
    <row r="3679" spans="1:16" x14ac:dyDescent="0.3">
      <c r="A3679" t="s">
        <v>2685</v>
      </c>
      <c r="B3679" t="s">
        <v>373</v>
      </c>
      <c r="N3679" s="107">
        <v>5</v>
      </c>
      <c r="O3679">
        <v>7.2</v>
      </c>
      <c r="P3679">
        <v>81000</v>
      </c>
    </row>
    <row r="3680" spans="1:16" x14ac:dyDescent="0.3">
      <c r="A3680" t="s">
        <v>2686</v>
      </c>
      <c r="B3680" t="s">
        <v>676</v>
      </c>
      <c r="N3680" s="107">
        <v>6</v>
      </c>
      <c r="O3680">
        <v>6.9</v>
      </c>
      <c r="P3680">
        <v>75000</v>
      </c>
    </row>
    <row r="3681" spans="1:16" x14ac:dyDescent="0.3">
      <c r="A3681" t="s">
        <v>2687</v>
      </c>
      <c r="B3681" t="s">
        <v>553</v>
      </c>
      <c r="N3681" s="107">
        <v>7</v>
      </c>
      <c r="O3681">
        <v>7.4</v>
      </c>
      <c r="P3681">
        <v>602</v>
      </c>
    </row>
    <row r="3682" spans="1:16" x14ac:dyDescent="0.3">
      <c r="A3682" t="s">
        <v>2688</v>
      </c>
      <c r="B3682" t="s">
        <v>392</v>
      </c>
      <c r="N3682" s="107">
        <v>8</v>
      </c>
      <c r="O3682">
        <v>5.4</v>
      </c>
      <c r="P3682">
        <v>5000</v>
      </c>
    </row>
    <row r="3683" spans="1:16" x14ac:dyDescent="0.3">
      <c r="A3683" t="s">
        <v>2689</v>
      </c>
      <c r="B3683" t="s">
        <v>474</v>
      </c>
      <c r="N3683" s="107">
        <v>9</v>
      </c>
      <c r="O3683">
        <v>6.8</v>
      </c>
      <c r="P3683">
        <v>0</v>
      </c>
    </row>
    <row r="3684" spans="1:16" x14ac:dyDescent="0.3">
      <c r="A3684" t="s">
        <v>2690</v>
      </c>
      <c r="B3684" t="s">
        <v>278</v>
      </c>
      <c r="N3684" s="107">
        <v>2</v>
      </c>
      <c r="O3684">
        <v>6.3</v>
      </c>
      <c r="P3684">
        <v>0</v>
      </c>
    </row>
    <row r="3685" spans="1:16" x14ac:dyDescent="0.3">
      <c r="A3685" t="s">
        <v>2691</v>
      </c>
      <c r="B3685" t="s">
        <v>278</v>
      </c>
      <c r="N3685" s="107">
        <v>3</v>
      </c>
      <c r="O3685">
        <v>7.2</v>
      </c>
      <c r="P3685">
        <v>0</v>
      </c>
    </row>
    <row r="3686" spans="1:16" x14ac:dyDescent="0.3">
      <c r="A3686" t="s">
        <v>2692</v>
      </c>
      <c r="B3686" t="s">
        <v>464</v>
      </c>
      <c r="N3686" s="107">
        <v>4</v>
      </c>
      <c r="O3686">
        <v>8.6999999999999993</v>
      </c>
      <c r="P3686">
        <v>0</v>
      </c>
    </row>
    <row r="3687" spans="1:16" x14ac:dyDescent="0.3">
      <c r="A3687" t="s">
        <v>2693</v>
      </c>
      <c r="B3687" t="s">
        <v>253</v>
      </c>
      <c r="N3687" s="107">
        <v>21</v>
      </c>
      <c r="O3687">
        <v>6.9</v>
      </c>
      <c r="P3687">
        <v>0</v>
      </c>
    </row>
    <row r="3688" spans="1:16" x14ac:dyDescent="0.3">
      <c r="A3688" t="s">
        <v>2694</v>
      </c>
      <c r="B3688" t="s">
        <v>300</v>
      </c>
      <c r="N3688" s="107">
        <v>12</v>
      </c>
      <c r="O3688">
        <v>6</v>
      </c>
      <c r="P3688">
        <v>0</v>
      </c>
    </row>
    <row r="3689" spans="1:16" x14ac:dyDescent="0.3">
      <c r="A3689" t="s">
        <v>2695</v>
      </c>
      <c r="B3689" t="s">
        <v>190</v>
      </c>
      <c r="N3689" s="107">
        <v>13</v>
      </c>
      <c r="O3689">
        <v>5.9</v>
      </c>
      <c r="P3689">
        <v>0</v>
      </c>
    </row>
    <row r="3690" spans="1:16" x14ac:dyDescent="0.3">
      <c r="A3690" t="s">
        <v>2696</v>
      </c>
      <c r="B3690" t="s">
        <v>300</v>
      </c>
      <c r="N3690" s="107">
        <v>14</v>
      </c>
      <c r="O3690">
        <v>5.4</v>
      </c>
      <c r="P3690">
        <v>0</v>
      </c>
    </row>
    <row r="3691" spans="1:16" x14ac:dyDescent="0.3">
      <c r="A3691" t="s">
        <v>2697</v>
      </c>
      <c r="B3691" t="s">
        <v>368</v>
      </c>
      <c r="N3691" s="107">
        <v>15</v>
      </c>
      <c r="O3691">
        <v>5.9</v>
      </c>
      <c r="P3691">
        <v>0</v>
      </c>
    </row>
    <row r="3692" spans="1:16" x14ac:dyDescent="0.3">
      <c r="A3692" t="s">
        <v>2698</v>
      </c>
      <c r="B3692" t="s">
        <v>459</v>
      </c>
      <c r="N3692" s="107">
        <v>16</v>
      </c>
      <c r="O3692">
        <v>6.1</v>
      </c>
      <c r="P3692">
        <v>78000</v>
      </c>
    </row>
    <row r="3693" spans="1:16" x14ac:dyDescent="0.3">
      <c r="A3693" t="s">
        <v>2699</v>
      </c>
      <c r="B3693" t="s">
        <v>459</v>
      </c>
      <c r="N3693" s="107">
        <v>17</v>
      </c>
      <c r="O3693">
        <v>7.7</v>
      </c>
      <c r="P3693">
        <v>0</v>
      </c>
    </row>
    <row r="3694" spans="1:16" x14ac:dyDescent="0.3">
      <c r="A3694" t="s">
        <v>2700</v>
      </c>
      <c r="B3694" t="s">
        <v>202</v>
      </c>
      <c r="N3694" s="107">
        <v>19</v>
      </c>
      <c r="O3694">
        <v>5.8</v>
      </c>
      <c r="P3694">
        <v>13000</v>
      </c>
    </row>
    <row r="3695" spans="1:16" x14ac:dyDescent="0.3">
      <c r="A3695" t="s">
        <v>2701</v>
      </c>
      <c r="B3695" t="s">
        <v>303</v>
      </c>
      <c r="N3695" s="107">
        <v>6</v>
      </c>
      <c r="O3695">
        <v>7.6</v>
      </c>
      <c r="P3695">
        <v>0</v>
      </c>
    </row>
    <row r="3696" spans="1:16" x14ac:dyDescent="0.3">
      <c r="A3696" t="s">
        <v>2702</v>
      </c>
      <c r="B3696" t="s">
        <v>190</v>
      </c>
      <c r="N3696" s="107">
        <v>1</v>
      </c>
      <c r="O3696">
        <v>6.1</v>
      </c>
      <c r="P3696">
        <v>0</v>
      </c>
    </row>
    <row r="3697" spans="1:16" x14ac:dyDescent="0.3">
      <c r="A3697" t="s">
        <v>2703</v>
      </c>
      <c r="B3697" t="s">
        <v>191</v>
      </c>
      <c r="N3697" s="107">
        <v>2</v>
      </c>
      <c r="O3697">
        <v>5.4</v>
      </c>
      <c r="P3697">
        <v>1000</v>
      </c>
    </row>
    <row r="3698" spans="1:16" x14ac:dyDescent="0.3">
      <c r="A3698" t="s">
        <v>2704</v>
      </c>
      <c r="B3698" t="s">
        <v>677</v>
      </c>
      <c r="N3698" s="107">
        <v>3</v>
      </c>
      <c r="O3698">
        <v>5.0999999999999996</v>
      </c>
      <c r="P3698">
        <v>1000</v>
      </c>
    </row>
    <row r="3699" spans="1:16" x14ac:dyDescent="0.3">
      <c r="A3699" t="s">
        <v>2705</v>
      </c>
      <c r="B3699" t="s">
        <v>243</v>
      </c>
      <c r="N3699" s="107">
        <v>4</v>
      </c>
      <c r="O3699">
        <v>6.4</v>
      </c>
      <c r="P3699">
        <v>0</v>
      </c>
    </row>
    <row r="3700" spans="1:16" x14ac:dyDescent="0.3">
      <c r="A3700" t="s">
        <v>2706</v>
      </c>
      <c r="B3700" t="s">
        <v>175</v>
      </c>
      <c r="N3700" s="107">
        <v>5</v>
      </c>
      <c r="O3700">
        <v>6.3</v>
      </c>
      <c r="P3700">
        <v>0</v>
      </c>
    </row>
    <row r="3701" spans="1:16" x14ac:dyDescent="0.3">
      <c r="A3701" t="s">
        <v>2707</v>
      </c>
      <c r="B3701" t="s">
        <v>678</v>
      </c>
      <c r="N3701" s="107">
        <v>21</v>
      </c>
      <c r="O3701">
        <v>7.5</v>
      </c>
      <c r="P3701">
        <v>20000</v>
      </c>
    </row>
    <row r="3702" spans="1:16" x14ac:dyDescent="0.3">
      <c r="A3702" t="s">
        <v>2708</v>
      </c>
      <c r="B3702" t="s">
        <v>190</v>
      </c>
      <c r="N3702" s="107">
        <v>12</v>
      </c>
      <c r="O3702">
        <v>7.1</v>
      </c>
      <c r="P3702">
        <v>771</v>
      </c>
    </row>
    <row r="3703" spans="1:16" x14ac:dyDescent="0.3">
      <c r="A3703" t="s">
        <v>2709</v>
      </c>
      <c r="B3703" t="s">
        <v>679</v>
      </c>
      <c r="N3703" s="107">
        <v>13</v>
      </c>
      <c r="O3703">
        <v>5.2</v>
      </c>
      <c r="P3703">
        <v>12000</v>
      </c>
    </row>
    <row r="3704" spans="1:16" x14ac:dyDescent="0.3">
      <c r="A3704" t="s">
        <v>2710</v>
      </c>
      <c r="B3704" t="s">
        <v>524</v>
      </c>
      <c r="N3704" s="107">
        <v>14</v>
      </c>
      <c r="O3704">
        <v>7.8</v>
      </c>
      <c r="P3704">
        <v>13000</v>
      </c>
    </row>
    <row r="3705" spans="1:16" x14ac:dyDescent="0.3">
      <c r="A3705" t="s">
        <v>2711</v>
      </c>
      <c r="B3705" t="s">
        <v>278</v>
      </c>
      <c r="N3705" s="107">
        <v>15</v>
      </c>
      <c r="O3705">
        <v>6.5</v>
      </c>
      <c r="P3705">
        <v>0</v>
      </c>
    </row>
    <row r="3706" spans="1:16" x14ac:dyDescent="0.3">
      <c r="A3706" t="s">
        <v>2712</v>
      </c>
      <c r="B3706" t="s">
        <v>196</v>
      </c>
      <c r="N3706" s="107">
        <v>16</v>
      </c>
      <c r="O3706">
        <v>6.6</v>
      </c>
      <c r="P3706">
        <v>13000</v>
      </c>
    </row>
    <row r="3707" spans="1:16" x14ac:dyDescent="0.3">
      <c r="A3707" t="s">
        <v>2713</v>
      </c>
      <c r="B3707" t="s">
        <v>298</v>
      </c>
      <c r="N3707" s="107">
        <v>17</v>
      </c>
      <c r="O3707">
        <v>5.0999999999999996</v>
      </c>
      <c r="P3707">
        <v>0</v>
      </c>
    </row>
    <row r="3708" spans="1:16" x14ac:dyDescent="0.3">
      <c r="A3708" t="s">
        <v>2714</v>
      </c>
      <c r="B3708" t="s">
        <v>680</v>
      </c>
      <c r="N3708" s="107">
        <v>19</v>
      </c>
      <c r="O3708">
        <v>7.4</v>
      </c>
      <c r="P3708">
        <v>0</v>
      </c>
    </row>
    <row r="3709" spans="1:16" x14ac:dyDescent="0.3">
      <c r="A3709" t="s">
        <v>2715</v>
      </c>
      <c r="B3709" t="s">
        <v>295</v>
      </c>
      <c r="N3709" s="107">
        <v>6</v>
      </c>
      <c r="O3709">
        <v>7.2</v>
      </c>
      <c r="P3709">
        <v>59000</v>
      </c>
    </row>
    <row r="3710" spans="1:16" x14ac:dyDescent="0.3">
      <c r="A3710" t="s">
        <v>2716</v>
      </c>
      <c r="B3710" t="s">
        <v>253</v>
      </c>
      <c r="N3710" s="107">
        <v>1</v>
      </c>
      <c r="O3710">
        <v>7.6</v>
      </c>
      <c r="P3710">
        <v>44000</v>
      </c>
    </row>
    <row r="3711" spans="1:16" x14ac:dyDescent="0.3">
      <c r="A3711" t="s">
        <v>2717</v>
      </c>
      <c r="B3711" t="s">
        <v>464</v>
      </c>
      <c r="N3711" s="107">
        <v>2</v>
      </c>
      <c r="O3711">
        <v>7.5</v>
      </c>
      <c r="P3711">
        <v>11000</v>
      </c>
    </row>
    <row r="3712" spans="1:16" x14ac:dyDescent="0.3">
      <c r="A3712" t="s">
        <v>2718</v>
      </c>
      <c r="B3712" t="s">
        <v>554</v>
      </c>
      <c r="N3712" s="107">
        <v>3</v>
      </c>
      <c r="O3712">
        <v>6.6</v>
      </c>
      <c r="P3712">
        <v>34000</v>
      </c>
    </row>
    <row r="3713" spans="1:16" x14ac:dyDescent="0.3">
      <c r="A3713" t="s">
        <v>2719</v>
      </c>
      <c r="B3713" t="s">
        <v>222</v>
      </c>
      <c r="N3713" s="107">
        <v>4</v>
      </c>
      <c r="O3713">
        <v>7.2</v>
      </c>
      <c r="P3713">
        <v>0</v>
      </c>
    </row>
    <row r="3714" spans="1:16" x14ac:dyDescent="0.3">
      <c r="A3714" t="s">
        <v>2720</v>
      </c>
      <c r="B3714" t="s">
        <v>474</v>
      </c>
      <c r="N3714" s="107">
        <v>5</v>
      </c>
      <c r="O3714">
        <v>7.6</v>
      </c>
      <c r="P3714">
        <v>16000</v>
      </c>
    </row>
    <row r="3715" spans="1:16" x14ac:dyDescent="0.3">
      <c r="A3715" t="s">
        <v>2721</v>
      </c>
      <c r="B3715" t="s">
        <v>657</v>
      </c>
      <c r="N3715" s="107">
        <v>6</v>
      </c>
      <c r="O3715">
        <v>6.2</v>
      </c>
      <c r="P3715">
        <v>0</v>
      </c>
    </row>
    <row r="3716" spans="1:16" x14ac:dyDescent="0.3">
      <c r="A3716" t="s">
        <v>2722</v>
      </c>
      <c r="B3716" t="s">
        <v>530</v>
      </c>
      <c r="N3716" s="107">
        <v>7</v>
      </c>
      <c r="O3716">
        <v>5.6</v>
      </c>
      <c r="P3716">
        <v>13000</v>
      </c>
    </row>
    <row r="3717" spans="1:16" x14ac:dyDescent="0.3">
      <c r="A3717" t="s">
        <v>2723</v>
      </c>
      <c r="B3717" t="s">
        <v>369</v>
      </c>
      <c r="N3717" s="107">
        <v>8</v>
      </c>
      <c r="O3717">
        <v>7.6</v>
      </c>
      <c r="P3717">
        <v>0</v>
      </c>
    </row>
    <row r="3718" spans="1:16" x14ac:dyDescent="0.3">
      <c r="A3718" t="s">
        <v>2724</v>
      </c>
      <c r="B3718" t="s">
        <v>602</v>
      </c>
      <c r="N3718" s="107">
        <v>9</v>
      </c>
      <c r="O3718">
        <v>6.6</v>
      </c>
      <c r="P3718">
        <v>66000</v>
      </c>
    </row>
    <row r="3719" spans="1:16" x14ac:dyDescent="0.3">
      <c r="A3719" t="s">
        <v>2725</v>
      </c>
      <c r="B3719" t="s">
        <v>381</v>
      </c>
      <c r="N3719" s="107">
        <v>2</v>
      </c>
      <c r="O3719">
        <v>7</v>
      </c>
      <c r="P3719">
        <v>0</v>
      </c>
    </row>
    <row r="3720" spans="1:16" x14ac:dyDescent="0.3">
      <c r="A3720" t="s">
        <v>2726</v>
      </c>
      <c r="B3720" t="s">
        <v>298</v>
      </c>
      <c r="N3720" s="107">
        <v>3</v>
      </c>
      <c r="O3720">
        <v>2.7</v>
      </c>
      <c r="P3720">
        <v>0</v>
      </c>
    </row>
    <row r="3721" spans="1:16" x14ac:dyDescent="0.3">
      <c r="A3721" t="s">
        <v>2727</v>
      </c>
      <c r="B3721" t="s">
        <v>199</v>
      </c>
      <c r="N3721" s="107">
        <v>4</v>
      </c>
      <c r="O3721">
        <v>7.6</v>
      </c>
      <c r="P3721">
        <v>0</v>
      </c>
    </row>
    <row r="3722" spans="1:16" x14ac:dyDescent="0.3">
      <c r="A3722" t="s">
        <v>2728</v>
      </c>
      <c r="B3722" t="s">
        <v>276</v>
      </c>
      <c r="N3722" s="107">
        <v>5</v>
      </c>
      <c r="O3722">
        <v>6.6</v>
      </c>
      <c r="P3722">
        <v>0</v>
      </c>
    </row>
    <row r="3723" spans="1:16" x14ac:dyDescent="0.3">
      <c r="A3723" t="s">
        <v>2729</v>
      </c>
      <c r="B3723" t="s">
        <v>681</v>
      </c>
      <c r="N3723" s="107">
        <v>6</v>
      </c>
      <c r="O3723">
        <v>6.9</v>
      </c>
      <c r="P3723">
        <v>38000</v>
      </c>
    </row>
    <row r="3724" spans="1:16" x14ac:dyDescent="0.3">
      <c r="A3724" t="s">
        <v>2730</v>
      </c>
      <c r="B3724" t="s">
        <v>238</v>
      </c>
      <c r="N3724" s="107">
        <v>7</v>
      </c>
      <c r="O3724">
        <v>6.8</v>
      </c>
      <c r="P3724">
        <v>0</v>
      </c>
    </row>
    <row r="3725" spans="1:16" x14ac:dyDescent="0.3">
      <c r="A3725" t="s">
        <v>2731</v>
      </c>
      <c r="B3725" t="s">
        <v>671</v>
      </c>
      <c r="N3725" s="107">
        <v>8</v>
      </c>
      <c r="O3725">
        <v>7.5</v>
      </c>
      <c r="P3725">
        <v>1000</v>
      </c>
    </row>
    <row r="3726" spans="1:16" x14ac:dyDescent="0.3">
      <c r="A3726" t="s">
        <v>2732</v>
      </c>
      <c r="B3726" t="s">
        <v>193</v>
      </c>
      <c r="N3726" s="107">
        <v>2</v>
      </c>
      <c r="O3726">
        <v>3.7</v>
      </c>
      <c r="P3726">
        <v>0</v>
      </c>
    </row>
    <row r="3727" spans="1:16" x14ac:dyDescent="0.3">
      <c r="A3727" t="s">
        <v>2733</v>
      </c>
      <c r="B3727" t="s">
        <v>278</v>
      </c>
      <c r="N3727" s="107">
        <v>3</v>
      </c>
      <c r="O3727">
        <v>6.1</v>
      </c>
      <c r="P3727">
        <v>39000</v>
      </c>
    </row>
    <row r="3728" spans="1:16" x14ac:dyDescent="0.3">
      <c r="A3728" t="s">
        <v>2734</v>
      </c>
      <c r="B3728" t="s">
        <v>535</v>
      </c>
      <c r="N3728" s="107">
        <v>21</v>
      </c>
      <c r="O3728">
        <v>5.9</v>
      </c>
      <c r="P3728">
        <v>0</v>
      </c>
    </row>
    <row r="3729" spans="1:16" x14ac:dyDescent="0.3">
      <c r="A3729" t="s">
        <v>2735</v>
      </c>
      <c r="B3729" t="s">
        <v>592</v>
      </c>
      <c r="N3729" s="107">
        <v>12</v>
      </c>
      <c r="O3729">
        <v>6.7</v>
      </c>
      <c r="P3729">
        <v>0</v>
      </c>
    </row>
    <row r="3730" spans="1:16" x14ac:dyDescent="0.3">
      <c r="A3730" t="s">
        <v>2736</v>
      </c>
      <c r="B3730" t="s">
        <v>373</v>
      </c>
      <c r="N3730" s="107">
        <v>13</v>
      </c>
      <c r="O3730">
        <v>8.5</v>
      </c>
      <c r="P3730">
        <v>0</v>
      </c>
    </row>
    <row r="3731" spans="1:16" x14ac:dyDescent="0.3">
      <c r="A3731" t="s">
        <v>2737</v>
      </c>
      <c r="B3731" t="s">
        <v>682</v>
      </c>
      <c r="N3731" s="107">
        <v>14</v>
      </c>
      <c r="O3731">
        <v>6.9</v>
      </c>
      <c r="P3731">
        <v>304</v>
      </c>
    </row>
    <row r="3732" spans="1:16" x14ac:dyDescent="0.3">
      <c r="A3732" t="s">
        <v>2738</v>
      </c>
      <c r="B3732" t="s">
        <v>243</v>
      </c>
      <c r="N3732" s="107">
        <v>15</v>
      </c>
      <c r="O3732">
        <v>5.5</v>
      </c>
      <c r="P3732">
        <v>13000</v>
      </c>
    </row>
    <row r="3733" spans="1:16" x14ac:dyDescent="0.3">
      <c r="A3733" t="s">
        <v>2739</v>
      </c>
      <c r="B3733" t="s">
        <v>683</v>
      </c>
      <c r="N3733" s="107">
        <v>16</v>
      </c>
      <c r="O3733">
        <v>7.1</v>
      </c>
      <c r="P3733">
        <v>29000</v>
      </c>
    </row>
    <row r="3734" spans="1:16" x14ac:dyDescent="0.3">
      <c r="A3734" t="s">
        <v>2740</v>
      </c>
      <c r="B3734" t="s">
        <v>341</v>
      </c>
      <c r="N3734" s="107">
        <v>17</v>
      </c>
      <c r="O3734">
        <v>7.1</v>
      </c>
      <c r="P3734">
        <v>0</v>
      </c>
    </row>
    <row r="3735" spans="1:16" x14ac:dyDescent="0.3">
      <c r="A3735" t="s">
        <v>2741</v>
      </c>
      <c r="B3735" t="s">
        <v>388</v>
      </c>
      <c r="N3735" s="107">
        <v>19</v>
      </c>
      <c r="O3735">
        <v>5.9</v>
      </c>
      <c r="P3735">
        <v>0</v>
      </c>
    </row>
    <row r="3736" spans="1:16" x14ac:dyDescent="0.3">
      <c r="A3736" t="s">
        <v>2742</v>
      </c>
      <c r="B3736" t="s">
        <v>267</v>
      </c>
      <c r="N3736" s="107">
        <v>6</v>
      </c>
      <c r="O3736">
        <v>7.3</v>
      </c>
      <c r="P3736">
        <v>1000</v>
      </c>
    </row>
    <row r="3737" spans="1:16" x14ac:dyDescent="0.3">
      <c r="A3737" t="s">
        <v>2743</v>
      </c>
      <c r="B3737" t="s">
        <v>298</v>
      </c>
      <c r="N3737" s="107">
        <v>1</v>
      </c>
      <c r="O3737">
        <v>3.4</v>
      </c>
      <c r="P3737">
        <v>0</v>
      </c>
    </row>
    <row r="3738" spans="1:16" x14ac:dyDescent="0.3">
      <c r="A3738" t="s">
        <v>2744</v>
      </c>
      <c r="B3738" t="s">
        <v>278</v>
      </c>
      <c r="N3738" s="107">
        <v>2</v>
      </c>
      <c r="O3738">
        <v>6.8</v>
      </c>
      <c r="P3738">
        <v>11000</v>
      </c>
    </row>
    <row r="3739" spans="1:16" x14ac:dyDescent="0.3">
      <c r="A3739" t="s">
        <v>2745</v>
      </c>
      <c r="B3739" t="s">
        <v>489</v>
      </c>
      <c r="N3739" s="107">
        <v>3</v>
      </c>
      <c r="O3739">
        <v>6.9</v>
      </c>
      <c r="P3739">
        <v>592</v>
      </c>
    </row>
    <row r="3740" spans="1:16" x14ac:dyDescent="0.3">
      <c r="A3740" t="s">
        <v>2746</v>
      </c>
      <c r="B3740" t="s">
        <v>443</v>
      </c>
      <c r="N3740" s="107">
        <v>4</v>
      </c>
      <c r="O3740">
        <v>7</v>
      </c>
      <c r="P3740">
        <v>0</v>
      </c>
    </row>
    <row r="3741" spans="1:16" x14ac:dyDescent="0.3">
      <c r="A3741" t="s">
        <v>2747</v>
      </c>
      <c r="B3741" t="s">
        <v>276</v>
      </c>
      <c r="N3741" s="107">
        <v>5</v>
      </c>
      <c r="O3741">
        <v>5.5</v>
      </c>
      <c r="P3741">
        <v>1000</v>
      </c>
    </row>
    <row r="3742" spans="1:16" x14ac:dyDescent="0.3">
      <c r="A3742" t="s">
        <v>2748</v>
      </c>
      <c r="B3742" t="s">
        <v>367</v>
      </c>
      <c r="N3742" s="107">
        <v>6</v>
      </c>
      <c r="O3742">
        <v>5.0999999999999996</v>
      </c>
      <c r="P3742">
        <v>18000</v>
      </c>
    </row>
    <row r="3743" spans="1:16" x14ac:dyDescent="0.3">
      <c r="A3743" t="s">
        <v>2749</v>
      </c>
      <c r="B3743" t="s">
        <v>409</v>
      </c>
      <c r="N3743" s="107">
        <v>7</v>
      </c>
      <c r="O3743">
        <v>6.2</v>
      </c>
      <c r="P3743">
        <v>11000</v>
      </c>
    </row>
    <row r="3744" spans="1:16" x14ac:dyDescent="0.3">
      <c r="A3744" t="s">
        <v>2750</v>
      </c>
      <c r="B3744" t="s">
        <v>312</v>
      </c>
      <c r="N3744" s="107">
        <v>8</v>
      </c>
      <c r="O3744">
        <v>5.9</v>
      </c>
      <c r="P3744">
        <v>484</v>
      </c>
    </row>
    <row r="3745" spans="1:16" x14ac:dyDescent="0.3">
      <c r="A3745" t="s">
        <v>2751</v>
      </c>
      <c r="B3745" t="s">
        <v>278</v>
      </c>
      <c r="N3745" s="107">
        <v>9</v>
      </c>
      <c r="O3745">
        <v>5.2</v>
      </c>
      <c r="P3745">
        <v>11000</v>
      </c>
    </row>
    <row r="3746" spans="1:16" x14ac:dyDescent="0.3">
      <c r="A3746" t="s">
        <v>2752</v>
      </c>
      <c r="B3746" t="s">
        <v>300</v>
      </c>
      <c r="N3746" s="107">
        <v>2</v>
      </c>
      <c r="O3746">
        <v>6.2</v>
      </c>
      <c r="P3746">
        <v>491</v>
      </c>
    </row>
    <row r="3747" spans="1:16" x14ac:dyDescent="0.3">
      <c r="A3747" t="s">
        <v>2753</v>
      </c>
      <c r="B3747" t="s">
        <v>507</v>
      </c>
      <c r="N3747" s="107">
        <v>3</v>
      </c>
      <c r="O3747">
        <v>5.5</v>
      </c>
      <c r="P3747">
        <v>27000</v>
      </c>
    </row>
    <row r="3748" spans="1:16" x14ac:dyDescent="0.3">
      <c r="A3748" t="s">
        <v>2754</v>
      </c>
      <c r="B3748" t="s">
        <v>541</v>
      </c>
      <c r="N3748" s="107">
        <v>4</v>
      </c>
      <c r="O3748">
        <v>7.4</v>
      </c>
      <c r="P3748">
        <v>0</v>
      </c>
    </row>
    <row r="3749" spans="1:16" x14ac:dyDescent="0.3">
      <c r="A3749" t="s">
        <v>2755</v>
      </c>
      <c r="B3749" t="s">
        <v>352</v>
      </c>
      <c r="N3749" s="107">
        <v>5</v>
      </c>
      <c r="O3749">
        <v>4.4000000000000004</v>
      </c>
      <c r="P3749">
        <v>999</v>
      </c>
    </row>
    <row r="3750" spans="1:16" x14ac:dyDescent="0.3">
      <c r="A3750" t="s">
        <v>2756</v>
      </c>
      <c r="B3750" t="s">
        <v>201</v>
      </c>
      <c r="N3750" s="107">
        <v>6</v>
      </c>
      <c r="O3750">
        <v>6.3</v>
      </c>
      <c r="P3750">
        <v>629</v>
      </c>
    </row>
    <row r="3751" spans="1:16" x14ac:dyDescent="0.3">
      <c r="A3751" t="s">
        <v>2757</v>
      </c>
      <c r="B3751" t="s">
        <v>196</v>
      </c>
      <c r="N3751" s="107">
        <v>7</v>
      </c>
      <c r="O3751">
        <v>6.1</v>
      </c>
      <c r="P3751">
        <v>204</v>
      </c>
    </row>
    <row r="3752" spans="1:16" x14ac:dyDescent="0.3">
      <c r="A3752" t="s">
        <v>2758</v>
      </c>
      <c r="B3752" t="s">
        <v>684</v>
      </c>
      <c r="N3752" s="107">
        <v>8</v>
      </c>
      <c r="O3752">
        <v>5.3</v>
      </c>
      <c r="P3752">
        <v>0</v>
      </c>
    </row>
    <row r="3753" spans="1:16" x14ac:dyDescent="0.3">
      <c r="A3753" t="s">
        <v>2759</v>
      </c>
      <c r="B3753" t="s">
        <v>685</v>
      </c>
      <c r="N3753" s="107">
        <v>2</v>
      </c>
      <c r="O3753">
        <v>5.4</v>
      </c>
      <c r="P3753">
        <v>24000</v>
      </c>
    </row>
    <row r="3754" spans="1:16" x14ac:dyDescent="0.3">
      <c r="A3754" t="s">
        <v>2760</v>
      </c>
      <c r="B3754" t="s">
        <v>278</v>
      </c>
      <c r="N3754" s="107">
        <v>3</v>
      </c>
      <c r="O3754">
        <v>6.7</v>
      </c>
      <c r="P3754">
        <v>0</v>
      </c>
    </row>
    <row r="3755" spans="1:16" x14ac:dyDescent="0.3">
      <c r="A3755" t="s">
        <v>2761</v>
      </c>
      <c r="B3755" t="s">
        <v>344</v>
      </c>
      <c r="N3755" s="107">
        <v>21</v>
      </c>
      <c r="O3755">
        <v>5.9</v>
      </c>
      <c r="P3755">
        <v>0</v>
      </c>
    </row>
    <row r="3756" spans="1:16" x14ac:dyDescent="0.3">
      <c r="A3756" t="s">
        <v>2762</v>
      </c>
      <c r="B3756" t="s">
        <v>443</v>
      </c>
      <c r="N3756" s="107">
        <v>12</v>
      </c>
      <c r="O3756">
        <v>7.3</v>
      </c>
      <c r="P3756">
        <v>462</v>
      </c>
    </row>
    <row r="3757" spans="1:16" x14ac:dyDescent="0.3">
      <c r="A3757" t="s">
        <v>2763</v>
      </c>
      <c r="B3757" t="s">
        <v>581</v>
      </c>
      <c r="N3757" s="107">
        <v>13</v>
      </c>
      <c r="O3757">
        <v>5.5</v>
      </c>
      <c r="P3757">
        <v>12000</v>
      </c>
    </row>
    <row r="3758" spans="1:16" x14ac:dyDescent="0.3">
      <c r="A3758" t="s">
        <v>2764</v>
      </c>
      <c r="B3758" t="s">
        <v>228</v>
      </c>
      <c r="N3758" s="107">
        <v>14</v>
      </c>
      <c r="O3758">
        <v>5.8</v>
      </c>
      <c r="P3758">
        <v>0</v>
      </c>
    </row>
    <row r="3759" spans="1:16" x14ac:dyDescent="0.3">
      <c r="A3759" t="s">
        <v>2765</v>
      </c>
      <c r="B3759" t="s">
        <v>502</v>
      </c>
      <c r="N3759" s="107">
        <v>15</v>
      </c>
      <c r="O3759">
        <v>4.5999999999999996</v>
      </c>
      <c r="P3759">
        <v>0</v>
      </c>
    </row>
    <row r="3760" spans="1:16" x14ac:dyDescent="0.3">
      <c r="A3760" t="s">
        <v>2766</v>
      </c>
      <c r="B3760" t="s">
        <v>341</v>
      </c>
      <c r="N3760" s="107">
        <v>16</v>
      </c>
      <c r="O3760">
        <v>6.7</v>
      </c>
      <c r="P3760">
        <v>0</v>
      </c>
    </row>
    <row r="3761" spans="1:16" x14ac:dyDescent="0.3">
      <c r="A3761" t="s">
        <v>2767</v>
      </c>
      <c r="B3761" t="s">
        <v>686</v>
      </c>
      <c r="N3761" s="107">
        <v>17</v>
      </c>
      <c r="O3761">
        <v>5.0999999999999996</v>
      </c>
      <c r="P3761">
        <v>625</v>
      </c>
    </row>
    <row r="3762" spans="1:16" x14ac:dyDescent="0.3">
      <c r="A3762" t="s">
        <v>2768</v>
      </c>
      <c r="B3762" t="s">
        <v>300</v>
      </c>
      <c r="N3762" s="107">
        <v>19</v>
      </c>
      <c r="O3762">
        <v>5.6</v>
      </c>
      <c r="P3762">
        <v>0</v>
      </c>
    </row>
    <row r="3763" spans="1:16" x14ac:dyDescent="0.3">
      <c r="A3763" t="s">
        <v>2769</v>
      </c>
      <c r="B3763" t="s">
        <v>433</v>
      </c>
      <c r="N3763" s="107">
        <v>6</v>
      </c>
      <c r="O3763">
        <v>7</v>
      </c>
      <c r="P3763">
        <v>23000</v>
      </c>
    </row>
    <row r="3764" spans="1:16" x14ac:dyDescent="0.3">
      <c r="A3764" t="s">
        <v>2770</v>
      </c>
      <c r="B3764" t="s">
        <v>649</v>
      </c>
      <c r="N3764" s="107">
        <v>1</v>
      </c>
      <c r="O3764">
        <v>6.4</v>
      </c>
      <c r="P3764">
        <v>0</v>
      </c>
    </row>
    <row r="3765" spans="1:16" x14ac:dyDescent="0.3">
      <c r="A3765" t="s">
        <v>2771</v>
      </c>
      <c r="B3765" t="s">
        <v>588</v>
      </c>
      <c r="N3765" s="107">
        <v>2</v>
      </c>
      <c r="O3765">
        <v>6.7</v>
      </c>
      <c r="P3765">
        <v>858</v>
      </c>
    </row>
    <row r="3766" spans="1:16" x14ac:dyDescent="0.3">
      <c r="A3766" t="s">
        <v>2772</v>
      </c>
      <c r="B3766" t="s">
        <v>178</v>
      </c>
      <c r="N3766" s="107">
        <v>3</v>
      </c>
      <c r="O3766">
        <v>4.0999999999999996</v>
      </c>
      <c r="P3766">
        <v>654</v>
      </c>
    </row>
    <row r="3767" spans="1:16" x14ac:dyDescent="0.3">
      <c r="A3767" t="s">
        <v>2773</v>
      </c>
      <c r="B3767" t="s">
        <v>332</v>
      </c>
      <c r="N3767" s="107">
        <v>4</v>
      </c>
      <c r="O3767">
        <v>5.5</v>
      </c>
      <c r="P3767">
        <v>0</v>
      </c>
    </row>
    <row r="3768" spans="1:16" x14ac:dyDescent="0.3">
      <c r="A3768" t="s">
        <v>2774</v>
      </c>
      <c r="B3768" t="s">
        <v>193</v>
      </c>
      <c r="N3768" s="107">
        <v>5</v>
      </c>
      <c r="O3768">
        <v>2.7</v>
      </c>
      <c r="P3768">
        <v>24000</v>
      </c>
    </row>
    <row r="3769" spans="1:16" x14ac:dyDescent="0.3">
      <c r="A3769" t="s">
        <v>2775</v>
      </c>
      <c r="B3769" t="s">
        <v>196</v>
      </c>
      <c r="N3769" s="107">
        <v>6</v>
      </c>
      <c r="O3769">
        <v>6.4</v>
      </c>
      <c r="P3769">
        <v>387</v>
      </c>
    </row>
    <row r="3770" spans="1:16" x14ac:dyDescent="0.3">
      <c r="A3770" t="s">
        <v>2776</v>
      </c>
      <c r="B3770" t="s">
        <v>424</v>
      </c>
      <c r="N3770" s="107">
        <v>7</v>
      </c>
      <c r="O3770">
        <v>4.8</v>
      </c>
      <c r="P3770">
        <v>0</v>
      </c>
    </row>
    <row r="3771" spans="1:16" x14ac:dyDescent="0.3">
      <c r="A3771" t="s">
        <v>2777</v>
      </c>
      <c r="B3771" t="s">
        <v>300</v>
      </c>
      <c r="N3771" s="107">
        <v>8</v>
      </c>
      <c r="O3771">
        <v>6.1</v>
      </c>
      <c r="P3771">
        <v>0</v>
      </c>
    </row>
    <row r="3772" spans="1:16" x14ac:dyDescent="0.3">
      <c r="A3772" t="s">
        <v>2778</v>
      </c>
      <c r="B3772" t="s">
        <v>406</v>
      </c>
      <c r="N3772" s="107">
        <v>9</v>
      </c>
      <c r="O3772">
        <v>4.8</v>
      </c>
      <c r="P3772">
        <v>0</v>
      </c>
    </row>
    <row r="3773" spans="1:16" x14ac:dyDescent="0.3">
      <c r="A3773" t="s">
        <v>2779</v>
      </c>
      <c r="B3773" t="s">
        <v>443</v>
      </c>
      <c r="N3773" s="107">
        <v>2</v>
      </c>
      <c r="O3773">
        <v>7</v>
      </c>
      <c r="P3773">
        <v>19000</v>
      </c>
    </row>
    <row r="3774" spans="1:16" x14ac:dyDescent="0.3">
      <c r="A3774" t="s">
        <v>2780</v>
      </c>
      <c r="B3774" t="s">
        <v>687</v>
      </c>
      <c r="N3774" s="107">
        <v>3</v>
      </c>
      <c r="O3774">
        <v>6.8</v>
      </c>
      <c r="P3774">
        <v>0</v>
      </c>
    </row>
    <row r="3775" spans="1:16" x14ac:dyDescent="0.3">
      <c r="A3775" t="s">
        <v>2781</v>
      </c>
      <c r="B3775" t="s">
        <v>373</v>
      </c>
      <c r="N3775" s="107">
        <v>4</v>
      </c>
      <c r="O3775">
        <v>7.3</v>
      </c>
      <c r="P3775">
        <v>0</v>
      </c>
    </row>
    <row r="3776" spans="1:16" x14ac:dyDescent="0.3">
      <c r="A3776" t="s">
        <v>2782</v>
      </c>
      <c r="B3776" t="s">
        <v>341</v>
      </c>
      <c r="N3776" s="107">
        <v>21</v>
      </c>
      <c r="O3776">
        <v>8.1999999999999993</v>
      </c>
      <c r="P3776">
        <v>0</v>
      </c>
    </row>
    <row r="3777" spans="1:16" x14ac:dyDescent="0.3">
      <c r="A3777" t="s">
        <v>2783</v>
      </c>
      <c r="B3777" t="s">
        <v>284</v>
      </c>
      <c r="N3777" s="107">
        <v>12</v>
      </c>
      <c r="O3777">
        <v>5.6</v>
      </c>
      <c r="P3777">
        <v>0</v>
      </c>
    </row>
    <row r="3778" spans="1:16" x14ac:dyDescent="0.3">
      <c r="A3778" t="s">
        <v>2784</v>
      </c>
      <c r="B3778" t="s">
        <v>201</v>
      </c>
      <c r="N3778" s="107">
        <v>13</v>
      </c>
      <c r="O3778">
        <v>6.1</v>
      </c>
      <c r="P3778">
        <v>0</v>
      </c>
    </row>
    <row r="3779" spans="1:16" x14ac:dyDescent="0.3">
      <c r="A3779" t="s">
        <v>2785</v>
      </c>
      <c r="B3779" t="s">
        <v>329</v>
      </c>
      <c r="N3779" s="107">
        <v>14</v>
      </c>
      <c r="O3779">
        <v>7.9</v>
      </c>
      <c r="P3779">
        <v>12000</v>
      </c>
    </row>
    <row r="3780" spans="1:16" x14ac:dyDescent="0.3">
      <c r="A3780" t="s">
        <v>2786</v>
      </c>
      <c r="B3780" t="s">
        <v>325</v>
      </c>
      <c r="N3780" s="107">
        <v>15</v>
      </c>
      <c r="O3780">
        <v>8.4</v>
      </c>
      <c r="P3780">
        <v>0</v>
      </c>
    </row>
    <row r="3781" spans="1:16" x14ac:dyDescent="0.3">
      <c r="A3781" t="s">
        <v>2787</v>
      </c>
      <c r="B3781" t="s">
        <v>201</v>
      </c>
      <c r="N3781" s="107">
        <v>16</v>
      </c>
      <c r="O3781">
        <v>6.5</v>
      </c>
      <c r="P3781">
        <v>0</v>
      </c>
    </row>
    <row r="3782" spans="1:16" x14ac:dyDescent="0.3">
      <c r="A3782" t="s">
        <v>2788</v>
      </c>
      <c r="B3782" t="s">
        <v>190</v>
      </c>
      <c r="N3782" s="107">
        <v>17</v>
      </c>
      <c r="O3782">
        <v>7.1</v>
      </c>
      <c r="P3782">
        <v>287</v>
      </c>
    </row>
    <row r="3783" spans="1:16" x14ac:dyDescent="0.3">
      <c r="A3783" t="s">
        <v>2789</v>
      </c>
      <c r="B3783" t="s">
        <v>573</v>
      </c>
      <c r="N3783" s="107">
        <v>19</v>
      </c>
      <c r="O3783">
        <v>6.6</v>
      </c>
      <c r="P3783">
        <v>353</v>
      </c>
    </row>
    <row r="3784" spans="1:16" x14ac:dyDescent="0.3">
      <c r="A3784" t="s">
        <v>2790</v>
      </c>
      <c r="B3784" t="s">
        <v>688</v>
      </c>
      <c r="N3784" s="107">
        <v>6</v>
      </c>
      <c r="O3784">
        <v>4</v>
      </c>
      <c r="P3784">
        <v>0</v>
      </c>
    </row>
    <row r="3785" spans="1:16" x14ac:dyDescent="0.3">
      <c r="A3785" t="s">
        <v>2791</v>
      </c>
      <c r="B3785" t="s">
        <v>598</v>
      </c>
      <c r="N3785" s="107">
        <v>1</v>
      </c>
      <c r="O3785">
        <v>7</v>
      </c>
      <c r="P3785">
        <v>445</v>
      </c>
    </row>
    <row r="3786" spans="1:16" x14ac:dyDescent="0.3">
      <c r="A3786" t="s">
        <v>2792</v>
      </c>
      <c r="B3786" t="s">
        <v>624</v>
      </c>
      <c r="N3786" s="107">
        <v>2</v>
      </c>
      <c r="O3786">
        <v>5.6</v>
      </c>
      <c r="P3786">
        <v>0</v>
      </c>
    </row>
    <row r="3787" spans="1:16" x14ac:dyDescent="0.3">
      <c r="A3787" t="s">
        <v>2793</v>
      </c>
      <c r="B3787" t="s">
        <v>182</v>
      </c>
      <c r="N3787" s="107">
        <v>3</v>
      </c>
      <c r="O3787">
        <v>4.8</v>
      </c>
      <c r="P3787">
        <v>0</v>
      </c>
    </row>
    <row r="3788" spans="1:16" x14ac:dyDescent="0.3">
      <c r="A3788" t="s">
        <v>2794</v>
      </c>
      <c r="B3788" t="s">
        <v>689</v>
      </c>
      <c r="N3788" s="107">
        <v>4</v>
      </c>
      <c r="O3788">
        <v>7.5</v>
      </c>
      <c r="P3788">
        <v>0</v>
      </c>
    </row>
    <row r="3789" spans="1:16" x14ac:dyDescent="0.3">
      <c r="A3789" t="s">
        <v>2795</v>
      </c>
      <c r="B3789" t="s">
        <v>250</v>
      </c>
      <c r="N3789" s="107">
        <v>5</v>
      </c>
      <c r="O3789">
        <v>6</v>
      </c>
      <c r="P3789">
        <v>0</v>
      </c>
    </row>
    <row r="3790" spans="1:16" x14ac:dyDescent="0.3">
      <c r="A3790" t="s">
        <v>2796</v>
      </c>
      <c r="B3790" t="s">
        <v>411</v>
      </c>
      <c r="N3790" s="107">
        <v>6</v>
      </c>
      <c r="O3790">
        <v>7.2</v>
      </c>
      <c r="P3790">
        <v>0</v>
      </c>
    </row>
    <row r="3791" spans="1:16" x14ac:dyDescent="0.3">
      <c r="A3791" t="s">
        <v>2797</v>
      </c>
      <c r="B3791" t="s">
        <v>201</v>
      </c>
      <c r="N3791" s="107">
        <v>7</v>
      </c>
      <c r="O3791">
        <v>5.6</v>
      </c>
      <c r="P3791">
        <v>21000</v>
      </c>
    </row>
    <row r="3792" spans="1:16" x14ac:dyDescent="0.3">
      <c r="A3792" t="s">
        <v>2798</v>
      </c>
      <c r="B3792" t="s">
        <v>690</v>
      </c>
      <c r="N3792" s="107">
        <v>8</v>
      </c>
      <c r="O3792">
        <v>6.8</v>
      </c>
      <c r="P3792">
        <v>885</v>
      </c>
    </row>
    <row r="3793" spans="1:16" x14ac:dyDescent="0.3">
      <c r="A3793" t="s">
        <v>2799</v>
      </c>
      <c r="B3793" t="s">
        <v>406</v>
      </c>
      <c r="N3793" s="107">
        <v>9</v>
      </c>
      <c r="O3793">
        <v>4.9000000000000004</v>
      </c>
      <c r="P3793">
        <v>0</v>
      </c>
    </row>
    <row r="3794" spans="1:16" x14ac:dyDescent="0.3">
      <c r="A3794" t="s">
        <v>2800</v>
      </c>
      <c r="B3794" t="s">
        <v>579</v>
      </c>
      <c r="N3794" s="107">
        <v>2</v>
      </c>
      <c r="O3794">
        <v>7.1</v>
      </c>
      <c r="P3794">
        <v>0</v>
      </c>
    </row>
    <row r="3795" spans="1:16" x14ac:dyDescent="0.3">
      <c r="A3795" t="s">
        <v>2801</v>
      </c>
      <c r="B3795" t="s">
        <v>357</v>
      </c>
      <c r="N3795" s="107">
        <v>3</v>
      </c>
      <c r="O3795">
        <v>2</v>
      </c>
      <c r="P3795">
        <v>6000</v>
      </c>
    </row>
    <row r="3796" spans="1:16" x14ac:dyDescent="0.3">
      <c r="A3796" t="s">
        <v>2802</v>
      </c>
      <c r="B3796" t="s">
        <v>598</v>
      </c>
      <c r="N3796" s="107">
        <v>21</v>
      </c>
      <c r="O3796">
        <v>5.7</v>
      </c>
      <c r="P3796">
        <v>161</v>
      </c>
    </row>
    <row r="3797" spans="1:16" x14ac:dyDescent="0.3">
      <c r="A3797" t="s">
        <v>2803</v>
      </c>
      <c r="B3797" t="s">
        <v>691</v>
      </c>
      <c r="N3797" s="107">
        <v>12</v>
      </c>
      <c r="O3797">
        <v>4.0999999999999996</v>
      </c>
      <c r="P3797">
        <v>447</v>
      </c>
    </row>
    <row r="3798" spans="1:16" x14ac:dyDescent="0.3">
      <c r="A3798" t="s">
        <v>2804</v>
      </c>
      <c r="B3798" t="s">
        <v>344</v>
      </c>
      <c r="N3798" s="107">
        <v>13</v>
      </c>
      <c r="O3798">
        <v>6.7</v>
      </c>
      <c r="P3798">
        <v>13000</v>
      </c>
    </row>
    <row r="3799" spans="1:16" x14ac:dyDescent="0.3">
      <c r="A3799" t="s">
        <v>2805</v>
      </c>
      <c r="B3799" t="s">
        <v>692</v>
      </c>
      <c r="N3799" s="107">
        <v>14</v>
      </c>
      <c r="O3799">
        <v>7.5</v>
      </c>
      <c r="P3799">
        <v>40000</v>
      </c>
    </row>
    <row r="3800" spans="1:16" x14ac:dyDescent="0.3">
      <c r="A3800" t="s">
        <v>2806</v>
      </c>
      <c r="B3800" t="s">
        <v>603</v>
      </c>
      <c r="N3800" s="107">
        <v>15</v>
      </c>
      <c r="O3800">
        <v>6.5</v>
      </c>
      <c r="P3800">
        <v>11000</v>
      </c>
    </row>
    <row r="3801" spans="1:16" x14ac:dyDescent="0.3">
      <c r="A3801" t="s">
        <v>2807</v>
      </c>
      <c r="B3801" t="s">
        <v>693</v>
      </c>
      <c r="N3801" s="107">
        <v>16</v>
      </c>
      <c r="O3801">
        <v>7.9</v>
      </c>
      <c r="P3801">
        <v>12000</v>
      </c>
    </row>
    <row r="3802" spans="1:16" x14ac:dyDescent="0.3">
      <c r="A3802" t="s">
        <v>2808</v>
      </c>
      <c r="B3802" t="s">
        <v>694</v>
      </c>
      <c r="N3802" s="107">
        <v>17</v>
      </c>
      <c r="O3802">
        <v>7.6</v>
      </c>
      <c r="P3802">
        <v>0</v>
      </c>
    </row>
    <row r="3803" spans="1:16" x14ac:dyDescent="0.3">
      <c r="A3803" t="s">
        <v>2809</v>
      </c>
      <c r="B3803" t="s">
        <v>278</v>
      </c>
      <c r="N3803" s="107">
        <v>19</v>
      </c>
      <c r="O3803">
        <v>6.4</v>
      </c>
      <c r="P3803">
        <v>0</v>
      </c>
    </row>
    <row r="3804" spans="1:16" x14ac:dyDescent="0.3">
      <c r="A3804" t="s">
        <v>2810</v>
      </c>
      <c r="B3804" t="s">
        <v>229</v>
      </c>
      <c r="N3804" s="107">
        <v>6</v>
      </c>
      <c r="O3804">
        <v>5.8</v>
      </c>
      <c r="P3804">
        <v>0</v>
      </c>
    </row>
    <row r="3805" spans="1:16" x14ac:dyDescent="0.3">
      <c r="A3805" t="s">
        <v>2811</v>
      </c>
      <c r="B3805" t="s">
        <v>443</v>
      </c>
      <c r="N3805" s="107">
        <v>1</v>
      </c>
      <c r="O3805">
        <v>7.7</v>
      </c>
      <c r="P3805">
        <v>3000</v>
      </c>
    </row>
    <row r="3806" spans="1:16" x14ac:dyDescent="0.3">
      <c r="A3806" t="s">
        <v>2812</v>
      </c>
      <c r="B3806" t="s">
        <v>695</v>
      </c>
      <c r="N3806" s="107">
        <v>2</v>
      </c>
      <c r="O3806">
        <v>7.1</v>
      </c>
      <c r="P3806">
        <v>201</v>
      </c>
    </row>
    <row r="3807" spans="1:16" x14ac:dyDescent="0.3">
      <c r="A3807" t="s">
        <v>2813</v>
      </c>
      <c r="B3807" t="s">
        <v>300</v>
      </c>
      <c r="N3807" s="107">
        <v>3</v>
      </c>
      <c r="O3807">
        <v>5.3</v>
      </c>
      <c r="P3807">
        <v>0</v>
      </c>
    </row>
    <row r="3808" spans="1:16" x14ac:dyDescent="0.3">
      <c r="A3808" t="s">
        <v>2814</v>
      </c>
      <c r="B3808" t="s">
        <v>298</v>
      </c>
      <c r="N3808" s="107">
        <v>4</v>
      </c>
      <c r="O3808">
        <v>5.3</v>
      </c>
      <c r="P3808">
        <v>0</v>
      </c>
    </row>
    <row r="3809" spans="1:16" x14ac:dyDescent="0.3">
      <c r="A3809" t="s">
        <v>2815</v>
      </c>
      <c r="B3809" t="s">
        <v>579</v>
      </c>
      <c r="N3809" s="107">
        <v>5</v>
      </c>
      <c r="O3809">
        <v>7.5</v>
      </c>
      <c r="P3809">
        <v>209</v>
      </c>
    </row>
    <row r="3810" spans="1:16" x14ac:dyDescent="0.3">
      <c r="A3810" t="s">
        <v>2816</v>
      </c>
      <c r="B3810" t="s">
        <v>373</v>
      </c>
      <c r="N3810" s="107">
        <v>21</v>
      </c>
      <c r="O3810">
        <v>6.9</v>
      </c>
      <c r="P3810">
        <v>0</v>
      </c>
    </row>
    <row r="3811" spans="1:16" x14ac:dyDescent="0.3">
      <c r="A3811" t="s">
        <v>2817</v>
      </c>
      <c r="B3811" t="s">
        <v>672</v>
      </c>
      <c r="N3811" s="107">
        <v>12</v>
      </c>
      <c r="O3811">
        <v>4.9000000000000004</v>
      </c>
      <c r="P3811">
        <v>0</v>
      </c>
    </row>
    <row r="3812" spans="1:16" x14ac:dyDescent="0.3">
      <c r="A3812" t="s">
        <v>2818</v>
      </c>
      <c r="B3812" t="s">
        <v>351</v>
      </c>
      <c r="N3812" s="107">
        <v>13</v>
      </c>
      <c r="O3812">
        <v>7.1</v>
      </c>
      <c r="P3812">
        <v>0</v>
      </c>
    </row>
    <row r="3813" spans="1:16" x14ac:dyDescent="0.3">
      <c r="A3813" t="s">
        <v>2819</v>
      </c>
      <c r="B3813" t="s">
        <v>180</v>
      </c>
      <c r="N3813" s="107">
        <v>14</v>
      </c>
      <c r="O3813">
        <v>8</v>
      </c>
      <c r="P3813">
        <v>76000</v>
      </c>
    </row>
    <row r="3814" spans="1:16" x14ac:dyDescent="0.3">
      <c r="A3814" t="s">
        <v>2820</v>
      </c>
      <c r="B3814" t="s">
        <v>696</v>
      </c>
      <c r="N3814" s="107">
        <v>15</v>
      </c>
      <c r="O3814">
        <v>7.9</v>
      </c>
      <c r="P3814">
        <v>0</v>
      </c>
    </row>
    <row r="3815" spans="1:16" x14ac:dyDescent="0.3">
      <c r="A3815" t="s">
        <v>2821</v>
      </c>
      <c r="B3815" t="s">
        <v>182</v>
      </c>
      <c r="N3815" s="107">
        <v>21</v>
      </c>
      <c r="O3815">
        <v>7.6</v>
      </c>
      <c r="P3815">
        <v>418</v>
      </c>
    </row>
    <row r="3816" spans="1:16" x14ac:dyDescent="0.3">
      <c r="A3816" t="s">
        <v>2822</v>
      </c>
      <c r="B3816" t="s">
        <v>697</v>
      </c>
      <c r="N3816" s="107">
        <v>12</v>
      </c>
      <c r="O3816">
        <v>5.9</v>
      </c>
      <c r="P3816">
        <v>0</v>
      </c>
    </row>
    <row r="3817" spans="1:16" x14ac:dyDescent="0.3">
      <c r="A3817" t="s">
        <v>2823</v>
      </c>
      <c r="B3817" t="s">
        <v>341</v>
      </c>
      <c r="N3817" s="107">
        <v>13</v>
      </c>
      <c r="O3817">
        <v>6.3</v>
      </c>
      <c r="P3817">
        <v>0</v>
      </c>
    </row>
    <row r="3818" spans="1:16" x14ac:dyDescent="0.3">
      <c r="A3818" t="s">
        <v>2824</v>
      </c>
      <c r="B3818" t="s">
        <v>698</v>
      </c>
      <c r="N3818" s="107">
        <v>14</v>
      </c>
      <c r="O3818">
        <v>7.1</v>
      </c>
      <c r="P3818">
        <v>0</v>
      </c>
    </row>
    <row r="3819" spans="1:16" x14ac:dyDescent="0.3">
      <c r="A3819" t="s">
        <v>2825</v>
      </c>
      <c r="B3819" t="s">
        <v>196</v>
      </c>
      <c r="N3819" s="107">
        <v>15</v>
      </c>
      <c r="O3819">
        <v>6.4</v>
      </c>
      <c r="P3819">
        <v>25000</v>
      </c>
    </row>
    <row r="3820" spans="1:16" x14ac:dyDescent="0.3">
      <c r="A3820" t="s">
        <v>2826</v>
      </c>
      <c r="B3820" t="s">
        <v>176</v>
      </c>
      <c r="N3820" s="107">
        <v>16</v>
      </c>
      <c r="O3820">
        <v>8.1999999999999993</v>
      </c>
      <c r="P3820">
        <v>0</v>
      </c>
    </row>
    <row r="3821" spans="1:16" x14ac:dyDescent="0.3">
      <c r="A3821" t="s">
        <v>2827</v>
      </c>
      <c r="B3821" t="s">
        <v>298</v>
      </c>
      <c r="N3821" s="107">
        <v>17</v>
      </c>
      <c r="O3821">
        <v>6.9</v>
      </c>
      <c r="P3821">
        <v>99000</v>
      </c>
    </row>
    <row r="3822" spans="1:16" x14ac:dyDescent="0.3">
      <c r="A3822" t="s">
        <v>2828</v>
      </c>
      <c r="B3822" t="s">
        <v>412</v>
      </c>
      <c r="N3822" s="107">
        <v>19</v>
      </c>
      <c r="O3822">
        <v>7.8</v>
      </c>
      <c r="P3822">
        <v>0</v>
      </c>
    </row>
    <row r="3823" spans="1:16" x14ac:dyDescent="0.3">
      <c r="A3823" t="s">
        <v>2829</v>
      </c>
      <c r="B3823" t="s">
        <v>552</v>
      </c>
      <c r="N3823" s="107">
        <v>6</v>
      </c>
      <c r="O3823">
        <v>6.7</v>
      </c>
      <c r="P3823">
        <v>0</v>
      </c>
    </row>
    <row r="3824" spans="1:16" x14ac:dyDescent="0.3">
      <c r="A3824" t="s">
        <v>2830</v>
      </c>
      <c r="B3824" t="s">
        <v>485</v>
      </c>
      <c r="N3824" s="107">
        <v>1</v>
      </c>
      <c r="O3824">
        <v>7.5</v>
      </c>
      <c r="P3824">
        <v>7000</v>
      </c>
    </row>
    <row r="3825" spans="1:16" x14ac:dyDescent="0.3">
      <c r="A3825" t="s">
        <v>2831</v>
      </c>
      <c r="B3825" t="s">
        <v>528</v>
      </c>
      <c r="N3825" s="107">
        <v>2</v>
      </c>
      <c r="O3825">
        <v>7.4</v>
      </c>
      <c r="P3825">
        <v>0</v>
      </c>
    </row>
    <row r="3826" spans="1:16" x14ac:dyDescent="0.3">
      <c r="A3826" t="s">
        <v>2832</v>
      </c>
      <c r="B3826" t="s">
        <v>300</v>
      </c>
      <c r="N3826" s="107">
        <v>3</v>
      </c>
      <c r="O3826">
        <v>5.2</v>
      </c>
      <c r="P3826">
        <v>0</v>
      </c>
    </row>
    <row r="3827" spans="1:16" x14ac:dyDescent="0.3">
      <c r="A3827" t="s">
        <v>2833</v>
      </c>
      <c r="B3827" t="s">
        <v>699</v>
      </c>
      <c r="N3827" s="107">
        <v>4</v>
      </c>
      <c r="O3827">
        <v>6.5</v>
      </c>
      <c r="P3827">
        <v>0</v>
      </c>
    </row>
    <row r="3828" spans="1:16" x14ac:dyDescent="0.3">
      <c r="A3828" t="s">
        <v>2834</v>
      </c>
      <c r="B3828" t="s">
        <v>373</v>
      </c>
      <c r="N3828" s="107">
        <v>5</v>
      </c>
      <c r="O3828">
        <v>7.6</v>
      </c>
      <c r="P3828">
        <v>11000</v>
      </c>
    </row>
    <row r="3829" spans="1:16" x14ac:dyDescent="0.3">
      <c r="A3829" t="s">
        <v>2835</v>
      </c>
      <c r="B3829" t="s">
        <v>233</v>
      </c>
      <c r="N3829" s="107">
        <v>6</v>
      </c>
      <c r="O3829">
        <v>7.3</v>
      </c>
      <c r="P3829">
        <v>27000</v>
      </c>
    </row>
    <row r="3830" spans="1:16" x14ac:dyDescent="0.3">
      <c r="A3830" t="s">
        <v>2836</v>
      </c>
      <c r="B3830" t="s">
        <v>300</v>
      </c>
      <c r="N3830" s="107">
        <v>7</v>
      </c>
      <c r="O3830">
        <v>6.6</v>
      </c>
      <c r="P3830">
        <v>2000</v>
      </c>
    </row>
    <row r="3831" spans="1:16" x14ac:dyDescent="0.3">
      <c r="A3831" t="s">
        <v>2837</v>
      </c>
      <c r="B3831" t="s">
        <v>175</v>
      </c>
      <c r="N3831" s="107">
        <v>8</v>
      </c>
      <c r="O3831">
        <v>6.8</v>
      </c>
      <c r="P3831">
        <v>12000</v>
      </c>
    </row>
    <row r="3832" spans="1:16" x14ac:dyDescent="0.3">
      <c r="A3832" t="s">
        <v>2838</v>
      </c>
      <c r="B3832" t="s">
        <v>300</v>
      </c>
      <c r="N3832" s="107">
        <v>9</v>
      </c>
      <c r="O3832">
        <v>6.9</v>
      </c>
      <c r="P3832">
        <v>0</v>
      </c>
    </row>
    <row r="3833" spans="1:16" x14ac:dyDescent="0.3">
      <c r="A3833" t="s">
        <v>2839</v>
      </c>
      <c r="B3833" t="s">
        <v>276</v>
      </c>
      <c r="N3833" s="107">
        <v>21</v>
      </c>
      <c r="O3833">
        <v>5.8</v>
      </c>
      <c r="P3833">
        <v>0</v>
      </c>
    </row>
    <row r="3834" spans="1:16" x14ac:dyDescent="0.3">
      <c r="A3834" t="s">
        <v>2840</v>
      </c>
      <c r="B3834" t="s">
        <v>298</v>
      </c>
      <c r="N3834" s="107">
        <v>12</v>
      </c>
      <c r="O3834">
        <v>6.6</v>
      </c>
      <c r="P3834">
        <v>23000</v>
      </c>
    </row>
    <row r="3835" spans="1:16" x14ac:dyDescent="0.3">
      <c r="A3835" t="s">
        <v>2841</v>
      </c>
      <c r="B3835" t="s">
        <v>700</v>
      </c>
      <c r="N3835" s="107">
        <v>13</v>
      </c>
      <c r="O3835">
        <v>6.7</v>
      </c>
      <c r="P3835">
        <v>16000</v>
      </c>
    </row>
    <row r="3836" spans="1:16" x14ac:dyDescent="0.3">
      <c r="A3836" t="s">
        <v>2842</v>
      </c>
      <c r="B3836" t="s">
        <v>208</v>
      </c>
      <c r="N3836" s="107">
        <v>14</v>
      </c>
      <c r="O3836">
        <v>6.7</v>
      </c>
      <c r="P3836">
        <v>0</v>
      </c>
    </row>
    <row r="3837" spans="1:16" x14ac:dyDescent="0.3">
      <c r="A3837" t="s">
        <v>2843</v>
      </c>
      <c r="B3837" t="s">
        <v>278</v>
      </c>
      <c r="N3837" s="107">
        <v>15</v>
      </c>
      <c r="O3837">
        <v>6.3</v>
      </c>
      <c r="P3837">
        <v>36000</v>
      </c>
    </row>
    <row r="3838" spans="1:16" x14ac:dyDescent="0.3">
      <c r="A3838" t="s">
        <v>2844</v>
      </c>
      <c r="B3838" t="s">
        <v>343</v>
      </c>
      <c r="N3838" s="107">
        <v>16</v>
      </c>
      <c r="O3838">
        <v>7.7</v>
      </c>
      <c r="P3838">
        <v>0</v>
      </c>
    </row>
    <row r="3839" spans="1:16" x14ac:dyDescent="0.3">
      <c r="A3839" t="s">
        <v>2845</v>
      </c>
      <c r="B3839" t="s">
        <v>305</v>
      </c>
      <c r="N3839" s="107">
        <v>17</v>
      </c>
      <c r="O3839">
        <v>6.1</v>
      </c>
      <c r="P3839">
        <v>0</v>
      </c>
    </row>
    <row r="3840" spans="1:16" x14ac:dyDescent="0.3">
      <c r="A3840" t="s">
        <v>2846</v>
      </c>
      <c r="B3840" t="s">
        <v>701</v>
      </c>
      <c r="N3840" s="107">
        <v>19</v>
      </c>
      <c r="O3840">
        <v>4.9000000000000004</v>
      </c>
      <c r="P3840">
        <v>12000</v>
      </c>
    </row>
    <row r="3841" spans="1:16" x14ac:dyDescent="0.3">
      <c r="A3841" t="s">
        <v>2847</v>
      </c>
      <c r="B3841" t="s">
        <v>411</v>
      </c>
      <c r="N3841" s="107">
        <v>6</v>
      </c>
      <c r="O3841">
        <v>6.2</v>
      </c>
      <c r="P3841">
        <v>17000</v>
      </c>
    </row>
    <row r="3842" spans="1:16" x14ac:dyDescent="0.3">
      <c r="A3842" t="s">
        <v>2848</v>
      </c>
      <c r="B3842" t="s">
        <v>190</v>
      </c>
      <c r="N3842" s="107">
        <v>1</v>
      </c>
      <c r="O3842">
        <v>7.8</v>
      </c>
      <c r="P3842">
        <v>34000</v>
      </c>
    </row>
    <row r="3843" spans="1:16" x14ac:dyDescent="0.3">
      <c r="A3843" t="s">
        <v>2849</v>
      </c>
      <c r="B3843" t="s">
        <v>405</v>
      </c>
      <c r="N3843" s="107">
        <v>2</v>
      </c>
      <c r="O3843">
        <v>8.1999999999999993</v>
      </c>
      <c r="P3843">
        <v>0</v>
      </c>
    </row>
    <row r="3844" spans="1:16" x14ac:dyDescent="0.3">
      <c r="A3844" t="s">
        <v>2850</v>
      </c>
      <c r="B3844" t="s">
        <v>702</v>
      </c>
      <c r="N3844" s="107">
        <v>3</v>
      </c>
      <c r="O3844">
        <v>6.9</v>
      </c>
      <c r="P3844">
        <v>10000</v>
      </c>
    </row>
    <row r="3845" spans="1:16" x14ac:dyDescent="0.3">
      <c r="A3845" t="s">
        <v>2851</v>
      </c>
      <c r="B3845" t="s">
        <v>238</v>
      </c>
      <c r="N3845" s="107">
        <v>4</v>
      </c>
      <c r="O3845">
        <v>6.2</v>
      </c>
      <c r="P3845">
        <v>0</v>
      </c>
    </row>
    <row r="3846" spans="1:16" x14ac:dyDescent="0.3">
      <c r="A3846" t="s">
        <v>2852</v>
      </c>
      <c r="B3846" t="s">
        <v>341</v>
      </c>
      <c r="N3846" s="107">
        <v>5</v>
      </c>
      <c r="O3846">
        <v>6.9</v>
      </c>
      <c r="P3846">
        <v>209</v>
      </c>
    </row>
    <row r="3847" spans="1:16" x14ac:dyDescent="0.3">
      <c r="A3847" t="s">
        <v>2853</v>
      </c>
      <c r="B3847" t="s">
        <v>500</v>
      </c>
      <c r="N3847" s="107">
        <v>6</v>
      </c>
      <c r="O3847">
        <v>4.8</v>
      </c>
      <c r="P3847">
        <v>1000</v>
      </c>
    </row>
    <row r="3848" spans="1:16" x14ac:dyDescent="0.3">
      <c r="A3848" t="s">
        <v>2854</v>
      </c>
      <c r="B3848" t="s">
        <v>177</v>
      </c>
      <c r="N3848" s="107">
        <v>7</v>
      </c>
      <c r="O3848">
        <v>8</v>
      </c>
      <c r="P3848">
        <v>0</v>
      </c>
    </row>
    <row r="3849" spans="1:16" x14ac:dyDescent="0.3">
      <c r="A3849" t="s">
        <v>2855</v>
      </c>
      <c r="B3849" t="s">
        <v>459</v>
      </c>
      <c r="N3849" s="107">
        <v>8</v>
      </c>
      <c r="O3849">
        <v>5.3</v>
      </c>
      <c r="P3849">
        <v>913</v>
      </c>
    </row>
    <row r="3850" spans="1:16" x14ac:dyDescent="0.3">
      <c r="A3850" t="s">
        <v>2856</v>
      </c>
      <c r="B3850" t="s">
        <v>595</v>
      </c>
      <c r="N3850" s="107">
        <v>9</v>
      </c>
      <c r="O3850">
        <v>6.7</v>
      </c>
      <c r="P3850">
        <v>0</v>
      </c>
    </row>
    <row r="3851" spans="1:16" x14ac:dyDescent="0.3">
      <c r="A3851" t="s">
        <v>2857</v>
      </c>
      <c r="B3851" t="s">
        <v>703</v>
      </c>
      <c r="N3851" s="107">
        <v>2</v>
      </c>
      <c r="O3851">
        <v>5.4</v>
      </c>
      <c r="P3851">
        <v>517</v>
      </c>
    </row>
    <row r="3852" spans="1:16" x14ac:dyDescent="0.3">
      <c r="A3852" t="s">
        <v>2858</v>
      </c>
      <c r="B3852" t="s">
        <v>208</v>
      </c>
      <c r="N3852" s="107">
        <v>3</v>
      </c>
      <c r="O3852">
        <v>5.4</v>
      </c>
      <c r="P3852">
        <v>0</v>
      </c>
    </row>
    <row r="3853" spans="1:16" x14ac:dyDescent="0.3">
      <c r="A3853" t="s">
        <v>2859</v>
      </c>
      <c r="B3853" t="s">
        <v>483</v>
      </c>
      <c r="N3853" s="107">
        <v>21</v>
      </c>
      <c r="O3853">
        <v>4.9000000000000004</v>
      </c>
      <c r="P3853">
        <v>0</v>
      </c>
    </row>
    <row r="3854" spans="1:16" x14ac:dyDescent="0.3">
      <c r="A3854" t="s">
        <v>2860</v>
      </c>
      <c r="B3854" t="s">
        <v>373</v>
      </c>
      <c r="N3854" s="107">
        <v>12</v>
      </c>
      <c r="O3854">
        <v>6.1</v>
      </c>
      <c r="P3854">
        <v>73000</v>
      </c>
    </row>
    <row r="3855" spans="1:16" x14ac:dyDescent="0.3">
      <c r="A3855" t="s">
        <v>2861</v>
      </c>
      <c r="B3855" t="s">
        <v>704</v>
      </c>
      <c r="N3855" s="107">
        <v>13</v>
      </c>
      <c r="O3855">
        <v>5.8</v>
      </c>
      <c r="P3855">
        <v>0</v>
      </c>
    </row>
    <row r="3856" spans="1:16" x14ac:dyDescent="0.3">
      <c r="A3856" t="s">
        <v>2862</v>
      </c>
      <c r="B3856" t="s">
        <v>429</v>
      </c>
      <c r="N3856" s="107">
        <v>14</v>
      </c>
      <c r="O3856">
        <v>7</v>
      </c>
      <c r="P3856">
        <v>0</v>
      </c>
    </row>
    <row r="3857" spans="1:16" x14ac:dyDescent="0.3">
      <c r="A3857" t="s">
        <v>2863</v>
      </c>
      <c r="B3857" t="s">
        <v>278</v>
      </c>
      <c r="N3857" s="107">
        <v>15</v>
      </c>
      <c r="O3857">
        <v>6.5</v>
      </c>
      <c r="P3857">
        <v>36000</v>
      </c>
    </row>
    <row r="3858" spans="1:16" x14ac:dyDescent="0.3">
      <c r="A3858" t="s">
        <v>2864</v>
      </c>
      <c r="B3858" t="s">
        <v>305</v>
      </c>
      <c r="N3858" s="107">
        <v>16</v>
      </c>
      <c r="O3858">
        <v>6.6</v>
      </c>
      <c r="P3858">
        <v>0</v>
      </c>
    </row>
    <row r="3859" spans="1:16" x14ac:dyDescent="0.3">
      <c r="A3859" t="s">
        <v>2865</v>
      </c>
      <c r="B3859" t="s">
        <v>705</v>
      </c>
      <c r="N3859" s="107">
        <v>17</v>
      </c>
      <c r="O3859">
        <v>6.1</v>
      </c>
      <c r="P3859">
        <v>0</v>
      </c>
    </row>
    <row r="3860" spans="1:16" x14ac:dyDescent="0.3">
      <c r="A3860" t="s">
        <v>2866</v>
      </c>
      <c r="B3860" t="s">
        <v>201</v>
      </c>
      <c r="N3860" s="107">
        <v>19</v>
      </c>
      <c r="O3860">
        <v>5.7</v>
      </c>
      <c r="P3860">
        <v>0</v>
      </c>
    </row>
    <row r="3861" spans="1:16" x14ac:dyDescent="0.3">
      <c r="A3861" t="s">
        <v>2867</v>
      </c>
      <c r="B3861" t="s">
        <v>175</v>
      </c>
      <c r="N3861" s="107">
        <v>6</v>
      </c>
      <c r="O3861">
        <v>6.6</v>
      </c>
      <c r="P3861">
        <v>0</v>
      </c>
    </row>
    <row r="3862" spans="1:16" x14ac:dyDescent="0.3">
      <c r="A3862" t="s">
        <v>2868</v>
      </c>
      <c r="B3862" t="s">
        <v>300</v>
      </c>
      <c r="N3862" s="107">
        <v>1</v>
      </c>
      <c r="O3862">
        <v>7</v>
      </c>
      <c r="P3862">
        <v>15000</v>
      </c>
    </row>
    <row r="3863" spans="1:16" x14ac:dyDescent="0.3">
      <c r="A3863" t="s">
        <v>2869</v>
      </c>
      <c r="B3863" t="s">
        <v>443</v>
      </c>
      <c r="N3863" s="107">
        <v>2</v>
      </c>
      <c r="O3863">
        <v>7.4</v>
      </c>
      <c r="P3863">
        <v>464</v>
      </c>
    </row>
    <row r="3864" spans="1:16" x14ac:dyDescent="0.3">
      <c r="A3864" t="s">
        <v>2870</v>
      </c>
      <c r="B3864" t="s">
        <v>278</v>
      </c>
      <c r="N3864" s="107">
        <v>3</v>
      </c>
      <c r="O3864">
        <v>5.3</v>
      </c>
      <c r="P3864">
        <v>845</v>
      </c>
    </row>
    <row r="3865" spans="1:16" x14ac:dyDescent="0.3">
      <c r="A3865" t="s">
        <v>2871</v>
      </c>
      <c r="B3865" t="s">
        <v>345</v>
      </c>
      <c r="N3865" s="107">
        <v>21</v>
      </c>
      <c r="O3865">
        <v>7.4</v>
      </c>
      <c r="P3865">
        <v>0</v>
      </c>
    </row>
    <row r="3866" spans="1:16" x14ac:dyDescent="0.3">
      <c r="A3866" t="s">
        <v>2872</v>
      </c>
      <c r="B3866" t="s">
        <v>541</v>
      </c>
      <c r="N3866" s="107">
        <v>12</v>
      </c>
      <c r="O3866">
        <v>7.4</v>
      </c>
      <c r="P3866">
        <v>0</v>
      </c>
    </row>
    <row r="3867" spans="1:16" x14ac:dyDescent="0.3">
      <c r="A3867" t="s">
        <v>2873</v>
      </c>
      <c r="B3867" t="s">
        <v>479</v>
      </c>
      <c r="N3867" s="107">
        <v>13</v>
      </c>
      <c r="O3867">
        <v>6.8</v>
      </c>
      <c r="P3867">
        <v>11000</v>
      </c>
    </row>
    <row r="3868" spans="1:16" x14ac:dyDescent="0.3">
      <c r="A3868" t="s">
        <v>2874</v>
      </c>
      <c r="B3868" t="s">
        <v>706</v>
      </c>
      <c r="N3868" s="107">
        <v>14</v>
      </c>
      <c r="O3868">
        <v>7.9</v>
      </c>
      <c r="P3868">
        <v>0</v>
      </c>
    </row>
    <row r="3869" spans="1:16" x14ac:dyDescent="0.3">
      <c r="A3869" t="s">
        <v>2875</v>
      </c>
      <c r="B3869" t="s">
        <v>191</v>
      </c>
      <c r="N3869" s="107">
        <v>15</v>
      </c>
      <c r="O3869">
        <v>7.2</v>
      </c>
      <c r="P3869">
        <v>0</v>
      </c>
    </row>
    <row r="3870" spans="1:16" x14ac:dyDescent="0.3">
      <c r="A3870" t="s">
        <v>2876</v>
      </c>
      <c r="B3870" t="s">
        <v>443</v>
      </c>
      <c r="N3870" s="107">
        <v>16</v>
      </c>
      <c r="O3870">
        <v>6</v>
      </c>
      <c r="P3870">
        <v>65000</v>
      </c>
    </row>
    <row r="3871" spans="1:16" x14ac:dyDescent="0.3">
      <c r="A3871" t="s">
        <v>1167</v>
      </c>
      <c r="B3871" t="s">
        <v>210</v>
      </c>
      <c r="N3871" s="107">
        <v>17</v>
      </c>
      <c r="O3871">
        <v>7.8</v>
      </c>
      <c r="P3871">
        <v>0</v>
      </c>
    </row>
    <row r="3872" spans="1:16" x14ac:dyDescent="0.3">
      <c r="A3872" t="s">
        <v>2877</v>
      </c>
      <c r="B3872" t="s">
        <v>344</v>
      </c>
      <c r="N3872" s="107">
        <v>19</v>
      </c>
      <c r="O3872">
        <v>6.6</v>
      </c>
      <c r="P3872">
        <v>14000</v>
      </c>
    </row>
    <row r="3873" spans="1:16" x14ac:dyDescent="0.3">
      <c r="A3873" t="s">
        <v>2878</v>
      </c>
      <c r="B3873" t="s">
        <v>707</v>
      </c>
      <c r="N3873" s="107">
        <v>6</v>
      </c>
      <c r="O3873">
        <v>7.9</v>
      </c>
      <c r="P3873">
        <v>894</v>
      </c>
    </row>
    <row r="3874" spans="1:16" x14ac:dyDescent="0.3">
      <c r="A3874" t="s">
        <v>2879</v>
      </c>
      <c r="B3874" t="s">
        <v>708</v>
      </c>
      <c r="N3874" s="107">
        <v>1</v>
      </c>
      <c r="O3874">
        <v>6.2</v>
      </c>
      <c r="P3874">
        <v>0</v>
      </c>
    </row>
    <row r="3875" spans="1:16" x14ac:dyDescent="0.3">
      <c r="A3875" t="s">
        <v>2880</v>
      </c>
      <c r="B3875" t="s">
        <v>603</v>
      </c>
      <c r="N3875" s="107">
        <v>2</v>
      </c>
      <c r="O3875">
        <v>5.7</v>
      </c>
      <c r="P3875">
        <v>0</v>
      </c>
    </row>
    <row r="3876" spans="1:16" x14ac:dyDescent="0.3">
      <c r="A3876" t="s">
        <v>2881</v>
      </c>
      <c r="B3876" t="s">
        <v>278</v>
      </c>
      <c r="N3876" s="107">
        <v>3</v>
      </c>
      <c r="O3876">
        <v>7.1</v>
      </c>
      <c r="P3876">
        <v>2000</v>
      </c>
    </row>
    <row r="3877" spans="1:16" x14ac:dyDescent="0.3">
      <c r="A3877" t="s">
        <v>2882</v>
      </c>
      <c r="B3877" t="s">
        <v>685</v>
      </c>
      <c r="N3877" s="107">
        <v>4</v>
      </c>
      <c r="O3877">
        <v>5.6</v>
      </c>
      <c r="P3877">
        <v>10000</v>
      </c>
    </row>
    <row r="3878" spans="1:16" x14ac:dyDescent="0.3">
      <c r="A3878" t="s">
        <v>2883</v>
      </c>
      <c r="B3878" t="s">
        <v>344</v>
      </c>
      <c r="N3878" s="107">
        <v>5</v>
      </c>
      <c r="O3878">
        <v>7.8</v>
      </c>
      <c r="P3878">
        <v>0</v>
      </c>
    </row>
    <row r="3879" spans="1:16" x14ac:dyDescent="0.3">
      <c r="A3879" t="s">
        <v>2884</v>
      </c>
      <c r="B3879" t="s">
        <v>345</v>
      </c>
      <c r="N3879" s="107">
        <v>6</v>
      </c>
      <c r="O3879">
        <v>7.9</v>
      </c>
      <c r="P3879">
        <v>15000</v>
      </c>
    </row>
    <row r="3880" spans="1:16" x14ac:dyDescent="0.3">
      <c r="A3880" t="s">
        <v>2885</v>
      </c>
      <c r="B3880" t="s">
        <v>396</v>
      </c>
      <c r="N3880" s="107">
        <v>7</v>
      </c>
      <c r="O3880">
        <v>6.9</v>
      </c>
      <c r="P3880">
        <v>21000</v>
      </c>
    </row>
    <row r="3881" spans="1:16" x14ac:dyDescent="0.3">
      <c r="A3881" t="s">
        <v>2886</v>
      </c>
      <c r="B3881" t="s">
        <v>210</v>
      </c>
      <c r="N3881" s="107">
        <v>21</v>
      </c>
      <c r="O3881">
        <v>7.4</v>
      </c>
      <c r="P3881">
        <v>14000</v>
      </c>
    </row>
    <row r="3882" spans="1:16" x14ac:dyDescent="0.3">
      <c r="A3882" t="s">
        <v>2887</v>
      </c>
      <c r="B3882" t="s">
        <v>709</v>
      </c>
      <c r="N3882" s="107">
        <v>12</v>
      </c>
      <c r="O3882">
        <v>7.7</v>
      </c>
      <c r="P3882">
        <v>0</v>
      </c>
    </row>
    <row r="3883" spans="1:16" x14ac:dyDescent="0.3">
      <c r="A3883" t="s">
        <v>2888</v>
      </c>
      <c r="B3883" t="s">
        <v>588</v>
      </c>
      <c r="N3883" s="107">
        <v>13</v>
      </c>
      <c r="O3883">
        <v>6.9</v>
      </c>
      <c r="P3883">
        <v>459</v>
      </c>
    </row>
    <row r="3884" spans="1:16" x14ac:dyDescent="0.3">
      <c r="A3884" t="s">
        <v>2889</v>
      </c>
      <c r="B3884" t="s">
        <v>411</v>
      </c>
      <c r="N3884" s="107">
        <v>14</v>
      </c>
      <c r="O3884">
        <v>8.6999999999999993</v>
      </c>
      <c r="P3884">
        <v>0</v>
      </c>
    </row>
    <row r="3885" spans="1:16" x14ac:dyDescent="0.3">
      <c r="A3885" t="s">
        <v>2890</v>
      </c>
      <c r="B3885" t="s">
        <v>710</v>
      </c>
      <c r="N3885" s="107">
        <v>15</v>
      </c>
      <c r="O3885">
        <v>6.7</v>
      </c>
      <c r="P3885">
        <v>315</v>
      </c>
    </row>
    <row r="3886" spans="1:16" x14ac:dyDescent="0.3">
      <c r="A3886" t="s">
        <v>2891</v>
      </c>
      <c r="B3886" t="s">
        <v>711</v>
      </c>
      <c r="N3886" s="107">
        <v>16</v>
      </c>
      <c r="O3886">
        <v>6</v>
      </c>
      <c r="P3886">
        <v>0</v>
      </c>
    </row>
    <row r="3887" spans="1:16" x14ac:dyDescent="0.3">
      <c r="A3887" t="s">
        <v>2892</v>
      </c>
      <c r="B3887" t="s">
        <v>409</v>
      </c>
      <c r="N3887" s="107">
        <v>17</v>
      </c>
      <c r="O3887">
        <v>6.2</v>
      </c>
      <c r="P3887">
        <v>817</v>
      </c>
    </row>
    <row r="3888" spans="1:16" x14ac:dyDescent="0.3">
      <c r="A3888" t="s">
        <v>2893</v>
      </c>
      <c r="B3888" t="s">
        <v>344</v>
      </c>
      <c r="N3888" s="107">
        <v>19</v>
      </c>
      <c r="O3888">
        <v>5.9</v>
      </c>
      <c r="P3888">
        <v>0</v>
      </c>
    </row>
    <row r="3889" spans="1:16" x14ac:dyDescent="0.3">
      <c r="A3889" t="s">
        <v>2894</v>
      </c>
      <c r="B3889" t="s">
        <v>474</v>
      </c>
      <c r="N3889" s="107">
        <v>21</v>
      </c>
      <c r="O3889">
        <v>6.8</v>
      </c>
      <c r="P3889">
        <v>0</v>
      </c>
    </row>
    <row r="3890" spans="1:16" x14ac:dyDescent="0.3">
      <c r="A3890" t="s">
        <v>2895</v>
      </c>
      <c r="B3890" t="s">
        <v>410</v>
      </c>
      <c r="N3890" s="107">
        <v>12</v>
      </c>
      <c r="O3890">
        <v>3.6</v>
      </c>
      <c r="P3890">
        <v>0</v>
      </c>
    </row>
    <row r="3891" spans="1:16" x14ac:dyDescent="0.3">
      <c r="A3891" t="s">
        <v>2896</v>
      </c>
      <c r="B3891" t="s">
        <v>341</v>
      </c>
      <c r="N3891" s="107">
        <v>13</v>
      </c>
      <c r="O3891">
        <v>6.7</v>
      </c>
      <c r="P3891">
        <v>0</v>
      </c>
    </row>
    <row r="3892" spans="1:16" x14ac:dyDescent="0.3">
      <c r="A3892" t="s">
        <v>2897</v>
      </c>
      <c r="B3892" t="s">
        <v>199</v>
      </c>
      <c r="N3892" s="107">
        <v>14</v>
      </c>
      <c r="O3892">
        <v>6.3</v>
      </c>
      <c r="P3892">
        <v>0</v>
      </c>
    </row>
    <row r="3893" spans="1:16" x14ac:dyDescent="0.3">
      <c r="A3893" t="s">
        <v>2898</v>
      </c>
      <c r="B3893" t="s">
        <v>712</v>
      </c>
      <c r="N3893" s="107">
        <v>15</v>
      </c>
      <c r="O3893">
        <v>6.4</v>
      </c>
      <c r="P3893">
        <v>2000</v>
      </c>
    </row>
    <row r="3894" spans="1:16" x14ac:dyDescent="0.3">
      <c r="A3894" t="s">
        <v>2899</v>
      </c>
      <c r="B3894" t="s">
        <v>526</v>
      </c>
      <c r="N3894" s="107">
        <v>16</v>
      </c>
      <c r="O3894">
        <v>6.4</v>
      </c>
      <c r="P3894">
        <v>845</v>
      </c>
    </row>
    <row r="3895" spans="1:16" x14ac:dyDescent="0.3">
      <c r="A3895" t="s">
        <v>2900</v>
      </c>
      <c r="B3895" t="s">
        <v>373</v>
      </c>
      <c r="N3895" s="107">
        <v>17</v>
      </c>
      <c r="O3895">
        <v>5.7</v>
      </c>
      <c r="P3895">
        <v>188</v>
      </c>
    </row>
    <row r="3896" spans="1:16" x14ac:dyDescent="0.3">
      <c r="A3896" t="s">
        <v>2901</v>
      </c>
      <c r="B3896" t="s">
        <v>479</v>
      </c>
      <c r="N3896" s="107">
        <v>21</v>
      </c>
      <c r="O3896">
        <v>6.2</v>
      </c>
      <c r="P3896">
        <v>359</v>
      </c>
    </row>
    <row r="3897" spans="1:16" x14ac:dyDescent="0.3">
      <c r="A3897" t="s">
        <v>2902</v>
      </c>
      <c r="B3897" t="s">
        <v>398</v>
      </c>
      <c r="N3897" s="107">
        <v>12</v>
      </c>
      <c r="O3897">
        <v>6.6</v>
      </c>
      <c r="P3897">
        <v>0</v>
      </c>
    </row>
    <row r="3898" spans="1:16" x14ac:dyDescent="0.3">
      <c r="A3898" t="s">
        <v>2903</v>
      </c>
      <c r="B3898" t="s">
        <v>305</v>
      </c>
      <c r="N3898" s="107">
        <v>13</v>
      </c>
      <c r="O3898">
        <v>5.2</v>
      </c>
      <c r="P3898">
        <v>0</v>
      </c>
    </row>
    <row r="3899" spans="1:16" x14ac:dyDescent="0.3">
      <c r="A3899" t="s">
        <v>2904</v>
      </c>
      <c r="B3899" t="s">
        <v>713</v>
      </c>
      <c r="N3899" s="107">
        <v>14</v>
      </c>
      <c r="O3899">
        <v>6.1</v>
      </c>
      <c r="P3899">
        <v>0</v>
      </c>
    </row>
    <row r="3900" spans="1:16" x14ac:dyDescent="0.3">
      <c r="A3900" t="s">
        <v>2905</v>
      </c>
      <c r="B3900" t="s">
        <v>300</v>
      </c>
      <c r="N3900" s="107">
        <v>15</v>
      </c>
      <c r="O3900">
        <v>7.1</v>
      </c>
      <c r="P3900">
        <v>0</v>
      </c>
    </row>
    <row r="3901" spans="1:16" x14ac:dyDescent="0.3">
      <c r="A3901" t="s">
        <v>2906</v>
      </c>
      <c r="B3901" t="s">
        <v>278</v>
      </c>
      <c r="N3901" s="107">
        <v>16</v>
      </c>
      <c r="O3901">
        <v>7.2</v>
      </c>
      <c r="P3901">
        <v>15000</v>
      </c>
    </row>
    <row r="3902" spans="1:16" x14ac:dyDescent="0.3">
      <c r="A3902" t="s">
        <v>2907</v>
      </c>
      <c r="B3902" t="s">
        <v>344</v>
      </c>
      <c r="N3902" s="107">
        <v>17</v>
      </c>
      <c r="O3902">
        <v>6.5</v>
      </c>
      <c r="P3902">
        <v>0</v>
      </c>
    </row>
    <row r="3903" spans="1:16" x14ac:dyDescent="0.3">
      <c r="A3903" t="s">
        <v>2908</v>
      </c>
      <c r="B3903" t="s">
        <v>305</v>
      </c>
      <c r="N3903" s="107">
        <v>19</v>
      </c>
      <c r="O3903">
        <v>6</v>
      </c>
      <c r="P3903">
        <v>0</v>
      </c>
    </row>
    <row r="3904" spans="1:16" x14ac:dyDescent="0.3">
      <c r="A3904" t="s">
        <v>2909</v>
      </c>
      <c r="B3904" t="s">
        <v>305</v>
      </c>
      <c r="N3904" s="107">
        <v>6</v>
      </c>
      <c r="O3904">
        <v>7</v>
      </c>
      <c r="P3904">
        <v>0</v>
      </c>
    </row>
    <row r="3905" spans="1:16" x14ac:dyDescent="0.3">
      <c r="A3905" t="s">
        <v>2910</v>
      </c>
      <c r="B3905" t="s">
        <v>278</v>
      </c>
      <c r="N3905" s="107">
        <v>1</v>
      </c>
      <c r="O3905">
        <v>7</v>
      </c>
      <c r="P3905">
        <v>0</v>
      </c>
    </row>
    <row r="3906" spans="1:16" x14ac:dyDescent="0.3">
      <c r="A3906" t="s">
        <v>2911</v>
      </c>
      <c r="B3906" t="s">
        <v>477</v>
      </c>
      <c r="N3906" s="107">
        <v>2</v>
      </c>
      <c r="O3906">
        <v>7.5</v>
      </c>
      <c r="P3906">
        <v>0</v>
      </c>
    </row>
    <row r="3907" spans="1:16" x14ac:dyDescent="0.3">
      <c r="A3907" t="s">
        <v>2912</v>
      </c>
      <c r="B3907" t="s">
        <v>424</v>
      </c>
      <c r="N3907" s="107">
        <v>15</v>
      </c>
      <c r="O3907">
        <v>6.6</v>
      </c>
      <c r="P3907">
        <v>0</v>
      </c>
    </row>
    <row r="3908" spans="1:16" x14ac:dyDescent="0.3">
      <c r="A3908" t="s">
        <v>2913</v>
      </c>
      <c r="B3908" t="s">
        <v>298</v>
      </c>
      <c r="N3908" s="107">
        <v>16</v>
      </c>
      <c r="O3908">
        <v>8.8000000000000007</v>
      </c>
      <c r="P3908">
        <v>0</v>
      </c>
    </row>
    <row r="3909" spans="1:16" x14ac:dyDescent="0.3">
      <c r="A3909" t="s">
        <v>2914</v>
      </c>
      <c r="B3909" t="s">
        <v>329</v>
      </c>
      <c r="N3909" s="107">
        <v>17</v>
      </c>
      <c r="O3909">
        <v>7.4</v>
      </c>
      <c r="P3909">
        <v>0</v>
      </c>
    </row>
    <row r="3910" spans="1:16" x14ac:dyDescent="0.3">
      <c r="A3910" t="s">
        <v>2915</v>
      </c>
      <c r="B3910" t="s">
        <v>233</v>
      </c>
      <c r="N3910" s="107">
        <v>19</v>
      </c>
      <c r="O3910">
        <v>6.5</v>
      </c>
      <c r="P3910">
        <v>0</v>
      </c>
    </row>
    <row r="3911" spans="1:16" x14ac:dyDescent="0.3">
      <c r="A3911" t="s">
        <v>2916</v>
      </c>
      <c r="B3911" t="s">
        <v>554</v>
      </c>
      <c r="N3911" s="107">
        <v>21</v>
      </c>
      <c r="O3911">
        <v>6.2</v>
      </c>
      <c r="P3911">
        <v>16000</v>
      </c>
    </row>
    <row r="3912" spans="1:16" x14ac:dyDescent="0.3">
      <c r="A3912" t="s">
        <v>2917</v>
      </c>
      <c r="B3912" t="s">
        <v>714</v>
      </c>
      <c r="N3912" s="107">
        <v>12</v>
      </c>
      <c r="O3912">
        <v>7.8</v>
      </c>
      <c r="P3912">
        <v>0</v>
      </c>
    </row>
    <row r="3913" spans="1:16" x14ac:dyDescent="0.3">
      <c r="A3913" t="s">
        <v>2918</v>
      </c>
      <c r="B3913" t="s">
        <v>448</v>
      </c>
      <c r="N3913" s="107">
        <v>13</v>
      </c>
      <c r="O3913">
        <v>5.2</v>
      </c>
      <c r="P3913">
        <v>43000</v>
      </c>
    </row>
    <row r="3914" spans="1:16" x14ac:dyDescent="0.3">
      <c r="A3914" t="s">
        <v>2919</v>
      </c>
      <c r="B3914" t="s">
        <v>712</v>
      </c>
      <c r="N3914" s="107">
        <v>14</v>
      </c>
      <c r="O3914">
        <v>6.5</v>
      </c>
      <c r="P3914">
        <v>736</v>
      </c>
    </row>
    <row r="3915" spans="1:16" x14ac:dyDescent="0.3">
      <c r="A3915" t="s">
        <v>2920</v>
      </c>
      <c r="B3915" t="s">
        <v>278</v>
      </c>
      <c r="N3915" s="107">
        <v>15</v>
      </c>
      <c r="O3915">
        <v>6.5</v>
      </c>
      <c r="P3915">
        <v>874</v>
      </c>
    </row>
    <row r="3916" spans="1:16" x14ac:dyDescent="0.3">
      <c r="A3916" t="s">
        <v>2921</v>
      </c>
      <c r="B3916" t="s">
        <v>715</v>
      </c>
      <c r="N3916" s="107">
        <v>16</v>
      </c>
      <c r="O3916">
        <v>5.2</v>
      </c>
      <c r="P3916">
        <v>0</v>
      </c>
    </row>
    <row r="3917" spans="1:16" x14ac:dyDescent="0.3">
      <c r="A3917" t="s">
        <v>2922</v>
      </c>
      <c r="B3917" t="s">
        <v>716</v>
      </c>
      <c r="N3917" s="107">
        <v>17</v>
      </c>
      <c r="O3917">
        <v>7.2</v>
      </c>
      <c r="P3917">
        <v>10000</v>
      </c>
    </row>
    <row r="3918" spans="1:16" x14ac:dyDescent="0.3">
      <c r="A3918" t="s">
        <v>2923</v>
      </c>
      <c r="B3918" t="s">
        <v>479</v>
      </c>
      <c r="N3918" s="107">
        <v>21</v>
      </c>
      <c r="O3918">
        <v>7.1</v>
      </c>
      <c r="P3918">
        <v>167</v>
      </c>
    </row>
    <row r="3919" spans="1:16" x14ac:dyDescent="0.3">
      <c r="A3919" t="s">
        <v>2924</v>
      </c>
      <c r="B3919" t="s">
        <v>717</v>
      </c>
      <c r="N3919" s="107">
        <v>12</v>
      </c>
      <c r="O3919">
        <v>4.5</v>
      </c>
      <c r="P3919">
        <v>20000</v>
      </c>
    </row>
    <row r="3920" spans="1:16" x14ac:dyDescent="0.3">
      <c r="A3920" t="s">
        <v>2925</v>
      </c>
      <c r="B3920" t="s">
        <v>300</v>
      </c>
      <c r="N3920" s="107">
        <v>13</v>
      </c>
      <c r="O3920">
        <v>5.7</v>
      </c>
      <c r="P3920">
        <v>3000</v>
      </c>
    </row>
    <row r="3921" spans="1:16" x14ac:dyDescent="0.3">
      <c r="A3921" t="s">
        <v>2926</v>
      </c>
      <c r="B3921" t="s">
        <v>433</v>
      </c>
      <c r="N3921" s="107">
        <v>14</v>
      </c>
      <c r="O3921">
        <v>6</v>
      </c>
      <c r="P3921">
        <v>35000</v>
      </c>
    </row>
    <row r="3922" spans="1:16" x14ac:dyDescent="0.3">
      <c r="A3922" t="s">
        <v>2927</v>
      </c>
      <c r="B3922" t="s">
        <v>353</v>
      </c>
      <c r="N3922" s="107">
        <v>15</v>
      </c>
      <c r="O3922">
        <v>6.4</v>
      </c>
      <c r="P3922">
        <v>260</v>
      </c>
    </row>
    <row r="3923" spans="1:16" x14ac:dyDescent="0.3">
      <c r="A3923" t="s">
        <v>2928</v>
      </c>
      <c r="B3923" t="s">
        <v>300</v>
      </c>
      <c r="N3923" s="107">
        <v>16</v>
      </c>
      <c r="O3923">
        <v>5.2</v>
      </c>
      <c r="P3923">
        <v>319</v>
      </c>
    </row>
    <row r="3924" spans="1:16" x14ac:dyDescent="0.3">
      <c r="A3924" t="s">
        <v>2929</v>
      </c>
      <c r="B3924" t="s">
        <v>718</v>
      </c>
      <c r="N3924" s="107">
        <v>17</v>
      </c>
      <c r="O3924">
        <v>4.3</v>
      </c>
      <c r="P3924">
        <v>145</v>
      </c>
    </row>
    <row r="3925" spans="1:16" x14ac:dyDescent="0.3">
      <c r="A3925" t="s">
        <v>2930</v>
      </c>
      <c r="B3925" t="s">
        <v>341</v>
      </c>
      <c r="N3925" s="107">
        <v>19</v>
      </c>
      <c r="O3925">
        <v>6.1</v>
      </c>
      <c r="P3925">
        <v>0</v>
      </c>
    </row>
    <row r="3926" spans="1:16" x14ac:dyDescent="0.3">
      <c r="A3926" t="s">
        <v>2931</v>
      </c>
      <c r="B3926" t="s">
        <v>644</v>
      </c>
      <c r="N3926" s="107">
        <v>6</v>
      </c>
      <c r="O3926">
        <v>6.3</v>
      </c>
      <c r="P3926">
        <v>826</v>
      </c>
    </row>
    <row r="3927" spans="1:16" x14ac:dyDescent="0.3">
      <c r="A3927" t="s">
        <v>2932</v>
      </c>
      <c r="B3927" t="s">
        <v>719</v>
      </c>
      <c r="N3927" s="107">
        <v>1</v>
      </c>
      <c r="O3927">
        <v>6.8</v>
      </c>
      <c r="P3927">
        <v>0</v>
      </c>
    </row>
    <row r="3928" spans="1:16" x14ac:dyDescent="0.3">
      <c r="A3928" t="s">
        <v>2933</v>
      </c>
      <c r="B3928" t="s">
        <v>300</v>
      </c>
      <c r="N3928" s="107">
        <v>2</v>
      </c>
      <c r="O3928">
        <v>4</v>
      </c>
      <c r="P3928">
        <v>504</v>
      </c>
    </row>
    <row r="3929" spans="1:16" x14ac:dyDescent="0.3">
      <c r="A3929" t="s">
        <v>2934</v>
      </c>
      <c r="B3929" t="s">
        <v>720</v>
      </c>
      <c r="N3929" s="107">
        <v>15</v>
      </c>
      <c r="O3929">
        <v>5.2</v>
      </c>
      <c r="P3929">
        <v>11000</v>
      </c>
    </row>
    <row r="3930" spans="1:16" x14ac:dyDescent="0.3">
      <c r="A3930" t="s">
        <v>2935</v>
      </c>
      <c r="B3930" t="s">
        <v>296</v>
      </c>
      <c r="N3930" s="107">
        <v>16</v>
      </c>
      <c r="O3930">
        <v>6.5</v>
      </c>
      <c r="P3930">
        <v>0</v>
      </c>
    </row>
    <row r="3931" spans="1:16" x14ac:dyDescent="0.3">
      <c r="A3931" t="s">
        <v>2936</v>
      </c>
      <c r="B3931" t="s">
        <v>433</v>
      </c>
      <c r="N3931" s="107">
        <v>17</v>
      </c>
      <c r="O3931">
        <v>7.5</v>
      </c>
      <c r="P3931">
        <v>13000</v>
      </c>
    </row>
    <row r="3932" spans="1:16" x14ac:dyDescent="0.3">
      <c r="A3932" t="s">
        <v>2937</v>
      </c>
      <c r="B3932" t="s">
        <v>443</v>
      </c>
      <c r="N3932" s="107">
        <v>19</v>
      </c>
      <c r="O3932">
        <v>7.1</v>
      </c>
      <c r="P3932">
        <v>0</v>
      </c>
    </row>
    <row r="3933" spans="1:16" x14ac:dyDescent="0.3">
      <c r="A3933" t="s">
        <v>2938</v>
      </c>
      <c r="B3933" t="s">
        <v>708</v>
      </c>
      <c r="N3933" s="107">
        <v>21</v>
      </c>
      <c r="O3933">
        <v>6.9</v>
      </c>
      <c r="P3933">
        <v>12000</v>
      </c>
    </row>
    <row r="3934" spans="1:16" x14ac:dyDescent="0.3">
      <c r="A3934" t="s">
        <v>2939</v>
      </c>
      <c r="B3934" t="s">
        <v>443</v>
      </c>
      <c r="N3934" s="107">
        <v>12</v>
      </c>
      <c r="O3934">
        <v>8</v>
      </c>
      <c r="P3934">
        <v>28000</v>
      </c>
    </row>
    <row r="3935" spans="1:16" x14ac:dyDescent="0.3">
      <c r="A3935" t="s">
        <v>2940</v>
      </c>
      <c r="B3935" t="s">
        <v>443</v>
      </c>
      <c r="N3935" s="107">
        <v>13</v>
      </c>
      <c r="O3935">
        <v>8.1999999999999993</v>
      </c>
      <c r="P3935">
        <v>0</v>
      </c>
    </row>
    <row r="3936" spans="1:16" x14ac:dyDescent="0.3">
      <c r="A3936" t="s">
        <v>2941</v>
      </c>
      <c r="B3936" t="s">
        <v>579</v>
      </c>
      <c r="N3936" s="107">
        <v>14</v>
      </c>
      <c r="O3936">
        <v>6.4</v>
      </c>
      <c r="P3936">
        <v>29000</v>
      </c>
    </row>
    <row r="3937" spans="1:16" x14ac:dyDescent="0.3">
      <c r="A3937" t="s">
        <v>2942</v>
      </c>
      <c r="B3937" t="s">
        <v>176</v>
      </c>
      <c r="N3937" s="107">
        <v>15</v>
      </c>
      <c r="O3937">
        <v>7.9</v>
      </c>
      <c r="P3937">
        <v>19000</v>
      </c>
    </row>
    <row r="3938" spans="1:16" x14ac:dyDescent="0.3">
      <c r="A3938" t="s">
        <v>2943</v>
      </c>
      <c r="B3938" t="s">
        <v>190</v>
      </c>
      <c r="N3938" s="107">
        <v>16</v>
      </c>
      <c r="O3938">
        <v>6.7</v>
      </c>
      <c r="P3938">
        <v>0</v>
      </c>
    </row>
    <row r="3939" spans="1:16" x14ac:dyDescent="0.3">
      <c r="A3939" t="s">
        <v>2944</v>
      </c>
      <c r="B3939" t="s">
        <v>721</v>
      </c>
      <c r="N3939" s="107">
        <v>17</v>
      </c>
      <c r="O3939">
        <v>6.1</v>
      </c>
      <c r="P3939">
        <v>41000</v>
      </c>
    </row>
    <row r="3940" spans="1:16" x14ac:dyDescent="0.3">
      <c r="A3940" t="s">
        <v>2945</v>
      </c>
      <c r="B3940" t="s">
        <v>579</v>
      </c>
      <c r="N3940" s="107">
        <v>21</v>
      </c>
      <c r="O3940">
        <v>8.9</v>
      </c>
      <c r="P3940">
        <v>75000</v>
      </c>
    </row>
    <row r="3941" spans="1:16" x14ac:dyDescent="0.3">
      <c r="A3941" t="s">
        <v>2946</v>
      </c>
      <c r="B3941" t="s">
        <v>443</v>
      </c>
      <c r="N3941" s="107">
        <v>12</v>
      </c>
      <c r="O3941">
        <v>8.1</v>
      </c>
      <c r="P3941">
        <v>11000</v>
      </c>
    </row>
    <row r="3942" spans="1:16" x14ac:dyDescent="0.3">
      <c r="A3942" t="s">
        <v>2947</v>
      </c>
      <c r="B3942" t="s">
        <v>456</v>
      </c>
      <c r="N3942" s="107">
        <v>13</v>
      </c>
      <c r="O3942">
        <v>6.2</v>
      </c>
      <c r="P3942">
        <v>567</v>
      </c>
    </row>
    <row r="3943" spans="1:16" x14ac:dyDescent="0.3">
      <c r="A3943" t="s">
        <v>2948</v>
      </c>
      <c r="B3943" t="s">
        <v>722</v>
      </c>
      <c r="N3943" s="107">
        <v>14</v>
      </c>
      <c r="O3943">
        <v>4.9000000000000004</v>
      </c>
      <c r="P3943">
        <v>0</v>
      </c>
    </row>
    <row r="3944" spans="1:16" x14ac:dyDescent="0.3">
      <c r="A3944" t="s">
        <v>2949</v>
      </c>
      <c r="B3944" t="s">
        <v>723</v>
      </c>
      <c r="N3944" s="107">
        <v>15</v>
      </c>
      <c r="O3944">
        <v>5.4</v>
      </c>
      <c r="P3944">
        <v>3000</v>
      </c>
    </row>
    <row r="3945" spans="1:16" x14ac:dyDescent="0.3">
      <c r="A3945" t="s">
        <v>2950</v>
      </c>
      <c r="B3945" t="s">
        <v>528</v>
      </c>
      <c r="N3945" s="107">
        <v>16</v>
      </c>
      <c r="O3945">
        <v>5.8</v>
      </c>
      <c r="P3945">
        <v>488</v>
      </c>
    </row>
    <row r="3946" spans="1:16" x14ac:dyDescent="0.3">
      <c r="A3946" t="s">
        <v>2951</v>
      </c>
      <c r="B3946" t="s">
        <v>443</v>
      </c>
      <c r="N3946" s="107">
        <v>17</v>
      </c>
      <c r="O3946">
        <v>4.7</v>
      </c>
      <c r="P3946">
        <v>425</v>
      </c>
    </row>
    <row r="3947" spans="1:16" x14ac:dyDescent="0.3">
      <c r="A3947" t="s">
        <v>2952</v>
      </c>
      <c r="B3947" t="s">
        <v>203</v>
      </c>
      <c r="N3947" s="107">
        <v>19</v>
      </c>
      <c r="O3947">
        <v>6</v>
      </c>
      <c r="P3947">
        <v>0</v>
      </c>
    </row>
    <row r="3948" spans="1:16" x14ac:dyDescent="0.3">
      <c r="A3948" t="s">
        <v>2953</v>
      </c>
      <c r="B3948" t="s">
        <v>447</v>
      </c>
      <c r="N3948" s="107">
        <v>6</v>
      </c>
      <c r="O3948">
        <v>7</v>
      </c>
      <c r="P3948">
        <v>0</v>
      </c>
    </row>
    <row r="3949" spans="1:16" x14ac:dyDescent="0.3">
      <c r="A3949" t="s">
        <v>2954</v>
      </c>
      <c r="B3949" t="s">
        <v>410</v>
      </c>
      <c r="N3949" s="107">
        <v>1</v>
      </c>
      <c r="O3949">
        <v>6</v>
      </c>
      <c r="P3949">
        <v>0</v>
      </c>
    </row>
    <row r="3950" spans="1:16" x14ac:dyDescent="0.3">
      <c r="A3950" t="s">
        <v>2955</v>
      </c>
      <c r="B3950" t="s">
        <v>341</v>
      </c>
      <c r="N3950" s="107">
        <v>2</v>
      </c>
      <c r="O3950">
        <v>7.9</v>
      </c>
      <c r="P3950">
        <v>21000</v>
      </c>
    </row>
    <row r="3951" spans="1:16" x14ac:dyDescent="0.3">
      <c r="A3951" t="s">
        <v>2956</v>
      </c>
      <c r="B3951" t="s">
        <v>341</v>
      </c>
      <c r="N3951" s="107">
        <v>15</v>
      </c>
      <c r="O3951">
        <v>8.1</v>
      </c>
      <c r="P3951">
        <v>0</v>
      </c>
    </row>
    <row r="3952" spans="1:16" x14ac:dyDescent="0.3">
      <c r="A3952" t="s">
        <v>2957</v>
      </c>
      <c r="B3952" t="s">
        <v>567</v>
      </c>
      <c r="N3952" s="107">
        <v>16</v>
      </c>
      <c r="O3952">
        <v>6.2</v>
      </c>
      <c r="P3952">
        <v>0</v>
      </c>
    </row>
    <row r="3953" spans="1:16" x14ac:dyDescent="0.3">
      <c r="A3953" t="s">
        <v>2958</v>
      </c>
      <c r="B3953" t="s">
        <v>278</v>
      </c>
      <c r="N3953" s="107">
        <v>17</v>
      </c>
      <c r="O3953">
        <v>6.7</v>
      </c>
      <c r="P3953">
        <v>18000</v>
      </c>
    </row>
    <row r="3954" spans="1:16" x14ac:dyDescent="0.3">
      <c r="A3954" t="s">
        <v>2959</v>
      </c>
      <c r="B3954" t="s">
        <v>190</v>
      </c>
      <c r="N3954" s="107">
        <v>19</v>
      </c>
      <c r="O3954">
        <v>7.3</v>
      </c>
      <c r="P3954">
        <v>660</v>
      </c>
    </row>
    <row r="3955" spans="1:16" x14ac:dyDescent="0.3">
      <c r="A3955" t="s">
        <v>2960</v>
      </c>
      <c r="B3955" t="s">
        <v>298</v>
      </c>
      <c r="N3955" s="107">
        <v>21</v>
      </c>
      <c r="O3955">
        <v>4.5999999999999996</v>
      </c>
      <c r="P3955">
        <v>0</v>
      </c>
    </row>
    <row r="3956" spans="1:16" x14ac:dyDescent="0.3">
      <c r="A3956" t="s">
        <v>2961</v>
      </c>
      <c r="B3956" t="s">
        <v>411</v>
      </c>
      <c r="N3956" s="107">
        <v>12</v>
      </c>
      <c r="O3956">
        <v>6.1</v>
      </c>
      <c r="P3956">
        <v>24000</v>
      </c>
    </row>
    <row r="3957" spans="1:16" x14ac:dyDescent="0.3">
      <c r="A3957" t="s">
        <v>2962</v>
      </c>
      <c r="B3957" t="s">
        <v>300</v>
      </c>
      <c r="N3957" s="107">
        <v>13</v>
      </c>
      <c r="O3957">
        <v>6.2</v>
      </c>
      <c r="P3957">
        <v>11000</v>
      </c>
    </row>
    <row r="3958" spans="1:16" x14ac:dyDescent="0.3">
      <c r="A3958" t="s">
        <v>2963</v>
      </c>
      <c r="B3958" t="s">
        <v>724</v>
      </c>
      <c r="N3958" s="107">
        <v>14</v>
      </c>
      <c r="O3958">
        <v>7.8</v>
      </c>
      <c r="P3958">
        <v>0</v>
      </c>
    </row>
    <row r="3959" spans="1:16" x14ac:dyDescent="0.3">
      <c r="A3959" t="s">
        <v>2964</v>
      </c>
      <c r="B3959" t="s">
        <v>196</v>
      </c>
      <c r="N3959" s="107">
        <v>15</v>
      </c>
      <c r="O3959">
        <v>6.1</v>
      </c>
      <c r="P3959">
        <v>7000</v>
      </c>
    </row>
    <row r="3960" spans="1:16" x14ac:dyDescent="0.3">
      <c r="A3960" t="s">
        <v>2965</v>
      </c>
      <c r="B3960" t="s">
        <v>725</v>
      </c>
      <c r="N3960" s="107">
        <v>15</v>
      </c>
      <c r="O3960">
        <v>7.6</v>
      </c>
      <c r="P3960">
        <v>0</v>
      </c>
    </row>
    <row r="3961" spans="1:16" x14ac:dyDescent="0.3">
      <c r="A3961" t="s">
        <v>2966</v>
      </c>
      <c r="B3961" t="s">
        <v>602</v>
      </c>
      <c r="N3961" s="107">
        <v>16</v>
      </c>
      <c r="O3961">
        <v>5.8</v>
      </c>
      <c r="P3961">
        <v>29000</v>
      </c>
    </row>
    <row r="3962" spans="1:16" x14ac:dyDescent="0.3">
      <c r="A3962" t="s">
        <v>2967</v>
      </c>
      <c r="B3962" t="s">
        <v>190</v>
      </c>
      <c r="N3962" s="107">
        <v>17</v>
      </c>
      <c r="O3962">
        <v>6.5</v>
      </c>
      <c r="P3962">
        <v>6000</v>
      </c>
    </row>
    <row r="3963" spans="1:16" x14ac:dyDescent="0.3">
      <c r="A3963" t="s">
        <v>2968</v>
      </c>
      <c r="B3963" t="s">
        <v>210</v>
      </c>
      <c r="N3963" s="107">
        <v>19</v>
      </c>
      <c r="O3963">
        <v>7.2</v>
      </c>
      <c r="P3963">
        <v>0</v>
      </c>
    </row>
    <row r="3964" spans="1:16" x14ac:dyDescent="0.3">
      <c r="A3964" t="s">
        <v>2969</v>
      </c>
      <c r="B3964" t="s">
        <v>726</v>
      </c>
      <c r="N3964" s="107">
        <v>21</v>
      </c>
      <c r="O3964">
        <v>7.8</v>
      </c>
      <c r="P3964">
        <v>0</v>
      </c>
    </row>
    <row r="3965" spans="1:16" x14ac:dyDescent="0.3">
      <c r="A3965" t="s">
        <v>2970</v>
      </c>
      <c r="B3965" t="s">
        <v>373</v>
      </c>
      <c r="N3965" s="107">
        <v>12</v>
      </c>
      <c r="O3965">
        <v>4.7</v>
      </c>
      <c r="P3965">
        <v>32000</v>
      </c>
    </row>
    <row r="3966" spans="1:16" x14ac:dyDescent="0.3">
      <c r="A3966" t="s">
        <v>2971</v>
      </c>
      <c r="B3966" t="s">
        <v>224</v>
      </c>
      <c r="N3966" s="107">
        <v>13</v>
      </c>
      <c r="O3966">
        <v>6.8</v>
      </c>
      <c r="P3966">
        <v>0</v>
      </c>
    </row>
    <row r="3967" spans="1:16" x14ac:dyDescent="0.3">
      <c r="A3967" t="s">
        <v>2972</v>
      </c>
      <c r="B3967" t="s">
        <v>589</v>
      </c>
      <c r="N3967" s="107">
        <v>14</v>
      </c>
      <c r="O3967">
        <v>5.9</v>
      </c>
      <c r="P3967">
        <v>0</v>
      </c>
    </row>
    <row r="3968" spans="1:16" x14ac:dyDescent="0.3">
      <c r="A3968" t="s">
        <v>2973</v>
      </c>
      <c r="B3968" t="s">
        <v>298</v>
      </c>
      <c r="N3968" s="107">
        <v>15</v>
      </c>
      <c r="O3968">
        <v>7.2</v>
      </c>
      <c r="P3968">
        <v>25000</v>
      </c>
    </row>
    <row r="3969" spans="1:16" x14ac:dyDescent="0.3">
      <c r="A3969" t="s">
        <v>2974</v>
      </c>
      <c r="B3969" t="s">
        <v>303</v>
      </c>
      <c r="N3969" s="107">
        <v>16</v>
      </c>
      <c r="O3969">
        <v>8.6999999999999993</v>
      </c>
      <c r="P3969">
        <v>542</v>
      </c>
    </row>
    <row r="3970" spans="1:16" x14ac:dyDescent="0.3">
      <c r="A3970" t="s">
        <v>2975</v>
      </c>
      <c r="B3970" t="s">
        <v>727</v>
      </c>
      <c r="N3970" s="107">
        <v>17</v>
      </c>
      <c r="O3970">
        <v>5</v>
      </c>
      <c r="P3970">
        <v>0</v>
      </c>
    </row>
    <row r="3971" spans="1:16" x14ac:dyDescent="0.3">
      <c r="A3971" t="s">
        <v>2976</v>
      </c>
      <c r="B3971" t="s">
        <v>208</v>
      </c>
      <c r="N3971" s="107">
        <v>21</v>
      </c>
      <c r="O3971">
        <v>6.6</v>
      </c>
      <c r="P3971">
        <v>19000</v>
      </c>
    </row>
    <row r="3972" spans="1:16" x14ac:dyDescent="0.3">
      <c r="A3972" t="s">
        <v>2977</v>
      </c>
      <c r="B3972" t="s">
        <v>325</v>
      </c>
      <c r="N3972" s="107">
        <v>12</v>
      </c>
      <c r="O3972">
        <v>8.3000000000000007</v>
      </c>
      <c r="P3972">
        <v>0</v>
      </c>
    </row>
    <row r="3973" spans="1:16" x14ac:dyDescent="0.3">
      <c r="A3973" t="s">
        <v>2978</v>
      </c>
      <c r="B3973" t="s">
        <v>273</v>
      </c>
      <c r="N3973" s="107">
        <v>13</v>
      </c>
      <c r="O3973">
        <v>6.7</v>
      </c>
      <c r="P3973">
        <v>0</v>
      </c>
    </row>
    <row r="3974" spans="1:16" x14ac:dyDescent="0.3">
      <c r="A3974" t="s">
        <v>2979</v>
      </c>
      <c r="B3974" t="s">
        <v>579</v>
      </c>
      <c r="N3974" s="107">
        <v>14</v>
      </c>
      <c r="O3974">
        <v>7.8</v>
      </c>
      <c r="P3974">
        <v>0</v>
      </c>
    </row>
    <row r="3975" spans="1:16" x14ac:dyDescent="0.3">
      <c r="A3975" t="s">
        <v>2980</v>
      </c>
      <c r="B3975" t="s">
        <v>201</v>
      </c>
      <c r="N3975" s="107">
        <v>15</v>
      </c>
      <c r="O3975">
        <v>6.5</v>
      </c>
      <c r="P3975">
        <v>666</v>
      </c>
    </row>
    <row r="3976" spans="1:16" x14ac:dyDescent="0.3">
      <c r="A3976" t="s">
        <v>2981</v>
      </c>
      <c r="B3976" t="s">
        <v>199</v>
      </c>
      <c r="N3976" s="107">
        <v>16</v>
      </c>
      <c r="O3976">
        <v>6.1</v>
      </c>
      <c r="P3976">
        <v>16000</v>
      </c>
    </row>
    <row r="3977" spans="1:16" x14ac:dyDescent="0.3">
      <c r="A3977" t="s">
        <v>2982</v>
      </c>
      <c r="B3977" t="s">
        <v>443</v>
      </c>
      <c r="N3977" s="107">
        <v>15</v>
      </c>
      <c r="O3977">
        <v>8.1</v>
      </c>
      <c r="P3977">
        <v>187</v>
      </c>
    </row>
    <row r="3978" spans="1:16" x14ac:dyDescent="0.3">
      <c r="A3978" t="s">
        <v>2983</v>
      </c>
      <c r="B3978" t="s">
        <v>194</v>
      </c>
      <c r="N3978" s="107">
        <v>16</v>
      </c>
      <c r="O3978">
        <v>5.2</v>
      </c>
      <c r="P3978">
        <v>329</v>
      </c>
    </row>
    <row r="3979" spans="1:16" x14ac:dyDescent="0.3">
      <c r="A3979" t="s">
        <v>2984</v>
      </c>
      <c r="B3979" t="s">
        <v>232</v>
      </c>
      <c r="N3979" s="107">
        <v>17</v>
      </c>
      <c r="O3979">
        <v>5.6</v>
      </c>
      <c r="P3979">
        <v>0</v>
      </c>
    </row>
    <row r="3980" spans="1:16" x14ac:dyDescent="0.3">
      <c r="A3980" t="s">
        <v>2985</v>
      </c>
      <c r="B3980" t="s">
        <v>343</v>
      </c>
      <c r="N3980" s="107">
        <v>19</v>
      </c>
      <c r="O3980">
        <v>5.8</v>
      </c>
      <c r="P3980">
        <v>0</v>
      </c>
    </row>
    <row r="3981" spans="1:16" x14ac:dyDescent="0.3">
      <c r="A3981" t="s">
        <v>2986</v>
      </c>
      <c r="B3981" t="s">
        <v>708</v>
      </c>
      <c r="N3981" s="107">
        <v>21</v>
      </c>
      <c r="O3981">
        <v>6.6</v>
      </c>
      <c r="P3981">
        <v>0</v>
      </c>
    </row>
    <row r="3982" spans="1:16" x14ac:dyDescent="0.3">
      <c r="A3982" t="s">
        <v>2987</v>
      </c>
      <c r="B3982" t="s">
        <v>201</v>
      </c>
      <c r="N3982" s="107">
        <v>12</v>
      </c>
      <c r="O3982">
        <v>6.6</v>
      </c>
      <c r="P3982">
        <v>0</v>
      </c>
    </row>
    <row r="3983" spans="1:16" x14ac:dyDescent="0.3">
      <c r="A3983" t="s">
        <v>2988</v>
      </c>
      <c r="B3983" t="s">
        <v>300</v>
      </c>
      <c r="N3983" s="107">
        <v>13</v>
      </c>
      <c r="O3983">
        <v>5.5</v>
      </c>
      <c r="P3983">
        <v>671</v>
      </c>
    </row>
    <row r="3984" spans="1:16" x14ac:dyDescent="0.3">
      <c r="A3984" t="s">
        <v>2989</v>
      </c>
      <c r="B3984" t="s">
        <v>298</v>
      </c>
      <c r="N3984" s="107">
        <v>14</v>
      </c>
      <c r="O3984">
        <v>5.5</v>
      </c>
      <c r="P3984">
        <v>10000</v>
      </c>
    </row>
    <row r="3985" spans="1:16" x14ac:dyDescent="0.3">
      <c r="A3985" t="s">
        <v>2990</v>
      </c>
      <c r="B3985" t="s">
        <v>295</v>
      </c>
      <c r="N3985" s="107">
        <v>15</v>
      </c>
      <c r="O3985">
        <v>7</v>
      </c>
      <c r="P3985">
        <v>58000</v>
      </c>
    </row>
    <row r="3986" spans="1:16" x14ac:dyDescent="0.3">
      <c r="A3986" t="s">
        <v>2991</v>
      </c>
      <c r="B3986" t="s">
        <v>550</v>
      </c>
      <c r="N3986" s="107">
        <v>16</v>
      </c>
      <c r="O3986">
        <v>6.5</v>
      </c>
      <c r="P3986">
        <v>0</v>
      </c>
    </row>
    <row r="3987" spans="1:16" x14ac:dyDescent="0.3">
      <c r="A3987" t="s">
        <v>2992</v>
      </c>
      <c r="B3987" t="s">
        <v>708</v>
      </c>
      <c r="N3987" s="107">
        <v>17</v>
      </c>
      <c r="O3987">
        <v>5.8</v>
      </c>
      <c r="P3987">
        <v>0</v>
      </c>
    </row>
    <row r="3988" spans="1:16" x14ac:dyDescent="0.3">
      <c r="A3988" t="s">
        <v>2993</v>
      </c>
      <c r="B3988" t="s">
        <v>602</v>
      </c>
      <c r="N3988" s="107">
        <v>21</v>
      </c>
      <c r="O3988">
        <v>5.6</v>
      </c>
      <c r="P3988">
        <v>0</v>
      </c>
    </row>
    <row r="3989" spans="1:16" x14ac:dyDescent="0.3">
      <c r="A3989" t="s">
        <v>2994</v>
      </c>
      <c r="B3989" t="s">
        <v>300</v>
      </c>
      <c r="N3989" s="107">
        <v>12</v>
      </c>
      <c r="O3989">
        <v>5.6</v>
      </c>
      <c r="P3989">
        <v>1000</v>
      </c>
    </row>
    <row r="3990" spans="1:16" x14ac:dyDescent="0.3">
      <c r="A3990" t="s">
        <v>2995</v>
      </c>
      <c r="B3990" t="s">
        <v>201</v>
      </c>
      <c r="N3990" s="107">
        <v>13</v>
      </c>
      <c r="O3990">
        <v>5.8</v>
      </c>
      <c r="P3990">
        <v>0</v>
      </c>
    </row>
    <row r="3991" spans="1:16" x14ac:dyDescent="0.3">
      <c r="A3991" t="s">
        <v>2996</v>
      </c>
      <c r="B3991" t="s">
        <v>190</v>
      </c>
      <c r="N3991" s="107">
        <v>14</v>
      </c>
      <c r="O3991">
        <v>7.6</v>
      </c>
      <c r="P3991">
        <v>0</v>
      </c>
    </row>
    <row r="3992" spans="1:16" x14ac:dyDescent="0.3">
      <c r="A3992" t="s">
        <v>2997</v>
      </c>
      <c r="B3992" t="s">
        <v>300</v>
      </c>
      <c r="N3992" s="107">
        <v>15</v>
      </c>
      <c r="O3992">
        <v>6.4</v>
      </c>
      <c r="P3992">
        <v>0</v>
      </c>
    </row>
    <row r="3993" spans="1:16" x14ac:dyDescent="0.3">
      <c r="A3993" t="s">
        <v>2998</v>
      </c>
      <c r="B3993" t="s">
        <v>411</v>
      </c>
      <c r="N3993" s="107">
        <v>16</v>
      </c>
      <c r="O3993">
        <v>6.3</v>
      </c>
      <c r="P3993">
        <v>686</v>
      </c>
    </row>
    <row r="3994" spans="1:16" x14ac:dyDescent="0.3">
      <c r="A3994" t="s">
        <v>2999</v>
      </c>
      <c r="B3994" t="s">
        <v>571</v>
      </c>
      <c r="N3994" s="107">
        <v>17</v>
      </c>
      <c r="O3994">
        <v>4.5999999999999996</v>
      </c>
      <c r="P3994">
        <v>0</v>
      </c>
    </row>
    <row r="3995" spans="1:16" x14ac:dyDescent="0.3">
      <c r="A3995" t="s">
        <v>3000</v>
      </c>
      <c r="B3995" t="s">
        <v>341</v>
      </c>
      <c r="N3995" s="107">
        <v>19</v>
      </c>
      <c r="O3995">
        <v>6.5</v>
      </c>
      <c r="P3995">
        <v>18000</v>
      </c>
    </row>
    <row r="3996" spans="1:16" x14ac:dyDescent="0.3">
      <c r="A3996" t="s">
        <v>3001</v>
      </c>
      <c r="B3996" t="s">
        <v>592</v>
      </c>
      <c r="N3996" s="107">
        <v>6</v>
      </c>
      <c r="O3996">
        <v>7.5</v>
      </c>
      <c r="P3996">
        <v>0</v>
      </c>
    </row>
    <row r="3997" spans="1:16" x14ac:dyDescent="0.3">
      <c r="A3997" t="s">
        <v>3002</v>
      </c>
      <c r="B3997" t="s">
        <v>579</v>
      </c>
      <c r="N3997" s="107">
        <v>1</v>
      </c>
      <c r="O3997">
        <v>7.5</v>
      </c>
      <c r="P3997">
        <v>0</v>
      </c>
    </row>
    <row r="3998" spans="1:16" x14ac:dyDescent="0.3">
      <c r="A3998" t="s">
        <v>3003</v>
      </c>
      <c r="B3998" t="s">
        <v>728</v>
      </c>
      <c r="N3998" s="107">
        <v>2</v>
      </c>
      <c r="O3998">
        <v>5.3</v>
      </c>
      <c r="P3998">
        <v>0</v>
      </c>
    </row>
    <row r="3999" spans="1:16" x14ac:dyDescent="0.3">
      <c r="A3999" t="s">
        <v>3004</v>
      </c>
      <c r="B3999" t="s">
        <v>244</v>
      </c>
      <c r="N3999" s="107">
        <v>15</v>
      </c>
      <c r="O3999">
        <v>7.5</v>
      </c>
      <c r="P3999">
        <v>0</v>
      </c>
    </row>
    <row r="4000" spans="1:16" x14ac:dyDescent="0.3">
      <c r="A4000" t="s">
        <v>3005</v>
      </c>
      <c r="B4000" t="s">
        <v>729</v>
      </c>
      <c r="N4000" s="107">
        <v>16</v>
      </c>
      <c r="O4000">
        <v>3.3</v>
      </c>
      <c r="P4000">
        <v>0</v>
      </c>
    </row>
    <row r="4001" spans="1:16" x14ac:dyDescent="0.3">
      <c r="A4001" t="s">
        <v>3006</v>
      </c>
      <c r="B4001" t="s">
        <v>298</v>
      </c>
      <c r="N4001" s="107">
        <v>17</v>
      </c>
      <c r="O4001">
        <v>5.7</v>
      </c>
      <c r="P4001">
        <v>657</v>
      </c>
    </row>
    <row r="4002" spans="1:16" x14ac:dyDescent="0.3">
      <c r="A4002" t="s">
        <v>3007</v>
      </c>
      <c r="B4002" t="s">
        <v>730</v>
      </c>
      <c r="N4002" s="107">
        <v>19</v>
      </c>
      <c r="O4002">
        <v>3.5</v>
      </c>
      <c r="P4002">
        <v>108000</v>
      </c>
    </row>
    <row r="4003" spans="1:16" x14ac:dyDescent="0.3">
      <c r="A4003" t="s">
        <v>3008</v>
      </c>
      <c r="B4003" t="s">
        <v>325</v>
      </c>
      <c r="N4003" s="107">
        <v>21</v>
      </c>
      <c r="O4003">
        <v>9.3000000000000007</v>
      </c>
      <c r="P4003">
        <v>387</v>
      </c>
    </row>
    <row r="4004" spans="1:16" x14ac:dyDescent="0.3">
      <c r="A4004" t="s">
        <v>3009</v>
      </c>
      <c r="B4004" t="s">
        <v>731</v>
      </c>
      <c r="N4004" s="107">
        <v>12</v>
      </c>
      <c r="O4004">
        <v>4.8</v>
      </c>
      <c r="P4004">
        <v>3000</v>
      </c>
    </row>
    <row r="4005" spans="1:16" x14ac:dyDescent="0.3">
      <c r="A4005" t="s">
        <v>3010</v>
      </c>
      <c r="B4005" t="s">
        <v>473</v>
      </c>
      <c r="N4005" s="107">
        <v>13</v>
      </c>
      <c r="O4005">
        <v>6.9</v>
      </c>
      <c r="P4005">
        <v>0</v>
      </c>
    </row>
    <row r="4006" spans="1:16" x14ac:dyDescent="0.3">
      <c r="A4006" t="s">
        <v>3011</v>
      </c>
      <c r="B4006" t="s">
        <v>341</v>
      </c>
      <c r="N4006" s="107">
        <v>14</v>
      </c>
      <c r="O4006">
        <v>6</v>
      </c>
      <c r="P4006">
        <v>30000</v>
      </c>
    </row>
    <row r="4007" spans="1:16" x14ac:dyDescent="0.3">
      <c r="A4007" t="s">
        <v>3012</v>
      </c>
      <c r="B4007" t="s">
        <v>443</v>
      </c>
      <c r="N4007" s="107">
        <v>15</v>
      </c>
      <c r="O4007">
        <v>7.3</v>
      </c>
      <c r="P4007">
        <v>901</v>
      </c>
    </row>
    <row r="4008" spans="1:16" x14ac:dyDescent="0.3">
      <c r="A4008" t="s">
        <v>3013</v>
      </c>
      <c r="B4008" t="s">
        <v>645</v>
      </c>
      <c r="N4008" s="107">
        <v>16</v>
      </c>
      <c r="O4008">
        <v>6</v>
      </c>
      <c r="P4008">
        <v>0</v>
      </c>
    </row>
    <row r="4009" spans="1:16" x14ac:dyDescent="0.3">
      <c r="A4009" t="s">
        <v>3014</v>
      </c>
      <c r="B4009" t="s">
        <v>278</v>
      </c>
      <c r="N4009" s="107">
        <v>17</v>
      </c>
      <c r="O4009">
        <v>6.6</v>
      </c>
      <c r="P4009">
        <v>15000</v>
      </c>
    </row>
    <row r="4010" spans="1:16" x14ac:dyDescent="0.3">
      <c r="A4010" t="s">
        <v>3015</v>
      </c>
      <c r="B4010" t="s">
        <v>732</v>
      </c>
      <c r="N4010" s="107">
        <v>21</v>
      </c>
      <c r="O4010">
        <v>7.5</v>
      </c>
      <c r="P4010">
        <v>0</v>
      </c>
    </row>
    <row r="4011" spans="1:16" x14ac:dyDescent="0.3">
      <c r="A4011" t="s">
        <v>3016</v>
      </c>
      <c r="B4011" t="s">
        <v>464</v>
      </c>
      <c r="N4011" s="107">
        <v>12</v>
      </c>
      <c r="O4011">
        <v>6.9</v>
      </c>
      <c r="P4011">
        <v>0</v>
      </c>
    </row>
    <row r="4012" spans="1:16" x14ac:dyDescent="0.3">
      <c r="A4012" t="s">
        <v>3017</v>
      </c>
      <c r="B4012" t="s">
        <v>278</v>
      </c>
      <c r="N4012" s="107">
        <v>13</v>
      </c>
      <c r="O4012">
        <v>6.8</v>
      </c>
      <c r="P4012">
        <v>834</v>
      </c>
    </row>
    <row r="4013" spans="1:16" x14ac:dyDescent="0.3">
      <c r="A4013" t="s">
        <v>3018</v>
      </c>
      <c r="B4013" t="s">
        <v>406</v>
      </c>
      <c r="N4013" s="107">
        <v>14</v>
      </c>
      <c r="O4013">
        <v>8.3000000000000007</v>
      </c>
      <c r="P4013">
        <v>14000</v>
      </c>
    </row>
    <row r="4014" spans="1:16" x14ac:dyDescent="0.3">
      <c r="A4014" t="s">
        <v>3019</v>
      </c>
      <c r="B4014" t="s">
        <v>560</v>
      </c>
      <c r="N4014" s="107">
        <v>15</v>
      </c>
      <c r="O4014">
        <v>6.3</v>
      </c>
      <c r="P4014">
        <v>0</v>
      </c>
    </row>
    <row r="4015" spans="1:16" x14ac:dyDescent="0.3">
      <c r="A4015" t="s">
        <v>3020</v>
      </c>
      <c r="B4015" t="s">
        <v>253</v>
      </c>
      <c r="N4015" s="107">
        <v>16</v>
      </c>
      <c r="O4015">
        <v>6.4</v>
      </c>
      <c r="P4015">
        <v>10000</v>
      </c>
    </row>
    <row r="4016" spans="1:16" x14ac:dyDescent="0.3">
      <c r="A4016" t="s">
        <v>3021</v>
      </c>
      <c r="B4016" t="s">
        <v>733</v>
      </c>
      <c r="N4016" s="107">
        <v>17</v>
      </c>
      <c r="O4016">
        <v>5.6</v>
      </c>
      <c r="P4016">
        <v>0</v>
      </c>
    </row>
    <row r="4017" spans="1:16" x14ac:dyDescent="0.3">
      <c r="A4017" t="s">
        <v>3022</v>
      </c>
      <c r="B4017" t="s">
        <v>196</v>
      </c>
      <c r="N4017" s="107">
        <v>19</v>
      </c>
      <c r="O4017">
        <v>6.3</v>
      </c>
      <c r="P4017">
        <v>0</v>
      </c>
    </row>
    <row r="4018" spans="1:16" x14ac:dyDescent="0.3">
      <c r="A4018" t="s">
        <v>3023</v>
      </c>
      <c r="B4018" t="s">
        <v>734</v>
      </c>
      <c r="N4018" s="107">
        <v>6</v>
      </c>
      <c r="O4018">
        <v>7.3</v>
      </c>
      <c r="P4018">
        <v>0</v>
      </c>
    </row>
    <row r="4019" spans="1:16" x14ac:dyDescent="0.3">
      <c r="A4019" t="s">
        <v>3024</v>
      </c>
      <c r="B4019" t="s">
        <v>298</v>
      </c>
      <c r="N4019" s="107">
        <v>1</v>
      </c>
      <c r="O4019">
        <v>6.6</v>
      </c>
      <c r="P4019">
        <v>564</v>
      </c>
    </row>
    <row r="4020" spans="1:16" x14ac:dyDescent="0.3">
      <c r="A4020" t="s">
        <v>3025</v>
      </c>
      <c r="B4020" t="s">
        <v>196</v>
      </c>
      <c r="N4020" s="107">
        <v>2</v>
      </c>
      <c r="O4020">
        <v>4.5999999999999996</v>
      </c>
      <c r="P4020">
        <v>498</v>
      </c>
    </row>
    <row r="4021" spans="1:16" x14ac:dyDescent="0.3">
      <c r="A4021" t="s">
        <v>3026</v>
      </c>
      <c r="B4021" t="s">
        <v>735</v>
      </c>
      <c r="N4021" s="107">
        <v>12</v>
      </c>
      <c r="O4021">
        <v>5.0999999999999996</v>
      </c>
      <c r="P4021">
        <v>377</v>
      </c>
    </row>
    <row r="4022" spans="1:16" x14ac:dyDescent="0.3">
      <c r="A4022" t="s">
        <v>3027</v>
      </c>
      <c r="B4022" t="s">
        <v>443</v>
      </c>
      <c r="N4022" s="107">
        <v>13</v>
      </c>
      <c r="O4022">
        <v>5.6</v>
      </c>
      <c r="P4022">
        <v>246</v>
      </c>
    </row>
    <row r="4023" spans="1:16" x14ac:dyDescent="0.3">
      <c r="A4023" t="s">
        <v>3028</v>
      </c>
      <c r="B4023" t="s">
        <v>736</v>
      </c>
      <c r="N4023" s="107">
        <v>14</v>
      </c>
      <c r="O4023">
        <v>5.3</v>
      </c>
      <c r="P4023">
        <v>0</v>
      </c>
    </row>
    <row r="4024" spans="1:16" x14ac:dyDescent="0.3">
      <c r="A4024" t="s">
        <v>3029</v>
      </c>
      <c r="B4024" t="s">
        <v>357</v>
      </c>
      <c r="N4024" s="107">
        <v>15</v>
      </c>
      <c r="O4024">
        <v>7.5</v>
      </c>
      <c r="P4024">
        <v>0</v>
      </c>
    </row>
    <row r="4025" spans="1:16" x14ac:dyDescent="0.3">
      <c r="A4025" t="s">
        <v>3030</v>
      </c>
      <c r="B4025" t="s">
        <v>439</v>
      </c>
      <c r="N4025" s="107">
        <v>16</v>
      </c>
      <c r="O4025">
        <v>5.6</v>
      </c>
      <c r="P4025">
        <v>0</v>
      </c>
    </row>
    <row r="4026" spans="1:16" x14ac:dyDescent="0.3">
      <c r="A4026" t="s">
        <v>3031</v>
      </c>
      <c r="B4026" t="s">
        <v>602</v>
      </c>
      <c r="N4026" s="107">
        <v>17</v>
      </c>
      <c r="O4026">
        <v>5.9</v>
      </c>
      <c r="P4026">
        <v>378</v>
      </c>
    </row>
    <row r="4027" spans="1:16" x14ac:dyDescent="0.3">
      <c r="A4027" t="s">
        <v>3032</v>
      </c>
      <c r="B4027" t="s">
        <v>278</v>
      </c>
      <c r="N4027" s="107">
        <v>18</v>
      </c>
      <c r="O4027">
        <v>4.7</v>
      </c>
      <c r="P4027">
        <v>0</v>
      </c>
    </row>
    <row r="4028" spans="1:16" x14ac:dyDescent="0.3">
      <c r="A4028" t="s">
        <v>3033</v>
      </c>
      <c r="B4028" t="s">
        <v>409</v>
      </c>
      <c r="N4028" s="107">
        <v>19</v>
      </c>
      <c r="O4028">
        <v>4.8</v>
      </c>
      <c r="P4028">
        <v>0</v>
      </c>
    </row>
    <row r="4029" spans="1:16" x14ac:dyDescent="0.3">
      <c r="A4029" t="s">
        <v>3034</v>
      </c>
      <c r="B4029" t="s">
        <v>278</v>
      </c>
      <c r="N4029" s="107">
        <v>12</v>
      </c>
      <c r="O4029">
        <v>6.8</v>
      </c>
      <c r="P4029">
        <v>503</v>
      </c>
    </row>
    <row r="4030" spans="1:16" x14ac:dyDescent="0.3">
      <c r="A4030" t="s">
        <v>3035</v>
      </c>
      <c r="B4030" t="s">
        <v>385</v>
      </c>
      <c r="N4030" s="107">
        <v>4</v>
      </c>
      <c r="O4030">
        <v>5.4</v>
      </c>
      <c r="P4030">
        <v>215</v>
      </c>
    </row>
    <row r="4031" spans="1:16" x14ac:dyDescent="0.3">
      <c r="A4031" t="s">
        <v>3036</v>
      </c>
      <c r="B4031" t="s">
        <v>243</v>
      </c>
      <c r="N4031" s="107">
        <v>3</v>
      </c>
      <c r="O4031">
        <v>5.0999999999999996</v>
      </c>
      <c r="P4031">
        <v>43000</v>
      </c>
    </row>
    <row r="4032" spans="1:16" x14ac:dyDescent="0.3">
      <c r="A4032" t="s">
        <v>3037</v>
      </c>
      <c r="B4032" t="s">
        <v>737</v>
      </c>
      <c r="N4032" s="107">
        <v>8</v>
      </c>
      <c r="O4032">
        <v>7</v>
      </c>
      <c r="P4032">
        <v>0</v>
      </c>
    </row>
    <row r="4033" spans="1:16" x14ac:dyDescent="0.3">
      <c r="A4033" t="s">
        <v>3038</v>
      </c>
      <c r="B4033" t="s">
        <v>298</v>
      </c>
      <c r="N4033" s="107">
        <v>9</v>
      </c>
      <c r="O4033">
        <v>6.7</v>
      </c>
      <c r="P4033">
        <v>0</v>
      </c>
    </row>
    <row r="4034" spans="1:16" x14ac:dyDescent="0.3">
      <c r="A4034" t="s">
        <v>3039</v>
      </c>
      <c r="B4034" t="s">
        <v>554</v>
      </c>
      <c r="N4034" s="107">
        <v>1</v>
      </c>
      <c r="O4034">
        <v>4</v>
      </c>
      <c r="P4034">
        <v>0</v>
      </c>
    </row>
    <row r="4035" spans="1:16" x14ac:dyDescent="0.3">
      <c r="A4035" t="s">
        <v>3040</v>
      </c>
      <c r="B4035" t="s">
        <v>443</v>
      </c>
      <c r="N4035" s="107">
        <v>12</v>
      </c>
      <c r="O4035">
        <v>7.3</v>
      </c>
      <c r="P4035">
        <v>14000</v>
      </c>
    </row>
    <row r="4036" spans="1:16" x14ac:dyDescent="0.3">
      <c r="A4036" t="s">
        <v>3041</v>
      </c>
      <c r="B4036" t="s">
        <v>464</v>
      </c>
      <c r="N4036" s="107">
        <v>7</v>
      </c>
      <c r="O4036">
        <v>6.8</v>
      </c>
      <c r="P4036">
        <v>0</v>
      </c>
    </row>
    <row r="4037" spans="1:16" x14ac:dyDescent="0.3">
      <c r="A4037" t="s">
        <v>3042</v>
      </c>
      <c r="B4037" t="s">
        <v>352</v>
      </c>
      <c r="N4037" s="107">
        <v>4</v>
      </c>
      <c r="O4037">
        <v>6.1</v>
      </c>
      <c r="P4037">
        <v>581</v>
      </c>
    </row>
    <row r="4038" spans="1:16" x14ac:dyDescent="0.3">
      <c r="A4038" t="s">
        <v>3043</v>
      </c>
      <c r="B4038" t="s">
        <v>738</v>
      </c>
      <c r="N4038" s="107">
        <v>8</v>
      </c>
      <c r="O4038">
        <v>7.2</v>
      </c>
      <c r="P4038">
        <v>0</v>
      </c>
    </row>
    <row r="4039" spans="1:16" x14ac:dyDescent="0.3">
      <c r="A4039" t="s">
        <v>3044</v>
      </c>
      <c r="B4039" t="s">
        <v>739</v>
      </c>
      <c r="N4039" s="107">
        <v>9</v>
      </c>
      <c r="O4039">
        <v>7</v>
      </c>
      <c r="P4039">
        <v>5000</v>
      </c>
    </row>
    <row r="4040" spans="1:16" x14ac:dyDescent="0.3">
      <c r="A4040" t="s">
        <v>3045</v>
      </c>
      <c r="B4040" t="s">
        <v>295</v>
      </c>
      <c r="N4040" s="107">
        <v>9</v>
      </c>
      <c r="O4040">
        <v>7.1</v>
      </c>
      <c r="P4040">
        <v>0</v>
      </c>
    </row>
    <row r="4041" spans="1:16" x14ac:dyDescent="0.3">
      <c r="A4041" t="s">
        <v>3046</v>
      </c>
      <c r="B4041" t="s">
        <v>579</v>
      </c>
      <c r="N4041" s="107">
        <v>9</v>
      </c>
      <c r="O4041">
        <v>6.9</v>
      </c>
      <c r="P4041">
        <v>19000</v>
      </c>
    </row>
    <row r="4042" spans="1:16" x14ac:dyDescent="0.3">
      <c r="A4042" t="s">
        <v>3047</v>
      </c>
      <c r="B4042" t="s">
        <v>363</v>
      </c>
      <c r="N4042" s="107">
        <v>1</v>
      </c>
      <c r="O4042">
        <v>7.3</v>
      </c>
      <c r="P4042">
        <v>853</v>
      </c>
    </row>
    <row r="4043" spans="1:16" x14ac:dyDescent="0.3">
      <c r="A4043" t="s">
        <v>3048</v>
      </c>
      <c r="B4043" t="s">
        <v>300</v>
      </c>
      <c r="N4043" s="107">
        <v>3</v>
      </c>
      <c r="O4043">
        <v>6.3</v>
      </c>
      <c r="P4043">
        <v>77000</v>
      </c>
    </row>
    <row r="4044" spans="1:16" x14ac:dyDescent="0.3">
      <c r="A4044" t="s">
        <v>3049</v>
      </c>
      <c r="B4044" t="s">
        <v>464</v>
      </c>
      <c r="N4044" s="107">
        <v>12</v>
      </c>
      <c r="O4044">
        <v>8.1999999999999993</v>
      </c>
      <c r="P4044">
        <v>0</v>
      </c>
    </row>
    <row r="4045" spans="1:16" x14ac:dyDescent="0.3">
      <c r="A4045" t="s">
        <v>3050</v>
      </c>
      <c r="B4045" t="s">
        <v>740</v>
      </c>
      <c r="N4045" s="107">
        <v>1</v>
      </c>
      <c r="O4045">
        <v>7.1</v>
      </c>
      <c r="P4045">
        <v>0</v>
      </c>
    </row>
    <row r="4046" spans="1:16" x14ac:dyDescent="0.3">
      <c r="A4046" t="s">
        <v>3051</v>
      </c>
      <c r="B4046" t="s">
        <v>329</v>
      </c>
      <c r="N4046" s="107">
        <v>16</v>
      </c>
      <c r="O4046">
        <v>7.7</v>
      </c>
      <c r="P4046">
        <v>982</v>
      </c>
    </row>
    <row r="4047" spans="1:16" x14ac:dyDescent="0.3">
      <c r="A4047" t="s">
        <v>3052</v>
      </c>
      <c r="B4047" t="s">
        <v>442</v>
      </c>
      <c r="N4047" s="107">
        <v>23</v>
      </c>
      <c r="O4047">
        <v>6.5</v>
      </c>
      <c r="P4047">
        <v>261</v>
      </c>
    </row>
    <row r="4048" spans="1:16" x14ac:dyDescent="0.3">
      <c r="A4048" t="s">
        <v>3053</v>
      </c>
      <c r="B4048" t="s">
        <v>741</v>
      </c>
      <c r="N4048" s="107">
        <v>23</v>
      </c>
      <c r="O4048">
        <v>4.9000000000000004</v>
      </c>
      <c r="P4048">
        <v>0</v>
      </c>
    </row>
    <row r="4049" spans="1:16" x14ac:dyDescent="0.3">
      <c r="A4049" t="s">
        <v>3054</v>
      </c>
      <c r="B4049" t="s">
        <v>323</v>
      </c>
      <c r="N4049" s="107">
        <v>2</v>
      </c>
      <c r="O4049">
        <v>6.4</v>
      </c>
      <c r="P4049">
        <v>17000</v>
      </c>
    </row>
    <row r="4050" spans="1:16" x14ac:dyDescent="0.3">
      <c r="A4050" t="s">
        <v>3055</v>
      </c>
      <c r="B4050" t="s">
        <v>554</v>
      </c>
      <c r="N4050" s="107">
        <v>4</v>
      </c>
      <c r="O4050">
        <v>5.9</v>
      </c>
      <c r="P4050">
        <v>491</v>
      </c>
    </row>
    <row r="4051" spans="1:16" x14ac:dyDescent="0.3">
      <c r="A4051" t="s">
        <v>3056</v>
      </c>
      <c r="B4051" t="s">
        <v>278</v>
      </c>
      <c r="N4051" s="107">
        <v>21</v>
      </c>
      <c r="O4051">
        <v>6.2</v>
      </c>
      <c r="P4051">
        <v>7000</v>
      </c>
    </row>
    <row r="4052" spans="1:16" x14ac:dyDescent="0.3">
      <c r="A4052" t="s">
        <v>3057</v>
      </c>
      <c r="B4052" t="s">
        <v>238</v>
      </c>
      <c r="N4052" s="107">
        <v>2</v>
      </c>
      <c r="O4052">
        <v>5.8</v>
      </c>
      <c r="P4052">
        <v>348</v>
      </c>
    </row>
    <row r="4053" spans="1:16" x14ac:dyDescent="0.3">
      <c r="A4053" t="s">
        <v>3058</v>
      </c>
      <c r="B4053" t="s">
        <v>373</v>
      </c>
      <c r="N4053" s="107">
        <v>4</v>
      </c>
      <c r="O4053">
        <v>6.7</v>
      </c>
      <c r="P4053">
        <v>0</v>
      </c>
    </row>
    <row r="4054" spans="1:16" x14ac:dyDescent="0.3">
      <c r="A4054" t="s">
        <v>3059</v>
      </c>
      <c r="B4054" t="s">
        <v>201</v>
      </c>
      <c r="N4054" s="107">
        <v>2</v>
      </c>
      <c r="O4054">
        <v>5.9</v>
      </c>
      <c r="P4054">
        <v>32000</v>
      </c>
    </row>
    <row r="4055" spans="1:16" x14ac:dyDescent="0.3">
      <c r="A4055" t="s">
        <v>3060</v>
      </c>
      <c r="B4055" t="s">
        <v>630</v>
      </c>
      <c r="N4055" s="107">
        <v>4</v>
      </c>
      <c r="O4055">
        <v>7.3</v>
      </c>
      <c r="P4055">
        <v>739</v>
      </c>
    </row>
    <row r="4056" spans="1:16" x14ac:dyDescent="0.3">
      <c r="A4056" t="s">
        <v>3061</v>
      </c>
      <c r="B4056" t="s">
        <v>186</v>
      </c>
      <c r="N4056" s="107">
        <v>5</v>
      </c>
      <c r="O4056">
        <v>4.8</v>
      </c>
      <c r="P4056">
        <v>206</v>
      </c>
    </row>
    <row r="4057" spans="1:16" x14ac:dyDescent="0.3">
      <c r="A4057" t="s">
        <v>3062</v>
      </c>
      <c r="B4057" t="s">
        <v>454</v>
      </c>
      <c r="N4057" s="107">
        <v>6</v>
      </c>
      <c r="O4057">
        <v>4.0999999999999996</v>
      </c>
      <c r="P4057">
        <v>295</v>
      </c>
    </row>
    <row r="4058" spans="1:16" x14ac:dyDescent="0.3">
      <c r="A4058" t="s">
        <v>3063</v>
      </c>
      <c r="B4058" t="s">
        <v>300</v>
      </c>
      <c r="N4058" s="107">
        <v>7</v>
      </c>
      <c r="O4058">
        <v>4.9000000000000004</v>
      </c>
      <c r="P4058">
        <v>11000</v>
      </c>
    </row>
    <row r="4059" spans="1:16" x14ac:dyDescent="0.3">
      <c r="A4059" t="s">
        <v>3064</v>
      </c>
      <c r="B4059" t="s">
        <v>295</v>
      </c>
      <c r="N4059" s="107">
        <v>8</v>
      </c>
      <c r="O4059">
        <v>7.9</v>
      </c>
      <c r="P4059">
        <v>4000</v>
      </c>
    </row>
    <row r="4060" spans="1:16" x14ac:dyDescent="0.3">
      <c r="A4060" t="s">
        <v>2603</v>
      </c>
      <c r="B4060" t="s">
        <v>658</v>
      </c>
      <c r="N4060" s="107">
        <v>9</v>
      </c>
      <c r="O4060">
        <v>5.6</v>
      </c>
      <c r="P4060">
        <v>0</v>
      </c>
    </row>
    <row r="4061" spans="1:16" x14ac:dyDescent="0.3">
      <c r="A4061" t="s">
        <v>3065</v>
      </c>
      <c r="B4061" t="s">
        <v>321</v>
      </c>
      <c r="N4061" s="107">
        <v>2</v>
      </c>
      <c r="O4061">
        <v>5.2</v>
      </c>
      <c r="P4061">
        <v>83</v>
      </c>
    </row>
    <row r="4062" spans="1:16" x14ac:dyDescent="0.3">
      <c r="A4062" t="s">
        <v>3066</v>
      </c>
      <c r="B4062" t="s">
        <v>243</v>
      </c>
      <c r="N4062" s="107">
        <v>24</v>
      </c>
      <c r="O4062">
        <v>4.0999999999999996</v>
      </c>
      <c r="P4062">
        <v>0</v>
      </c>
    </row>
    <row r="4063" spans="1:16" x14ac:dyDescent="0.3">
      <c r="A4063" t="s">
        <v>3067</v>
      </c>
      <c r="B4063" t="s">
        <v>351</v>
      </c>
      <c r="N4063" s="107">
        <v>23</v>
      </c>
      <c r="O4063">
        <v>6.6</v>
      </c>
      <c r="P4063">
        <v>937</v>
      </c>
    </row>
    <row r="4064" spans="1:16" x14ac:dyDescent="0.3">
      <c r="A4064" t="s">
        <v>3068</v>
      </c>
      <c r="B4064" t="s">
        <v>742</v>
      </c>
      <c r="N4064" s="107">
        <v>24</v>
      </c>
      <c r="O4064">
        <v>2.9</v>
      </c>
      <c r="P4064">
        <v>21000</v>
      </c>
    </row>
    <row r="4065" spans="1:16" x14ac:dyDescent="0.3">
      <c r="A4065" t="s">
        <v>3069</v>
      </c>
      <c r="B4065" t="s">
        <v>373</v>
      </c>
      <c r="N4065" s="107">
        <v>21</v>
      </c>
      <c r="O4065">
        <v>7.2</v>
      </c>
      <c r="P4065">
        <v>507</v>
      </c>
    </row>
    <row r="4066" spans="1:16" x14ac:dyDescent="0.3">
      <c r="A4066" t="s">
        <v>3070</v>
      </c>
      <c r="B4066" t="s">
        <v>344</v>
      </c>
      <c r="N4066" s="107">
        <v>20</v>
      </c>
      <c r="O4066">
        <v>6.5</v>
      </c>
      <c r="P4066">
        <v>0</v>
      </c>
    </row>
    <row r="4067" spans="1:16" x14ac:dyDescent="0.3">
      <c r="A4067" t="s">
        <v>3071</v>
      </c>
      <c r="B4067" t="s">
        <v>266</v>
      </c>
      <c r="N4067" s="107">
        <v>9</v>
      </c>
      <c r="O4067">
        <v>6.8</v>
      </c>
      <c r="P4067">
        <v>942</v>
      </c>
    </row>
    <row r="4068" spans="1:16" x14ac:dyDescent="0.3">
      <c r="A4068" t="s">
        <v>3072</v>
      </c>
      <c r="B4068" t="s">
        <v>295</v>
      </c>
      <c r="N4068" s="107">
        <v>7</v>
      </c>
      <c r="O4068">
        <v>7.2</v>
      </c>
      <c r="P4068">
        <v>0</v>
      </c>
    </row>
    <row r="4069" spans="1:16" x14ac:dyDescent="0.3">
      <c r="A4069" t="s">
        <v>3073</v>
      </c>
      <c r="B4069" t="s">
        <v>443</v>
      </c>
      <c r="N4069" s="107">
        <v>4</v>
      </c>
      <c r="O4069">
        <v>6.8</v>
      </c>
      <c r="P4069">
        <v>31000</v>
      </c>
    </row>
    <row r="4070" spans="1:16" x14ac:dyDescent="0.3">
      <c r="A4070" t="s">
        <v>3074</v>
      </c>
      <c r="B4070" t="s">
        <v>743</v>
      </c>
      <c r="N4070" s="107">
        <v>5</v>
      </c>
      <c r="O4070">
        <v>7.8</v>
      </c>
      <c r="P4070">
        <v>6000</v>
      </c>
    </row>
    <row r="4071" spans="1:16" x14ac:dyDescent="0.3">
      <c r="A4071" t="s">
        <v>3075</v>
      </c>
      <c r="B4071" t="s">
        <v>325</v>
      </c>
      <c r="N4071" s="107">
        <v>6</v>
      </c>
      <c r="O4071">
        <v>6.7</v>
      </c>
      <c r="P4071">
        <v>0</v>
      </c>
    </row>
    <row r="4072" spans="1:16" x14ac:dyDescent="0.3">
      <c r="A4072" t="s">
        <v>3076</v>
      </c>
      <c r="B4072" t="s">
        <v>397</v>
      </c>
      <c r="N4072" s="107">
        <v>7</v>
      </c>
      <c r="O4072">
        <v>6.1</v>
      </c>
      <c r="P4072">
        <v>0</v>
      </c>
    </row>
    <row r="4073" spans="1:16" x14ac:dyDescent="0.3">
      <c r="A4073" t="s">
        <v>3077</v>
      </c>
      <c r="B4073" t="s">
        <v>373</v>
      </c>
      <c r="N4073" s="107">
        <v>8</v>
      </c>
      <c r="O4073">
        <v>7.1</v>
      </c>
      <c r="P4073">
        <v>636</v>
      </c>
    </row>
    <row r="4074" spans="1:16" x14ac:dyDescent="0.3">
      <c r="A4074" t="s">
        <v>3078</v>
      </c>
      <c r="B4074" t="s">
        <v>507</v>
      </c>
      <c r="N4074" s="107">
        <v>9</v>
      </c>
      <c r="O4074">
        <v>5.7</v>
      </c>
      <c r="P4074">
        <v>90</v>
      </c>
    </row>
    <row r="4075" spans="1:16" x14ac:dyDescent="0.3">
      <c r="A4075" t="s">
        <v>3079</v>
      </c>
      <c r="B4075" t="s">
        <v>430</v>
      </c>
      <c r="N4075" s="107">
        <v>23</v>
      </c>
      <c r="O4075">
        <v>2.9</v>
      </c>
      <c r="P4075">
        <v>200</v>
      </c>
    </row>
    <row r="4076" spans="1:16" x14ac:dyDescent="0.3">
      <c r="A4076" t="s">
        <v>3080</v>
      </c>
      <c r="B4076" t="s">
        <v>202</v>
      </c>
      <c r="N4076" s="107">
        <v>21</v>
      </c>
      <c r="O4076">
        <v>5.2</v>
      </c>
      <c r="P4076">
        <v>24000</v>
      </c>
    </row>
    <row r="4077" spans="1:16" x14ac:dyDescent="0.3">
      <c r="A4077" t="s">
        <v>3081</v>
      </c>
      <c r="B4077" t="s">
        <v>341</v>
      </c>
      <c r="N4077" s="107">
        <v>12</v>
      </c>
      <c r="O4077">
        <v>5.3</v>
      </c>
      <c r="P4077">
        <v>0</v>
      </c>
    </row>
    <row r="4078" spans="1:16" x14ac:dyDescent="0.3">
      <c r="A4078" t="s">
        <v>3082</v>
      </c>
      <c r="B4078" t="s">
        <v>744</v>
      </c>
      <c r="N4078" s="107">
        <v>12</v>
      </c>
      <c r="O4078">
        <v>6.2</v>
      </c>
      <c r="P4078">
        <v>690</v>
      </c>
    </row>
    <row r="4079" spans="1:16" x14ac:dyDescent="0.3">
      <c r="A4079" t="s">
        <v>3083</v>
      </c>
      <c r="B4079" t="s">
        <v>244</v>
      </c>
      <c r="N4079" s="107">
        <v>12</v>
      </c>
      <c r="O4079">
        <v>7.3</v>
      </c>
      <c r="P4079">
        <v>0</v>
      </c>
    </row>
    <row r="4080" spans="1:16" x14ac:dyDescent="0.3">
      <c r="A4080" t="s">
        <v>3084</v>
      </c>
      <c r="B4080" t="s">
        <v>227</v>
      </c>
      <c r="N4080" s="107">
        <v>13</v>
      </c>
      <c r="O4080">
        <v>6.5</v>
      </c>
      <c r="P4080">
        <v>437</v>
      </c>
    </row>
    <row r="4081" spans="1:16" x14ac:dyDescent="0.3">
      <c r="A4081" t="s">
        <v>3085</v>
      </c>
      <c r="B4081" t="s">
        <v>176</v>
      </c>
      <c r="N4081" s="107">
        <v>15</v>
      </c>
      <c r="O4081">
        <v>4.0999999999999996</v>
      </c>
      <c r="P4081">
        <v>0</v>
      </c>
    </row>
    <row r="4082" spans="1:16" x14ac:dyDescent="0.3">
      <c r="A4082" t="s">
        <v>3086</v>
      </c>
      <c r="B4082" t="s">
        <v>190</v>
      </c>
      <c r="N4082" s="107">
        <v>21</v>
      </c>
      <c r="O4082">
        <v>7.7</v>
      </c>
      <c r="P4082">
        <v>27000</v>
      </c>
    </row>
    <row r="4083" spans="1:16" x14ac:dyDescent="0.3">
      <c r="A4083" t="s">
        <v>3087</v>
      </c>
      <c r="B4083" t="s">
        <v>630</v>
      </c>
      <c r="N4083" s="107">
        <v>12</v>
      </c>
      <c r="O4083">
        <v>6.1</v>
      </c>
      <c r="P4083">
        <v>0</v>
      </c>
    </row>
    <row r="4084" spans="1:16" x14ac:dyDescent="0.3">
      <c r="A4084" t="s">
        <v>3088</v>
      </c>
      <c r="B4084" t="s">
        <v>318</v>
      </c>
      <c r="N4084" s="107">
        <v>13</v>
      </c>
      <c r="O4084">
        <v>7.3</v>
      </c>
      <c r="P4084">
        <v>0</v>
      </c>
    </row>
    <row r="4085" spans="1:16" x14ac:dyDescent="0.3">
      <c r="A4085" t="s">
        <v>3089</v>
      </c>
      <c r="B4085" t="s">
        <v>464</v>
      </c>
      <c r="N4085" s="107">
        <v>14</v>
      </c>
      <c r="O4085">
        <v>7.2</v>
      </c>
      <c r="P4085">
        <v>37000</v>
      </c>
    </row>
    <row r="4086" spans="1:16" x14ac:dyDescent="0.3">
      <c r="A4086" t="s">
        <v>1402</v>
      </c>
      <c r="B4086" t="s">
        <v>319</v>
      </c>
      <c r="N4086" s="107">
        <v>15</v>
      </c>
      <c r="O4086">
        <v>5.3</v>
      </c>
      <c r="P4086">
        <v>0</v>
      </c>
    </row>
    <row r="4087" spans="1:16" x14ac:dyDescent="0.3">
      <c r="A4087" t="s">
        <v>3090</v>
      </c>
      <c r="B4087" t="s">
        <v>537</v>
      </c>
      <c r="N4087" s="107">
        <v>16</v>
      </c>
      <c r="O4087">
        <v>6.1</v>
      </c>
      <c r="P4087">
        <v>0</v>
      </c>
    </row>
    <row r="4088" spans="1:16" x14ac:dyDescent="0.3">
      <c r="A4088" t="s">
        <v>3091</v>
      </c>
      <c r="B4088" t="s">
        <v>745</v>
      </c>
      <c r="N4088" s="107">
        <v>17</v>
      </c>
      <c r="O4088">
        <v>5.8</v>
      </c>
      <c r="P4088">
        <v>3000</v>
      </c>
    </row>
    <row r="4089" spans="1:16" x14ac:dyDescent="0.3">
      <c r="A4089" t="s">
        <v>3092</v>
      </c>
      <c r="B4089" t="s">
        <v>300</v>
      </c>
      <c r="N4089" s="107">
        <v>18</v>
      </c>
      <c r="O4089">
        <v>5.7</v>
      </c>
      <c r="P4089">
        <v>0</v>
      </c>
    </row>
    <row r="4090" spans="1:16" x14ac:dyDescent="0.3">
      <c r="A4090" t="s">
        <v>3093</v>
      </c>
      <c r="B4090" t="s">
        <v>243</v>
      </c>
      <c r="N4090" s="107">
        <v>19</v>
      </c>
      <c r="O4090">
        <v>6.7</v>
      </c>
      <c r="P4090">
        <v>0</v>
      </c>
    </row>
    <row r="4091" spans="1:16" x14ac:dyDescent="0.3">
      <c r="A4091" t="s">
        <v>3094</v>
      </c>
      <c r="B4091" t="s">
        <v>657</v>
      </c>
      <c r="N4091" s="107">
        <v>12</v>
      </c>
      <c r="O4091">
        <v>6.5</v>
      </c>
      <c r="P4091">
        <v>0</v>
      </c>
    </row>
    <row r="4092" spans="1:16" x14ac:dyDescent="0.3">
      <c r="A4092" t="s">
        <v>3095</v>
      </c>
      <c r="B4092" t="s">
        <v>298</v>
      </c>
      <c r="N4092" s="107">
        <v>4</v>
      </c>
      <c r="O4092">
        <v>7.2</v>
      </c>
      <c r="P4092">
        <v>12000</v>
      </c>
    </row>
    <row r="4093" spans="1:16" x14ac:dyDescent="0.3">
      <c r="A4093" t="s">
        <v>3096</v>
      </c>
      <c r="B4093" t="s">
        <v>660</v>
      </c>
      <c r="N4093" s="107">
        <v>3</v>
      </c>
      <c r="O4093">
        <v>7.6</v>
      </c>
      <c r="P4093">
        <v>891</v>
      </c>
    </row>
    <row r="4094" spans="1:16" x14ac:dyDescent="0.3">
      <c r="A4094" t="s">
        <v>3097</v>
      </c>
      <c r="B4094" t="s">
        <v>537</v>
      </c>
      <c r="N4094" s="107">
        <v>8</v>
      </c>
      <c r="O4094">
        <v>4.5999999999999996</v>
      </c>
      <c r="P4094">
        <v>0</v>
      </c>
    </row>
    <row r="4095" spans="1:16" x14ac:dyDescent="0.3">
      <c r="A4095" t="s">
        <v>3098</v>
      </c>
      <c r="B4095" t="s">
        <v>278</v>
      </c>
      <c r="N4095" s="107">
        <v>9</v>
      </c>
      <c r="O4095">
        <v>6.9</v>
      </c>
      <c r="P4095">
        <v>0</v>
      </c>
    </row>
    <row r="4096" spans="1:16" x14ac:dyDescent="0.3">
      <c r="A4096" t="s">
        <v>3099</v>
      </c>
      <c r="B4096" t="s">
        <v>300</v>
      </c>
      <c r="N4096" s="107">
        <v>1</v>
      </c>
      <c r="O4096">
        <v>6.6</v>
      </c>
      <c r="P4096">
        <v>455</v>
      </c>
    </row>
    <row r="4097" spans="1:16" x14ac:dyDescent="0.3">
      <c r="A4097" t="s">
        <v>3100</v>
      </c>
      <c r="B4097" t="s">
        <v>712</v>
      </c>
      <c r="N4097" s="107">
        <v>12</v>
      </c>
      <c r="O4097">
        <v>6.3</v>
      </c>
      <c r="P4097">
        <v>15000</v>
      </c>
    </row>
    <row r="4098" spans="1:16" x14ac:dyDescent="0.3">
      <c r="A4098" t="s">
        <v>3101</v>
      </c>
      <c r="B4098" t="s">
        <v>591</v>
      </c>
      <c r="N4098" s="107">
        <v>7</v>
      </c>
      <c r="O4098">
        <v>6.2</v>
      </c>
      <c r="P4098">
        <v>204</v>
      </c>
    </row>
    <row r="4099" spans="1:16" x14ac:dyDescent="0.3">
      <c r="A4099" t="s">
        <v>3102</v>
      </c>
      <c r="B4099" t="s">
        <v>199</v>
      </c>
      <c r="N4099" s="107">
        <v>4</v>
      </c>
      <c r="O4099">
        <v>5.3</v>
      </c>
      <c r="P4099">
        <v>0</v>
      </c>
    </row>
    <row r="4100" spans="1:16" x14ac:dyDescent="0.3">
      <c r="A4100" t="s">
        <v>3103</v>
      </c>
      <c r="B4100" t="s">
        <v>286</v>
      </c>
      <c r="N4100" s="107">
        <v>8</v>
      </c>
      <c r="O4100">
        <v>7.3</v>
      </c>
      <c r="P4100">
        <v>876</v>
      </c>
    </row>
    <row r="4101" spans="1:16" x14ac:dyDescent="0.3">
      <c r="A4101" t="s">
        <v>3104</v>
      </c>
      <c r="B4101" t="s">
        <v>300</v>
      </c>
      <c r="N4101" s="107">
        <v>9</v>
      </c>
      <c r="O4101">
        <v>5.6</v>
      </c>
      <c r="P4101">
        <v>619</v>
      </c>
    </row>
    <row r="4102" spans="1:16" x14ac:dyDescent="0.3">
      <c r="A4102" t="s">
        <v>3105</v>
      </c>
      <c r="B4102" t="s">
        <v>746</v>
      </c>
      <c r="N4102" s="107">
        <v>9</v>
      </c>
      <c r="O4102">
        <v>6.2</v>
      </c>
      <c r="P4102">
        <v>0</v>
      </c>
    </row>
    <row r="4103" spans="1:16" x14ac:dyDescent="0.3">
      <c r="A4103" t="s">
        <v>3106</v>
      </c>
      <c r="B4103" t="s">
        <v>747</v>
      </c>
      <c r="N4103" s="107">
        <v>9</v>
      </c>
      <c r="O4103">
        <v>5.2</v>
      </c>
      <c r="P4103">
        <v>650</v>
      </c>
    </row>
    <row r="4104" spans="1:16" x14ac:dyDescent="0.3">
      <c r="A4104" t="s">
        <v>3107</v>
      </c>
      <c r="B4104" t="s">
        <v>473</v>
      </c>
      <c r="N4104" s="107">
        <v>1</v>
      </c>
      <c r="O4104">
        <v>5.3</v>
      </c>
      <c r="P4104">
        <v>153</v>
      </c>
    </row>
    <row r="4105" spans="1:16" x14ac:dyDescent="0.3">
      <c r="A4105" t="s">
        <v>3108</v>
      </c>
      <c r="B4105" t="s">
        <v>595</v>
      </c>
      <c r="N4105" s="107">
        <v>3</v>
      </c>
      <c r="O4105">
        <v>5.4</v>
      </c>
      <c r="P4105">
        <v>0</v>
      </c>
    </row>
    <row r="4106" spans="1:16" x14ac:dyDescent="0.3">
      <c r="A4106" t="s">
        <v>3109</v>
      </c>
      <c r="B4106" t="s">
        <v>300</v>
      </c>
      <c r="N4106" s="107">
        <v>12</v>
      </c>
      <c r="O4106">
        <v>4.9000000000000004</v>
      </c>
      <c r="P4106">
        <v>13000</v>
      </c>
    </row>
    <row r="4107" spans="1:16" x14ac:dyDescent="0.3">
      <c r="A4107" t="s">
        <v>3110</v>
      </c>
      <c r="B4107" t="s">
        <v>649</v>
      </c>
      <c r="N4107" s="107">
        <v>1</v>
      </c>
      <c r="O4107">
        <v>5.5</v>
      </c>
      <c r="P4107">
        <v>0</v>
      </c>
    </row>
    <row r="4108" spans="1:16" x14ac:dyDescent="0.3">
      <c r="A4108" t="s">
        <v>3111</v>
      </c>
      <c r="B4108" t="s">
        <v>605</v>
      </c>
      <c r="N4108" s="107">
        <v>16</v>
      </c>
      <c r="O4108">
        <v>6.7</v>
      </c>
      <c r="P4108">
        <v>839</v>
      </c>
    </row>
    <row r="4109" spans="1:16" x14ac:dyDescent="0.3">
      <c r="A4109" t="s">
        <v>3112</v>
      </c>
      <c r="B4109" t="s">
        <v>411</v>
      </c>
      <c r="N4109" s="107">
        <v>23</v>
      </c>
      <c r="O4109">
        <v>3.9</v>
      </c>
      <c r="P4109">
        <v>408</v>
      </c>
    </row>
    <row r="4110" spans="1:16" x14ac:dyDescent="0.3">
      <c r="A4110" t="s">
        <v>3113</v>
      </c>
      <c r="B4110" t="s">
        <v>748</v>
      </c>
      <c r="N4110" s="107">
        <v>23</v>
      </c>
      <c r="O4110">
        <v>7.2</v>
      </c>
      <c r="P4110">
        <v>181</v>
      </c>
    </row>
    <row r="4111" spans="1:16" x14ac:dyDescent="0.3">
      <c r="A4111" t="s">
        <v>3114</v>
      </c>
      <c r="B4111" t="s">
        <v>190</v>
      </c>
      <c r="N4111" s="107">
        <v>2</v>
      </c>
      <c r="O4111">
        <v>5.0999999999999996</v>
      </c>
      <c r="P4111">
        <v>12000</v>
      </c>
    </row>
    <row r="4112" spans="1:16" x14ac:dyDescent="0.3">
      <c r="A4112" t="s">
        <v>3115</v>
      </c>
      <c r="B4112" t="s">
        <v>201</v>
      </c>
      <c r="N4112" s="107">
        <v>4</v>
      </c>
      <c r="O4112">
        <v>6.5</v>
      </c>
      <c r="P4112">
        <v>13000</v>
      </c>
    </row>
    <row r="4113" spans="1:16" x14ac:dyDescent="0.3">
      <c r="A4113" t="s">
        <v>3116</v>
      </c>
      <c r="B4113" t="s">
        <v>218</v>
      </c>
      <c r="N4113" s="107">
        <v>21</v>
      </c>
      <c r="O4113">
        <v>8.1999999999999993</v>
      </c>
      <c r="P4113">
        <v>26000</v>
      </c>
    </row>
    <row r="4114" spans="1:16" x14ac:dyDescent="0.3">
      <c r="A4114" t="s">
        <v>3117</v>
      </c>
      <c r="B4114" t="s">
        <v>749</v>
      </c>
      <c r="N4114" s="107">
        <v>2</v>
      </c>
      <c r="O4114">
        <v>7.7</v>
      </c>
      <c r="P4114">
        <v>0</v>
      </c>
    </row>
    <row r="4115" spans="1:16" x14ac:dyDescent="0.3">
      <c r="A4115" t="s">
        <v>1113</v>
      </c>
      <c r="B4115" t="s">
        <v>189</v>
      </c>
      <c r="N4115" s="107">
        <v>4</v>
      </c>
      <c r="O4115">
        <v>7.2</v>
      </c>
      <c r="P4115">
        <v>0</v>
      </c>
    </row>
    <row r="4116" spans="1:16" x14ac:dyDescent="0.3">
      <c r="A4116" t="s">
        <v>3118</v>
      </c>
      <c r="B4116" t="s">
        <v>473</v>
      </c>
      <c r="N4116" s="107">
        <v>2</v>
      </c>
      <c r="O4116">
        <v>6.1</v>
      </c>
      <c r="P4116">
        <v>17000</v>
      </c>
    </row>
    <row r="4117" spans="1:16" x14ac:dyDescent="0.3">
      <c r="A4117" t="s">
        <v>3119</v>
      </c>
      <c r="B4117" t="s">
        <v>173</v>
      </c>
      <c r="N4117" s="107">
        <v>4</v>
      </c>
      <c r="O4117">
        <v>8.8000000000000007</v>
      </c>
      <c r="P4117">
        <v>0</v>
      </c>
    </row>
    <row r="4118" spans="1:16" x14ac:dyDescent="0.3">
      <c r="A4118" t="s">
        <v>3120</v>
      </c>
      <c r="B4118" t="s">
        <v>454</v>
      </c>
      <c r="N4118" s="107">
        <v>5</v>
      </c>
      <c r="O4118">
        <v>6.8</v>
      </c>
      <c r="P4118">
        <v>0</v>
      </c>
    </row>
    <row r="4119" spans="1:16" x14ac:dyDescent="0.3">
      <c r="A4119" t="s">
        <v>3121</v>
      </c>
      <c r="B4119" t="s">
        <v>243</v>
      </c>
      <c r="N4119" s="107">
        <v>6</v>
      </c>
      <c r="O4119">
        <v>6.8</v>
      </c>
      <c r="P4119">
        <v>0</v>
      </c>
    </row>
    <row r="4120" spans="1:16" x14ac:dyDescent="0.3">
      <c r="A4120" t="s">
        <v>3122</v>
      </c>
      <c r="B4120" t="s">
        <v>554</v>
      </c>
      <c r="N4120" s="107">
        <v>7</v>
      </c>
      <c r="O4120">
        <v>6.7</v>
      </c>
      <c r="P4120">
        <v>22000</v>
      </c>
    </row>
    <row r="4121" spans="1:16" x14ac:dyDescent="0.3">
      <c r="A4121" t="s">
        <v>3123</v>
      </c>
      <c r="B4121" t="s">
        <v>443</v>
      </c>
      <c r="N4121" s="107">
        <v>8</v>
      </c>
      <c r="O4121">
        <v>7.1</v>
      </c>
      <c r="P4121">
        <v>5000</v>
      </c>
    </row>
    <row r="4122" spans="1:16" x14ac:dyDescent="0.3">
      <c r="A4122" t="s">
        <v>3124</v>
      </c>
      <c r="B4122" t="s">
        <v>750</v>
      </c>
      <c r="N4122" s="107">
        <v>9</v>
      </c>
      <c r="O4122">
        <v>7.1</v>
      </c>
      <c r="P4122">
        <v>0</v>
      </c>
    </row>
    <row r="4123" spans="1:16" x14ac:dyDescent="0.3">
      <c r="A4123" t="s">
        <v>3125</v>
      </c>
      <c r="B4123" t="s">
        <v>300</v>
      </c>
      <c r="N4123" s="107">
        <v>2</v>
      </c>
      <c r="O4123">
        <v>6.1</v>
      </c>
      <c r="P4123">
        <v>148000</v>
      </c>
    </row>
    <row r="4124" spans="1:16" x14ac:dyDescent="0.3">
      <c r="A4124" t="s">
        <v>3126</v>
      </c>
      <c r="B4124" t="s">
        <v>550</v>
      </c>
      <c r="N4124" s="107">
        <v>24</v>
      </c>
      <c r="O4124">
        <v>8</v>
      </c>
      <c r="P4124">
        <v>15000</v>
      </c>
    </row>
    <row r="4125" spans="1:16" x14ac:dyDescent="0.3">
      <c r="A4125" t="s">
        <v>3015</v>
      </c>
      <c r="B4125" t="s">
        <v>732</v>
      </c>
      <c r="N4125" s="107">
        <v>23</v>
      </c>
      <c r="O4125">
        <v>7.5</v>
      </c>
      <c r="P4125">
        <v>0</v>
      </c>
    </row>
    <row r="4126" spans="1:16" x14ac:dyDescent="0.3">
      <c r="A4126" t="s">
        <v>3127</v>
      </c>
      <c r="B4126" t="s">
        <v>233</v>
      </c>
      <c r="N4126" s="107">
        <v>24</v>
      </c>
      <c r="O4126">
        <v>6.6</v>
      </c>
      <c r="P4126">
        <v>0</v>
      </c>
    </row>
    <row r="4127" spans="1:16" x14ac:dyDescent="0.3">
      <c r="A4127" t="s">
        <v>3128</v>
      </c>
      <c r="B4127" t="s">
        <v>188</v>
      </c>
      <c r="N4127" s="107">
        <v>21</v>
      </c>
      <c r="O4127">
        <v>5.4</v>
      </c>
      <c r="P4127">
        <v>638</v>
      </c>
    </row>
    <row r="4128" spans="1:16" x14ac:dyDescent="0.3">
      <c r="A4128" t="s">
        <v>3129</v>
      </c>
      <c r="B4128" t="s">
        <v>373</v>
      </c>
      <c r="N4128" s="107">
        <v>20</v>
      </c>
      <c r="O4128">
        <v>6.1</v>
      </c>
      <c r="P4128">
        <v>0</v>
      </c>
    </row>
    <row r="4129" spans="1:16" x14ac:dyDescent="0.3">
      <c r="A4129" t="s">
        <v>2777</v>
      </c>
      <c r="B4129" t="s">
        <v>300</v>
      </c>
      <c r="N4129" s="107">
        <v>9</v>
      </c>
      <c r="O4129">
        <v>6.1</v>
      </c>
      <c r="P4129">
        <v>153</v>
      </c>
    </row>
    <row r="4130" spans="1:16" x14ac:dyDescent="0.3">
      <c r="A4130" t="s">
        <v>3130</v>
      </c>
      <c r="B4130" t="s">
        <v>243</v>
      </c>
      <c r="N4130" s="107">
        <v>7</v>
      </c>
      <c r="O4130">
        <v>5.6</v>
      </c>
      <c r="P4130">
        <v>0</v>
      </c>
    </row>
    <row r="4131" spans="1:16" x14ac:dyDescent="0.3">
      <c r="A4131" t="s">
        <v>3131</v>
      </c>
      <c r="B4131" t="s">
        <v>176</v>
      </c>
      <c r="N4131" s="107">
        <v>4</v>
      </c>
      <c r="O4131">
        <v>5.8</v>
      </c>
      <c r="P4131">
        <v>0</v>
      </c>
    </row>
    <row r="4132" spans="1:16" x14ac:dyDescent="0.3">
      <c r="A4132" t="s">
        <v>3132</v>
      </c>
      <c r="B4132" t="s">
        <v>686</v>
      </c>
      <c r="N4132" s="107">
        <v>5</v>
      </c>
      <c r="O4132">
        <v>2.8</v>
      </c>
      <c r="P4132">
        <v>1000</v>
      </c>
    </row>
    <row r="4133" spans="1:16" x14ac:dyDescent="0.3">
      <c r="A4133" t="s">
        <v>3133</v>
      </c>
      <c r="B4133" t="s">
        <v>443</v>
      </c>
      <c r="N4133" s="107">
        <v>6</v>
      </c>
      <c r="O4133">
        <v>6.7</v>
      </c>
      <c r="P4133">
        <v>376</v>
      </c>
    </row>
    <row r="4134" spans="1:16" x14ac:dyDescent="0.3">
      <c r="A4134" t="s">
        <v>3134</v>
      </c>
      <c r="B4134" t="s">
        <v>751</v>
      </c>
      <c r="N4134" s="107">
        <v>7</v>
      </c>
      <c r="O4134">
        <v>5.0999999999999996</v>
      </c>
      <c r="P4134">
        <v>0</v>
      </c>
    </row>
    <row r="4135" spans="1:16" x14ac:dyDescent="0.3">
      <c r="A4135" t="s">
        <v>3135</v>
      </c>
      <c r="B4135" t="s">
        <v>190</v>
      </c>
      <c r="N4135" s="107">
        <v>8</v>
      </c>
      <c r="O4135">
        <v>7.2</v>
      </c>
      <c r="P4135">
        <v>0</v>
      </c>
    </row>
    <row r="4136" spans="1:16" x14ac:dyDescent="0.3">
      <c r="A4136" t="s">
        <v>3136</v>
      </c>
      <c r="B4136" t="s">
        <v>752</v>
      </c>
      <c r="N4136" s="107">
        <v>9</v>
      </c>
      <c r="O4136">
        <v>6</v>
      </c>
      <c r="P4136">
        <v>0</v>
      </c>
    </row>
    <row r="4137" spans="1:16" x14ac:dyDescent="0.3">
      <c r="A4137" t="s">
        <v>3137</v>
      </c>
      <c r="B4137" t="s">
        <v>344</v>
      </c>
      <c r="N4137" s="107">
        <v>23</v>
      </c>
      <c r="O4137">
        <v>7.2</v>
      </c>
      <c r="P4137">
        <v>0</v>
      </c>
    </row>
    <row r="4138" spans="1:16" x14ac:dyDescent="0.3">
      <c r="A4138" t="s">
        <v>3138</v>
      </c>
      <c r="B4138" t="s">
        <v>286</v>
      </c>
      <c r="N4138" s="107">
        <v>21</v>
      </c>
      <c r="O4138">
        <v>6.7</v>
      </c>
      <c r="P4138">
        <v>0</v>
      </c>
    </row>
    <row r="4139" spans="1:16" x14ac:dyDescent="0.3">
      <c r="A4139" t="s">
        <v>3139</v>
      </c>
      <c r="B4139" t="s">
        <v>307</v>
      </c>
      <c r="N4139" s="107">
        <v>12</v>
      </c>
      <c r="O4139">
        <v>6.3</v>
      </c>
      <c r="P4139">
        <v>0</v>
      </c>
    </row>
    <row r="4140" spans="1:16" x14ac:dyDescent="0.3">
      <c r="A4140" t="s">
        <v>3140</v>
      </c>
      <c r="B4140" t="s">
        <v>278</v>
      </c>
      <c r="N4140" s="107">
        <v>12</v>
      </c>
      <c r="O4140">
        <v>6.2</v>
      </c>
      <c r="P4140">
        <v>532</v>
      </c>
    </row>
    <row r="4141" spans="1:16" x14ac:dyDescent="0.3">
      <c r="A4141" t="s">
        <v>3141</v>
      </c>
      <c r="B4141" t="s">
        <v>201</v>
      </c>
      <c r="N4141" s="107">
        <v>12</v>
      </c>
      <c r="O4141">
        <v>6.8</v>
      </c>
      <c r="P4141">
        <v>767</v>
      </c>
    </row>
    <row r="4142" spans="1:16" x14ac:dyDescent="0.3">
      <c r="A4142" t="s">
        <v>3142</v>
      </c>
      <c r="B4142" t="s">
        <v>443</v>
      </c>
      <c r="N4142" s="107">
        <v>13</v>
      </c>
      <c r="O4142">
        <v>6.2</v>
      </c>
      <c r="P4142">
        <v>765</v>
      </c>
    </row>
    <row r="4143" spans="1:16" x14ac:dyDescent="0.3">
      <c r="A4143" t="s">
        <v>3143</v>
      </c>
      <c r="B4143" t="s">
        <v>753</v>
      </c>
      <c r="N4143" s="107">
        <v>15</v>
      </c>
      <c r="O4143">
        <v>6.9</v>
      </c>
      <c r="P4143">
        <v>11000</v>
      </c>
    </row>
    <row r="4144" spans="1:16" x14ac:dyDescent="0.3">
      <c r="A4144" t="s">
        <v>3144</v>
      </c>
      <c r="B4144" t="s">
        <v>644</v>
      </c>
      <c r="N4144" s="107">
        <v>21</v>
      </c>
      <c r="O4144">
        <v>6.8</v>
      </c>
      <c r="P4144">
        <v>13000</v>
      </c>
    </row>
    <row r="4145" spans="1:16" x14ac:dyDescent="0.3">
      <c r="A4145" t="s">
        <v>3145</v>
      </c>
      <c r="B4145" t="s">
        <v>318</v>
      </c>
      <c r="N4145" s="107">
        <v>12</v>
      </c>
      <c r="O4145">
        <v>7.1</v>
      </c>
      <c r="P4145">
        <v>18000</v>
      </c>
    </row>
    <row r="4146" spans="1:16" x14ac:dyDescent="0.3">
      <c r="A4146" t="s">
        <v>3146</v>
      </c>
      <c r="B4146" t="s">
        <v>442</v>
      </c>
      <c r="N4146" s="107">
        <v>13</v>
      </c>
      <c r="O4146">
        <v>7.1</v>
      </c>
      <c r="P4146">
        <v>0</v>
      </c>
    </row>
    <row r="4147" spans="1:16" x14ac:dyDescent="0.3">
      <c r="A4147" t="s">
        <v>3147</v>
      </c>
      <c r="B4147" t="s">
        <v>754</v>
      </c>
      <c r="N4147" s="107">
        <v>14</v>
      </c>
      <c r="O4147">
        <v>7</v>
      </c>
      <c r="P4147">
        <v>0</v>
      </c>
    </row>
    <row r="4148" spans="1:16" x14ac:dyDescent="0.3">
      <c r="A4148" t="s">
        <v>3148</v>
      </c>
      <c r="B4148" t="s">
        <v>300</v>
      </c>
      <c r="N4148" s="107">
        <v>15</v>
      </c>
      <c r="O4148">
        <v>7.1</v>
      </c>
      <c r="P4148">
        <v>0</v>
      </c>
    </row>
    <row r="4149" spans="1:16" x14ac:dyDescent="0.3">
      <c r="A4149" t="s">
        <v>3149</v>
      </c>
      <c r="B4149" t="s">
        <v>521</v>
      </c>
      <c r="N4149" s="107">
        <v>16</v>
      </c>
      <c r="O4149">
        <v>6.4</v>
      </c>
      <c r="P4149">
        <v>0</v>
      </c>
    </row>
    <row r="4150" spans="1:16" x14ac:dyDescent="0.3">
      <c r="A4150" t="s">
        <v>3150</v>
      </c>
      <c r="B4150" t="s">
        <v>664</v>
      </c>
      <c r="N4150" s="107">
        <v>17</v>
      </c>
      <c r="O4150">
        <v>7</v>
      </c>
      <c r="P4150">
        <v>0</v>
      </c>
    </row>
    <row r="4151" spans="1:16" x14ac:dyDescent="0.3">
      <c r="A4151" t="s">
        <v>3151</v>
      </c>
      <c r="B4151" t="s">
        <v>661</v>
      </c>
      <c r="N4151" s="107">
        <v>18</v>
      </c>
      <c r="O4151">
        <v>6.2</v>
      </c>
      <c r="P4151">
        <v>0</v>
      </c>
    </row>
    <row r="4152" spans="1:16" x14ac:dyDescent="0.3">
      <c r="A4152" t="s">
        <v>3152</v>
      </c>
      <c r="B4152" t="s">
        <v>190</v>
      </c>
      <c r="N4152" s="107">
        <v>19</v>
      </c>
      <c r="O4152">
        <v>7.5</v>
      </c>
      <c r="P4152">
        <v>1000</v>
      </c>
    </row>
    <row r="4153" spans="1:16" x14ac:dyDescent="0.3">
      <c r="A4153" t="s">
        <v>3153</v>
      </c>
      <c r="B4153" t="s">
        <v>549</v>
      </c>
      <c r="N4153" s="107">
        <v>12</v>
      </c>
      <c r="O4153">
        <v>4.8</v>
      </c>
      <c r="P4153">
        <v>12000</v>
      </c>
    </row>
    <row r="4154" spans="1:16" x14ac:dyDescent="0.3">
      <c r="A4154" t="s">
        <v>3154</v>
      </c>
      <c r="B4154" t="s">
        <v>579</v>
      </c>
      <c r="N4154" s="107">
        <v>4</v>
      </c>
      <c r="O4154">
        <v>8.1</v>
      </c>
      <c r="P4154">
        <v>55000</v>
      </c>
    </row>
    <row r="4155" spans="1:16" x14ac:dyDescent="0.3">
      <c r="A4155" t="s">
        <v>3155</v>
      </c>
      <c r="B4155" t="s">
        <v>373</v>
      </c>
      <c r="N4155" s="107">
        <v>3</v>
      </c>
      <c r="O4155">
        <v>7.3</v>
      </c>
      <c r="P4155">
        <v>0</v>
      </c>
    </row>
    <row r="4156" spans="1:16" x14ac:dyDescent="0.3">
      <c r="A4156" t="s">
        <v>3156</v>
      </c>
      <c r="B4156" t="s">
        <v>253</v>
      </c>
      <c r="N4156" s="107">
        <v>8</v>
      </c>
      <c r="O4156">
        <v>5.8</v>
      </c>
      <c r="P4156">
        <v>15000</v>
      </c>
    </row>
    <row r="4157" spans="1:16" x14ac:dyDescent="0.3">
      <c r="A4157" t="s">
        <v>3157</v>
      </c>
      <c r="B4157" t="s">
        <v>443</v>
      </c>
      <c r="N4157" s="107">
        <v>9</v>
      </c>
      <c r="O4157">
        <v>7.6</v>
      </c>
      <c r="P4157">
        <v>15000</v>
      </c>
    </row>
    <row r="4158" spans="1:16" x14ac:dyDescent="0.3">
      <c r="A4158" t="s">
        <v>3158</v>
      </c>
      <c r="B4158" t="s">
        <v>579</v>
      </c>
      <c r="N4158" s="107">
        <v>1</v>
      </c>
      <c r="O4158">
        <v>5.6</v>
      </c>
      <c r="P4158">
        <v>0</v>
      </c>
    </row>
    <row r="4159" spans="1:16" x14ac:dyDescent="0.3">
      <c r="A4159" t="s">
        <v>3159</v>
      </c>
      <c r="B4159" t="s">
        <v>272</v>
      </c>
      <c r="N4159" s="107">
        <v>12</v>
      </c>
      <c r="O4159">
        <v>7</v>
      </c>
      <c r="P4159">
        <v>0</v>
      </c>
    </row>
    <row r="4160" spans="1:16" x14ac:dyDescent="0.3">
      <c r="A4160" t="s">
        <v>3160</v>
      </c>
      <c r="B4160" t="s">
        <v>479</v>
      </c>
      <c r="N4160" s="107">
        <v>7</v>
      </c>
      <c r="O4160">
        <v>6.6</v>
      </c>
      <c r="P4160">
        <v>0</v>
      </c>
    </row>
    <row r="4161" spans="1:16" x14ac:dyDescent="0.3">
      <c r="A4161" t="s">
        <v>3161</v>
      </c>
      <c r="B4161" t="s">
        <v>542</v>
      </c>
      <c r="N4161" s="107">
        <v>4</v>
      </c>
      <c r="O4161">
        <v>6.5</v>
      </c>
      <c r="P4161">
        <v>2000</v>
      </c>
    </row>
    <row r="4162" spans="1:16" x14ac:dyDescent="0.3">
      <c r="A4162" t="s">
        <v>3162</v>
      </c>
      <c r="B4162" t="s">
        <v>598</v>
      </c>
      <c r="N4162" s="107">
        <v>8</v>
      </c>
      <c r="O4162">
        <v>7.4</v>
      </c>
      <c r="P4162">
        <v>887</v>
      </c>
    </row>
    <row r="4163" spans="1:16" x14ac:dyDescent="0.3">
      <c r="A4163" t="s">
        <v>3163</v>
      </c>
      <c r="B4163" t="s">
        <v>298</v>
      </c>
      <c r="N4163" s="107">
        <v>9</v>
      </c>
      <c r="O4163">
        <v>4.5999999999999996</v>
      </c>
      <c r="P4163">
        <v>0</v>
      </c>
    </row>
    <row r="4164" spans="1:16" x14ac:dyDescent="0.3">
      <c r="A4164" t="s">
        <v>3164</v>
      </c>
      <c r="B4164" t="s">
        <v>373</v>
      </c>
      <c r="N4164" s="107">
        <v>9</v>
      </c>
      <c r="O4164">
        <v>6.4</v>
      </c>
      <c r="P4164">
        <v>11000</v>
      </c>
    </row>
    <row r="4165" spans="1:16" x14ac:dyDescent="0.3">
      <c r="A4165" t="s">
        <v>2224</v>
      </c>
      <c r="B4165" t="s">
        <v>424</v>
      </c>
      <c r="N4165" s="107">
        <v>9</v>
      </c>
      <c r="O4165">
        <v>6</v>
      </c>
      <c r="P4165">
        <v>0</v>
      </c>
    </row>
    <row r="4166" spans="1:16" x14ac:dyDescent="0.3">
      <c r="A4166" t="s">
        <v>3165</v>
      </c>
      <c r="B4166" t="s">
        <v>755</v>
      </c>
      <c r="N4166" s="107">
        <v>1</v>
      </c>
      <c r="O4166">
        <v>6.4</v>
      </c>
      <c r="P4166">
        <v>739</v>
      </c>
    </row>
    <row r="4167" spans="1:16" x14ac:dyDescent="0.3">
      <c r="A4167" t="s">
        <v>3166</v>
      </c>
      <c r="B4167" t="s">
        <v>487</v>
      </c>
      <c r="N4167" s="107">
        <v>3</v>
      </c>
      <c r="O4167">
        <v>5.9</v>
      </c>
      <c r="P4167">
        <v>0</v>
      </c>
    </row>
    <row r="4168" spans="1:16" x14ac:dyDescent="0.3">
      <c r="A4168" t="s">
        <v>3167</v>
      </c>
      <c r="B4168" t="s">
        <v>411</v>
      </c>
      <c r="N4168" s="107">
        <v>12</v>
      </c>
      <c r="O4168">
        <v>6.4</v>
      </c>
      <c r="P4168">
        <v>0</v>
      </c>
    </row>
    <row r="4169" spans="1:16" x14ac:dyDescent="0.3">
      <c r="A4169" t="s">
        <v>3168</v>
      </c>
      <c r="B4169" t="s">
        <v>541</v>
      </c>
      <c r="N4169" s="107">
        <v>1</v>
      </c>
      <c r="O4169">
        <v>6.6</v>
      </c>
      <c r="P4169">
        <v>0</v>
      </c>
    </row>
    <row r="4170" spans="1:16" x14ac:dyDescent="0.3">
      <c r="A4170" t="s">
        <v>3169</v>
      </c>
      <c r="B4170" t="s">
        <v>298</v>
      </c>
      <c r="N4170" s="107">
        <v>16</v>
      </c>
      <c r="O4170">
        <v>6.9</v>
      </c>
      <c r="P4170">
        <v>0</v>
      </c>
    </row>
    <row r="4171" spans="1:16" x14ac:dyDescent="0.3">
      <c r="A4171" t="s">
        <v>1365</v>
      </c>
      <c r="B4171" t="s">
        <v>299</v>
      </c>
      <c r="N4171" s="107">
        <v>23</v>
      </c>
      <c r="O4171">
        <v>6.9</v>
      </c>
      <c r="P4171">
        <v>804</v>
      </c>
    </row>
    <row r="4172" spans="1:16" x14ac:dyDescent="0.3">
      <c r="A4172" t="s">
        <v>3170</v>
      </c>
      <c r="B4172" t="s">
        <v>344</v>
      </c>
      <c r="N4172" s="107">
        <v>23</v>
      </c>
      <c r="O4172">
        <v>5.8</v>
      </c>
      <c r="P4172">
        <v>23000</v>
      </c>
    </row>
    <row r="4173" spans="1:16" x14ac:dyDescent="0.3">
      <c r="A4173" t="s">
        <v>3171</v>
      </c>
      <c r="B4173" t="s">
        <v>756</v>
      </c>
      <c r="N4173" s="107">
        <v>2</v>
      </c>
      <c r="O4173">
        <v>6.4</v>
      </c>
      <c r="P4173">
        <v>0</v>
      </c>
    </row>
    <row r="4174" spans="1:16" x14ac:dyDescent="0.3">
      <c r="A4174" t="s">
        <v>3172</v>
      </c>
      <c r="B4174" t="s">
        <v>603</v>
      </c>
      <c r="N4174" s="107">
        <v>4</v>
      </c>
      <c r="O4174">
        <v>5.3</v>
      </c>
      <c r="P4174">
        <v>15000</v>
      </c>
    </row>
    <row r="4175" spans="1:16" x14ac:dyDescent="0.3">
      <c r="A4175" t="s">
        <v>3173</v>
      </c>
      <c r="B4175" t="s">
        <v>201</v>
      </c>
      <c r="N4175" s="107">
        <v>21</v>
      </c>
      <c r="O4175">
        <v>6.5</v>
      </c>
      <c r="P4175">
        <v>0</v>
      </c>
    </row>
    <row r="4176" spans="1:16" x14ac:dyDescent="0.3">
      <c r="A4176" t="s">
        <v>3174</v>
      </c>
      <c r="B4176" t="s">
        <v>229</v>
      </c>
      <c r="N4176" s="107">
        <v>2</v>
      </c>
      <c r="O4176">
        <v>5.7</v>
      </c>
      <c r="P4176">
        <v>0</v>
      </c>
    </row>
    <row r="4177" spans="1:16" x14ac:dyDescent="0.3">
      <c r="A4177" t="s">
        <v>3175</v>
      </c>
      <c r="B4177" t="s">
        <v>298</v>
      </c>
      <c r="N4177" s="107">
        <v>4</v>
      </c>
      <c r="O4177">
        <v>6.7</v>
      </c>
      <c r="P4177">
        <v>716</v>
      </c>
    </row>
    <row r="4178" spans="1:16" x14ac:dyDescent="0.3">
      <c r="A4178" t="s">
        <v>3176</v>
      </c>
      <c r="B4178" t="s">
        <v>276</v>
      </c>
      <c r="N4178" s="107">
        <v>2</v>
      </c>
      <c r="O4178">
        <v>3.9</v>
      </c>
      <c r="P4178">
        <v>158</v>
      </c>
    </row>
    <row r="4179" spans="1:16" x14ac:dyDescent="0.3">
      <c r="A4179" t="s">
        <v>3177</v>
      </c>
      <c r="B4179" t="s">
        <v>193</v>
      </c>
      <c r="N4179" s="107">
        <v>4</v>
      </c>
      <c r="O4179">
        <v>4.0999999999999996</v>
      </c>
      <c r="P4179">
        <v>104</v>
      </c>
    </row>
    <row r="4180" spans="1:16" x14ac:dyDescent="0.3">
      <c r="A4180" t="s">
        <v>3178</v>
      </c>
      <c r="B4180" t="s">
        <v>757</v>
      </c>
      <c r="N4180" s="107">
        <v>5</v>
      </c>
      <c r="O4180">
        <v>6.2</v>
      </c>
      <c r="P4180">
        <v>272</v>
      </c>
    </row>
    <row r="4181" spans="1:16" x14ac:dyDescent="0.3">
      <c r="A4181" t="s">
        <v>3179</v>
      </c>
      <c r="B4181" t="s">
        <v>388</v>
      </c>
      <c r="N4181" s="107">
        <v>6</v>
      </c>
      <c r="O4181">
        <v>3.8</v>
      </c>
      <c r="P4181">
        <v>0</v>
      </c>
    </row>
    <row r="4182" spans="1:16" x14ac:dyDescent="0.3">
      <c r="A4182" t="s">
        <v>3180</v>
      </c>
      <c r="B4182" t="s">
        <v>196</v>
      </c>
      <c r="N4182" s="107">
        <v>7</v>
      </c>
      <c r="O4182">
        <v>5.0999999999999996</v>
      </c>
      <c r="P4182">
        <v>0</v>
      </c>
    </row>
    <row r="4183" spans="1:16" x14ac:dyDescent="0.3">
      <c r="A4183" t="s">
        <v>3181</v>
      </c>
      <c r="B4183" t="s">
        <v>190</v>
      </c>
      <c r="N4183" s="107">
        <v>8</v>
      </c>
      <c r="O4183">
        <v>6.4</v>
      </c>
      <c r="P4183">
        <v>0</v>
      </c>
    </row>
    <row r="4184" spans="1:16" x14ac:dyDescent="0.3">
      <c r="A4184" t="s">
        <v>3182</v>
      </c>
      <c r="B4184" t="s">
        <v>650</v>
      </c>
      <c r="N4184" s="107">
        <v>9</v>
      </c>
      <c r="O4184">
        <v>7.8</v>
      </c>
      <c r="P4184">
        <v>11000</v>
      </c>
    </row>
    <row r="4185" spans="1:16" x14ac:dyDescent="0.3">
      <c r="A4185" t="s">
        <v>3183</v>
      </c>
      <c r="B4185" t="s">
        <v>758</v>
      </c>
      <c r="N4185" s="107">
        <v>2</v>
      </c>
      <c r="O4185">
        <v>7.8</v>
      </c>
      <c r="P4185">
        <v>0</v>
      </c>
    </row>
    <row r="4186" spans="1:16" x14ac:dyDescent="0.3">
      <c r="A4186" t="s">
        <v>3184</v>
      </c>
      <c r="B4186" t="s">
        <v>279</v>
      </c>
      <c r="N4186" s="107">
        <v>24</v>
      </c>
      <c r="O4186">
        <v>6.1</v>
      </c>
      <c r="P4186">
        <v>687</v>
      </c>
    </row>
    <row r="4187" spans="1:16" x14ac:dyDescent="0.3">
      <c r="A4187" t="s">
        <v>3185</v>
      </c>
      <c r="B4187" t="s">
        <v>581</v>
      </c>
      <c r="N4187" s="107">
        <v>23</v>
      </c>
      <c r="O4187">
        <v>5.8</v>
      </c>
      <c r="P4187">
        <v>11000</v>
      </c>
    </row>
    <row r="4188" spans="1:16" x14ac:dyDescent="0.3">
      <c r="A4188" t="s">
        <v>3186</v>
      </c>
      <c r="B4188" t="s">
        <v>323</v>
      </c>
      <c r="N4188" s="107">
        <v>24</v>
      </c>
      <c r="O4188">
        <v>6.3</v>
      </c>
      <c r="P4188">
        <v>0</v>
      </c>
    </row>
    <row r="4189" spans="1:16" x14ac:dyDescent="0.3">
      <c r="A4189" t="s">
        <v>3187</v>
      </c>
      <c r="B4189" t="s">
        <v>312</v>
      </c>
      <c r="N4189" s="107">
        <v>21</v>
      </c>
      <c r="O4189">
        <v>7.7</v>
      </c>
      <c r="P4189">
        <v>0</v>
      </c>
    </row>
    <row r="4190" spans="1:16" x14ac:dyDescent="0.3">
      <c r="A4190" t="s">
        <v>3188</v>
      </c>
      <c r="B4190" t="s">
        <v>479</v>
      </c>
      <c r="N4190" s="107">
        <v>20</v>
      </c>
      <c r="O4190">
        <v>5.4</v>
      </c>
      <c r="P4190">
        <v>815</v>
      </c>
    </row>
    <row r="4191" spans="1:16" x14ac:dyDescent="0.3">
      <c r="A4191" t="s">
        <v>3189</v>
      </c>
      <c r="B4191" t="s">
        <v>759</v>
      </c>
      <c r="N4191" s="107">
        <v>9</v>
      </c>
      <c r="O4191">
        <v>7.3</v>
      </c>
      <c r="P4191">
        <v>17000</v>
      </c>
    </row>
    <row r="4192" spans="1:16" x14ac:dyDescent="0.3">
      <c r="A4192" t="s">
        <v>3190</v>
      </c>
      <c r="B4192" t="s">
        <v>341</v>
      </c>
      <c r="N4192" s="107">
        <v>7</v>
      </c>
      <c r="O4192">
        <v>6.8</v>
      </c>
      <c r="P4192">
        <v>0</v>
      </c>
    </row>
    <row r="4193" spans="1:16" x14ac:dyDescent="0.3">
      <c r="A4193" t="s">
        <v>3191</v>
      </c>
      <c r="B4193" t="s">
        <v>344</v>
      </c>
      <c r="N4193" s="107">
        <v>4</v>
      </c>
      <c r="O4193">
        <v>7.3</v>
      </c>
      <c r="P4193">
        <v>758</v>
      </c>
    </row>
    <row r="4194" spans="1:16" x14ac:dyDescent="0.3">
      <c r="A4194" t="s">
        <v>3192</v>
      </c>
      <c r="B4194" t="s">
        <v>484</v>
      </c>
      <c r="N4194" s="107">
        <v>5</v>
      </c>
      <c r="O4194">
        <v>6.5</v>
      </c>
      <c r="P4194">
        <v>0</v>
      </c>
    </row>
    <row r="4195" spans="1:16" x14ac:dyDescent="0.3">
      <c r="A4195" t="s">
        <v>3193</v>
      </c>
      <c r="B4195" t="s">
        <v>341</v>
      </c>
      <c r="N4195" s="107">
        <v>6</v>
      </c>
      <c r="O4195">
        <v>7.2</v>
      </c>
      <c r="P4195">
        <v>0</v>
      </c>
    </row>
    <row r="4196" spans="1:16" x14ac:dyDescent="0.3">
      <c r="A4196" t="s">
        <v>3194</v>
      </c>
      <c r="B4196" t="s">
        <v>760</v>
      </c>
      <c r="N4196" s="107">
        <v>7</v>
      </c>
      <c r="O4196">
        <v>6.7</v>
      </c>
      <c r="P4196">
        <v>18000</v>
      </c>
    </row>
    <row r="4197" spans="1:16" x14ac:dyDescent="0.3">
      <c r="A4197" t="s">
        <v>3195</v>
      </c>
      <c r="B4197" t="s">
        <v>300</v>
      </c>
      <c r="N4197" s="107">
        <v>8</v>
      </c>
      <c r="O4197">
        <v>6.3</v>
      </c>
      <c r="P4197">
        <v>0</v>
      </c>
    </row>
    <row r="4198" spans="1:16" x14ac:dyDescent="0.3">
      <c r="A4198" t="s">
        <v>3196</v>
      </c>
      <c r="B4198" t="s">
        <v>175</v>
      </c>
      <c r="N4198" s="107">
        <v>9</v>
      </c>
      <c r="O4198">
        <v>5.9</v>
      </c>
      <c r="P4198">
        <v>0</v>
      </c>
    </row>
    <row r="4199" spans="1:16" x14ac:dyDescent="0.3">
      <c r="A4199" t="s">
        <v>3197</v>
      </c>
      <c r="B4199" t="s">
        <v>761</v>
      </c>
      <c r="N4199" s="107">
        <v>23</v>
      </c>
      <c r="O4199">
        <v>7.8</v>
      </c>
      <c r="P4199">
        <v>0</v>
      </c>
    </row>
    <row r="4200" spans="1:16" x14ac:dyDescent="0.3">
      <c r="A4200" t="s">
        <v>3198</v>
      </c>
      <c r="B4200" t="s">
        <v>298</v>
      </c>
      <c r="N4200" s="107">
        <v>21</v>
      </c>
      <c r="O4200">
        <v>7.4</v>
      </c>
      <c r="P4200">
        <v>1000</v>
      </c>
    </row>
    <row r="4201" spans="1:16" x14ac:dyDescent="0.3">
      <c r="A4201" t="s">
        <v>3199</v>
      </c>
      <c r="B4201" t="s">
        <v>185</v>
      </c>
      <c r="N4201" s="107">
        <v>12</v>
      </c>
      <c r="O4201">
        <v>4.8</v>
      </c>
      <c r="P4201">
        <v>0</v>
      </c>
    </row>
    <row r="4202" spans="1:16" x14ac:dyDescent="0.3">
      <c r="A4202" t="s">
        <v>3200</v>
      </c>
      <c r="B4202" t="s">
        <v>464</v>
      </c>
      <c r="N4202" s="107">
        <v>12</v>
      </c>
      <c r="O4202">
        <v>6.3</v>
      </c>
      <c r="P4202">
        <v>117000</v>
      </c>
    </row>
    <row r="4203" spans="1:16" x14ac:dyDescent="0.3">
      <c r="A4203" t="s">
        <v>3201</v>
      </c>
      <c r="B4203" t="s">
        <v>278</v>
      </c>
      <c r="N4203" s="107">
        <v>12</v>
      </c>
      <c r="O4203">
        <v>7.8</v>
      </c>
      <c r="P4203">
        <v>10000</v>
      </c>
    </row>
    <row r="4204" spans="1:16" x14ac:dyDescent="0.3">
      <c r="A4204" t="s">
        <v>3202</v>
      </c>
      <c r="B4204" t="s">
        <v>303</v>
      </c>
      <c r="N4204" s="107">
        <v>13</v>
      </c>
      <c r="O4204">
        <v>7.5</v>
      </c>
      <c r="P4204">
        <v>0</v>
      </c>
    </row>
    <row r="4205" spans="1:16" x14ac:dyDescent="0.3">
      <c r="A4205" t="s">
        <v>3203</v>
      </c>
      <c r="B4205" t="s">
        <v>443</v>
      </c>
      <c r="N4205" s="107">
        <v>15</v>
      </c>
      <c r="O4205">
        <v>6</v>
      </c>
      <c r="P4205">
        <v>0</v>
      </c>
    </row>
    <row r="4206" spans="1:16" x14ac:dyDescent="0.3">
      <c r="A4206" t="s">
        <v>3204</v>
      </c>
      <c r="B4206" t="s">
        <v>196</v>
      </c>
      <c r="N4206" s="107">
        <v>21</v>
      </c>
      <c r="O4206">
        <v>6.8</v>
      </c>
      <c r="P4206">
        <v>0</v>
      </c>
    </row>
    <row r="4207" spans="1:16" x14ac:dyDescent="0.3">
      <c r="A4207" t="s">
        <v>3205</v>
      </c>
      <c r="B4207" t="s">
        <v>431</v>
      </c>
      <c r="N4207" s="107">
        <v>12</v>
      </c>
      <c r="O4207">
        <v>6.6</v>
      </c>
      <c r="P4207">
        <v>897</v>
      </c>
    </row>
    <row r="4208" spans="1:16" x14ac:dyDescent="0.3">
      <c r="A4208" t="s">
        <v>3206</v>
      </c>
      <c r="B4208" t="s">
        <v>494</v>
      </c>
      <c r="N4208" s="107">
        <v>13</v>
      </c>
      <c r="O4208">
        <v>4.5999999999999996</v>
      </c>
      <c r="P4208">
        <v>141</v>
      </c>
    </row>
    <row r="4209" spans="1:16" x14ac:dyDescent="0.3">
      <c r="A4209" t="s">
        <v>3207</v>
      </c>
      <c r="B4209" t="s">
        <v>762</v>
      </c>
      <c r="N4209" s="107">
        <v>14</v>
      </c>
      <c r="O4209">
        <v>2.9</v>
      </c>
      <c r="P4209">
        <v>7000</v>
      </c>
    </row>
    <row r="4210" spans="1:16" x14ac:dyDescent="0.3">
      <c r="A4210" t="s">
        <v>3208</v>
      </c>
      <c r="B4210" t="s">
        <v>278</v>
      </c>
      <c r="N4210" s="107">
        <v>15</v>
      </c>
      <c r="O4210">
        <v>7.1</v>
      </c>
      <c r="P4210">
        <v>1000</v>
      </c>
    </row>
    <row r="4211" spans="1:16" x14ac:dyDescent="0.3">
      <c r="A4211" t="s">
        <v>3209</v>
      </c>
      <c r="B4211" t="s">
        <v>373</v>
      </c>
      <c r="N4211" s="107">
        <v>16</v>
      </c>
      <c r="O4211">
        <v>6.1</v>
      </c>
      <c r="P4211">
        <v>365</v>
      </c>
    </row>
    <row r="4212" spans="1:16" x14ac:dyDescent="0.3">
      <c r="A4212" t="s">
        <v>3210</v>
      </c>
      <c r="B4212" t="s">
        <v>190</v>
      </c>
      <c r="N4212" s="107">
        <v>17</v>
      </c>
      <c r="O4212">
        <v>6.7</v>
      </c>
      <c r="P4212">
        <v>24000</v>
      </c>
    </row>
    <row r="4213" spans="1:16" x14ac:dyDescent="0.3">
      <c r="A4213" t="s">
        <v>3211</v>
      </c>
      <c r="B4213" t="s">
        <v>323</v>
      </c>
      <c r="N4213" s="107">
        <v>18</v>
      </c>
      <c r="O4213">
        <v>7.1</v>
      </c>
      <c r="P4213">
        <v>284</v>
      </c>
    </row>
    <row r="4214" spans="1:16" x14ac:dyDescent="0.3">
      <c r="A4214" t="s">
        <v>3212</v>
      </c>
      <c r="B4214" t="s">
        <v>278</v>
      </c>
      <c r="N4214" s="107">
        <v>19</v>
      </c>
      <c r="O4214">
        <v>5.8</v>
      </c>
      <c r="P4214">
        <v>17000</v>
      </c>
    </row>
    <row r="4215" spans="1:16" x14ac:dyDescent="0.3">
      <c r="A4215" t="s">
        <v>3213</v>
      </c>
      <c r="B4215" t="s">
        <v>443</v>
      </c>
      <c r="N4215" s="107">
        <v>12</v>
      </c>
      <c r="O4215">
        <v>6.7</v>
      </c>
      <c r="P4215">
        <v>0</v>
      </c>
    </row>
    <row r="4216" spans="1:16" x14ac:dyDescent="0.3">
      <c r="A4216" t="s">
        <v>3214</v>
      </c>
      <c r="B4216" t="s">
        <v>578</v>
      </c>
      <c r="N4216" s="107">
        <v>4</v>
      </c>
      <c r="O4216">
        <v>5.8</v>
      </c>
      <c r="P4216">
        <v>6000</v>
      </c>
    </row>
    <row r="4217" spans="1:16" x14ac:dyDescent="0.3">
      <c r="A4217" t="s">
        <v>3215</v>
      </c>
      <c r="B4217" t="s">
        <v>494</v>
      </c>
      <c r="N4217" s="107">
        <v>3</v>
      </c>
      <c r="O4217">
        <v>6.8</v>
      </c>
      <c r="P4217">
        <v>16000</v>
      </c>
    </row>
    <row r="4218" spans="1:16" x14ac:dyDescent="0.3">
      <c r="A4218" t="s">
        <v>3216</v>
      </c>
      <c r="B4218" t="s">
        <v>182</v>
      </c>
      <c r="N4218" s="107">
        <v>8</v>
      </c>
      <c r="O4218">
        <v>8.5</v>
      </c>
      <c r="P4218">
        <v>0</v>
      </c>
    </row>
    <row r="4219" spans="1:16" x14ac:dyDescent="0.3">
      <c r="A4219" t="s">
        <v>3217</v>
      </c>
      <c r="B4219" t="s">
        <v>362</v>
      </c>
      <c r="N4219" s="107">
        <v>9</v>
      </c>
      <c r="O4219">
        <v>6.6</v>
      </c>
      <c r="P4219">
        <v>0</v>
      </c>
    </row>
    <row r="4220" spans="1:16" x14ac:dyDescent="0.3">
      <c r="A4220" t="s">
        <v>3218</v>
      </c>
      <c r="B4220" t="s">
        <v>315</v>
      </c>
      <c r="N4220" s="107">
        <v>1</v>
      </c>
      <c r="O4220">
        <v>7.7</v>
      </c>
      <c r="P4220">
        <v>0</v>
      </c>
    </row>
    <row r="4221" spans="1:16" x14ac:dyDescent="0.3">
      <c r="A4221" t="s">
        <v>3219</v>
      </c>
      <c r="B4221" t="s">
        <v>424</v>
      </c>
      <c r="N4221" s="107">
        <v>12</v>
      </c>
      <c r="O4221">
        <v>4.7</v>
      </c>
      <c r="P4221">
        <v>0</v>
      </c>
    </row>
    <row r="4222" spans="1:16" x14ac:dyDescent="0.3">
      <c r="A4222" t="s">
        <v>3220</v>
      </c>
      <c r="B4222" t="s">
        <v>199</v>
      </c>
      <c r="N4222" s="107">
        <v>7</v>
      </c>
      <c r="O4222">
        <v>6.4</v>
      </c>
      <c r="P4222">
        <v>800</v>
      </c>
    </row>
    <row r="4223" spans="1:16" x14ac:dyDescent="0.3">
      <c r="A4223" t="s">
        <v>3221</v>
      </c>
      <c r="B4223" t="s">
        <v>298</v>
      </c>
      <c r="N4223" s="107">
        <v>4</v>
      </c>
      <c r="O4223">
        <v>5.5</v>
      </c>
      <c r="P4223">
        <v>40000</v>
      </c>
    </row>
    <row r="4224" spans="1:16" x14ac:dyDescent="0.3">
      <c r="A4224" t="s">
        <v>3222</v>
      </c>
      <c r="B4224" t="s">
        <v>611</v>
      </c>
      <c r="N4224" s="107">
        <v>8</v>
      </c>
      <c r="O4224">
        <v>8.6</v>
      </c>
      <c r="P4224">
        <v>0</v>
      </c>
    </row>
    <row r="4225" spans="1:16" x14ac:dyDescent="0.3">
      <c r="A4225" t="s">
        <v>3223</v>
      </c>
      <c r="B4225" t="s">
        <v>603</v>
      </c>
      <c r="N4225" s="107">
        <v>9</v>
      </c>
      <c r="O4225">
        <v>7</v>
      </c>
      <c r="P4225">
        <v>0</v>
      </c>
    </row>
    <row r="4226" spans="1:16" x14ac:dyDescent="0.3">
      <c r="A4226" t="s">
        <v>3224</v>
      </c>
      <c r="B4226" t="s">
        <v>763</v>
      </c>
      <c r="N4226" s="107">
        <v>9</v>
      </c>
      <c r="O4226">
        <v>7.1</v>
      </c>
      <c r="P4226">
        <v>0</v>
      </c>
    </row>
    <row r="4227" spans="1:16" x14ac:dyDescent="0.3">
      <c r="A4227" t="s">
        <v>3225</v>
      </c>
      <c r="B4227" t="s">
        <v>686</v>
      </c>
      <c r="N4227" s="107">
        <v>9</v>
      </c>
      <c r="O4227">
        <v>5.7</v>
      </c>
      <c r="P4227">
        <v>0</v>
      </c>
    </row>
    <row r="4228" spans="1:16" x14ac:dyDescent="0.3">
      <c r="A4228" t="s">
        <v>3226</v>
      </c>
      <c r="B4228" t="s">
        <v>764</v>
      </c>
      <c r="N4228" s="107">
        <v>1</v>
      </c>
      <c r="O4228">
        <v>3.7</v>
      </c>
      <c r="P4228">
        <v>131000</v>
      </c>
    </row>
    <row r="4229" spans="1:16" x14ac:dyDescent="0.3">
      <c r="A4229" t="s">
        <v>3227</v>
      </c>
      <c r="B4229" t="s">
        <v>409</v>
      </c>
      <c r="N4229" s="107">
        <v>3</v>
      </c>
      <c r="O4229">
        <v>7.5</v>
      </c>
      <c r="P4229">
        <v>773</v>
      </c>
    </row>
    <row r="4230" spans="1:16" x14ac:dyDescent="0.3">
      <c r="A4230" t="s">
        <v>3228</v>
      </c>
      <c r="B4230" t="s">
        <v>735</v>
      </c>
      <c r="N4230" s="107">
        <v>12</v>
      </c>
      <c r="O4230">
        <v>4.5999999999999996</v>
      </c>
      <c r="P4230">
        <v>11000</v>
      </c>
    </row>
    <row r="4231" spans="1:16" x14ac:dyDescent="0.3">
      <c r="A4231" t="s">
        <v>3229</v>
      </c>
      <c r="B4231" t="s">
        <v>298</v>
      </c>
      <c r="N4231" s="107">
        <v>1</v>
      </c>
      <c r="O4231">
        <v>4.9000000000000004</v>
      </c>
      <c r="P4231">
        <v>0</v>
      </c>
    </row>
    <row r="4232" spans="1:16" x14ac:dyDescent="0.3">
      <c r="A4232" t="s">
        <v>2395</v>
      </c>
      <c r="B4232" t="s">
        <v>323</v>
      </c>
      <c r="N4232" s="107">
        <v>16</v>
      </c>
      <c r="O4232">
        <v>6.9</v>
      </c>
      <c r="P4232">
        <v>0</v>
      </c>
    </row>
    <row r="4233" spans="1:16" x14ac:dyDescent="0.3">
      <c r="A4233" t="s">
        <v>3230</v>
      </c>
      <c r="B4233" t="s">
        <v>603</v>
      </c>
      <c r="N4233" s="107">
        <v>23</v>
      </c>
      <c r="O4233">
        <v>7.1</v>
      </c>
      <c r="P4233">
        <v>0</v>
      </c>
    </row>
    <row r="4234" spans="1:16" x14ac:dyDescent="0.3">
      <c r="A4234" t="s">
        <v>3231</v>
      </c>
      <c r="B4234" t="s">
        <v>193</v>
      </c>
      <c r="N4234" s="107">
        <v>23</v>
      </c>
      <c r="O4234">
        <v>5.8</v>
      </c>
      <c r="P4234">
        <v>0</v>
      </c>
    </row>
    <row r="4235" spans="1:16" x14ac:dyDescent="0.3">
      <c r="A4235" t="s">
        <v>2769</v>
      </c>
      <c r="B4235" t="s">
        <v>433</v>
      </c>
      <c r="N4235" s="107">
        <v>2</v>
      </c>
      <c r="O4235">
        <v>7</v>
      </c>
      <c r="P4235">
        <v>0</v>
      </c>
    </row>
    <row r="4236" spans="1:16" x14ac:dyDescent="0.3">
      <c r="A4236" t="s">
        <v>3232</v>
      </c>
      <c r="B4236" t="s">
        <v>243</v>
      </c>
      <c r="N4236" s="107">
        <v>4</v>
      </c>
      <c r="O4236">
        <v>5.4</v>
      </c>
      <c r="P4236">
        <v>22000</v>
      </c>
    </row>
    <row r="4237" spans="1:16" x14ac:dyDescent="0.3">
      <c r="A4237" t="s">
        <v>3233</v>
      </c>
      <c r="B4237" t="s">
        <v>373</v>
      </c>
      <c r="N4237" s="107">
        <v>21</v>
      </c>
      <c r="O4237">
        <v>7.3</v>
      </c>
      <c r="P4237">
        <v>0</v>
      </c>
    </row>
    <row r="4238" spans="1:16" x14ac:dyDescent="0.3">
      <c r="A4238" t="s">
        <v>3234</v>
      </c>
      <c r="B4238" t="s">
        <v>765</v>
      </c>
      <c r="N4238" s="107">
        <v>2</v>
      </c>
      <c r="O4238">
        <v>7.1</v>
      </c>
      <c r="P4238">
        <v>10000</v>
      </c>
    </row>
    <row r="4239" spans="1:16" x14ac:dyDescent="0.3">
      <c r="A4239" t="s">
        <v>3235</v>
      </c>
      <c r="B4239" t="s">
        <v>766</v>
      </c>
      <c r="N4239" s="107">
        <v>4</v>
      </c>
      <c r="O4239">
        <v>5.8</v>
      </c>
      <c r="P4239">
        <v>83000</v>
      </c>
    </row>
    <row r="4240" spans="1:16" x14ac:dyDescent="0.3">
      <c r="A4240" t="s">
        <v>3236</v>
      </c>
      <c r="B4240" t="s">
        <v>579</v>
      </c>
      <c r="N4240" s="107">
        <v>2</v>
      </c>
      <c r="O4240">
        <v>8.1</v>
      </c>
      <c r="P4240">
        <v>2000</v>
      </c>
    </row>
    <row r="4241" spans="1:16" x14ac:dyDescent="0.3">
      <c r="A4241" t="s">
        <v>3237</v>
      </c>
      <c r="B4241" t="s">
        <v>572</v>
      </c>
      <c r="N4241" s="107">
        <v>4</v>
      </c>
      <c r="O4241">
        <v>5.7</v>
      </c>
      <c r="P4241">
        <v>0</v>
      </c>
    </row>
    <row r="4242" spans="1:16" x14ac:dyDescent="0.3">
      <c r="A4242" t="s">
        <v>3238</v>
      </c>
      <c r="B4242" t="s">
        <v>278</v>
      </c>
      <c r="N4242" s="107">
        <v>5</v>
      </c>
      <c r="O4242">
        <v>4.4000000000000004</v>
      </c>
      <c r="P4242">
        <v>16000</v>
      </c>
    </row>
    <row r="4243" spans="1:16" x14ac:dyDescent="0.3">
      <c r="A4243" t="s">
        <v>3239</v>
      </c>
      <c r="B4243" t="s">
        <v>767</v>
      </c>
      <c r="N4243" s="107">
        <v>6</v>
      </c>
      <c r="O4243">
        <v>7.9</v>
      </c>
      <c r="P4243">
        <v>51000</v>
      </c>
    </row>
    <row r="4244" spans="1:16" x14ac:dyDescent="0.3">
      <c r="A4244" t="s">
        <v>3240</v>
      </c>
      <c r="B4244" t="s">
        <v>190</v>
      </c>
      <c r="N4244" s="107">
        <v>7</v>
      </c>
      <c r="O4244">
        <v>7.6</v>
      </c>
      <c r="P4244">
        <v>0</v>
      </c>
    </row>
    <row r="4245" spans="1:16" x14ac:dyDescent="0.3">
      <c r="A4245" t="s">
        <v>3241</v>
      </c>
      <c r="B4245" t="s">
        <v>712</v>
      </c>
      <c r="N4245" s="107">
        <v>8</v>
      </c>
      <c r="O4245">
        <v>4.8</v>
      </c>
      <c r="P4245">
        <v>0</v>
      </c>
    </row>
    <row r="4246" spans="1:16" x14ac:dyDescent="0.3">
      <c r="A4246" t="s">
        <v>3242</v>
      </c>
      <c r="B4246" t="s">
        <v>201</v>
      </c>
      <c r="N4246" s="107">
        <v>9</v>
      </c>
      <c r="O4246">
        <v>7.8</v>
      </c>
      <c r="P4246">
        <v>18000</v>
      </c>
    </row>
    <row r="4247" spans="1:16" x14ac:dyDescent="0.3">
      <c r="A4247" t="s">
        <v>3243</v>
      </c>
      <c r="B4247" t="s">
        <v>298</v>
      </c>
      <c r="N4247" s="107">
        <v>2</v>
      </c>
      <c r="O4247">
        <v>6.7</v>
      </c>
      <c r="P4247">
        <v>806</v>
      </c>
    </row>
    <row r="4248" spans="1:16" x14ac:dyDescent="0.3">
      <c r="A4248" t="s">
        <v>3244</v>
      </c>
      <c r="B4248" t="s">
        <v>300</v>
      </c>
      <c r="N4248" s="107">
        <v>24</v>
      </c>
      <c r="O4248">
        <v>2.7</v>
      </c>
      <c r="P4248">
        <v>302</v>
      </c>
    </row>
    <row r="4249" spans="1:16" x14ac:dyDescent="0.3">
      <c r="A4249" t="s">
        <v>3245</v>
      </c>
      <c r="B4249" t="s">
        <v>218</v>
      </c>
      <c r="N4249" s="107">
        <v>23</v>
      </c>
      <c r="O4249">
        <v>5.8</v>
      </c>
      <c r="P4249">
        <v>22000</v>
      </c>
    </row>
    <row r="4250" spans="1:16" x14ac:dyDescent="0.3">
      <c r="A4250" t="s">
        <v>3246</v>
      </c>
      <c r="B4250" t="s">
        <v>579</v>
      </c>
      <c r="N4250" s="107">
        <v>24</v>
      </c>
      <c r="O4250">
        <v>7.5</v>
      </c>
      <c r="P4250">
        <v>227</v>
      </c>
    </row>
    <row r="4251" spans="1:16" x14ac:dyDescent="0.3">
      <c r="A4251" t="s">
        <v>3247</v>
      </c>
      <c r="B4251" t="s">
        <v>768</v>
      </c>
      <c r="N4251" s="107">
        <v>21</v>
      </c>
      <c r="O4251">
        <v>5.4</v>
      </c>
      <c r="P4251">
        <v>1000</v>
      </c>
    </row>
    <row r="4252" spans="1:16" x14ac:dyDescent="0.3">
      <c r="A4252" t="s">
        <v>3248</v>
      </c>
      <c r="B4252" t="s">
        <v>589</v>
      </c>
      <c r="N4252" s="107">
        <v>20</v>
      </c>
      <c r="O4252">
        <v>4.0999999999999996</v>
      </c>
      <c r="P4252">
        <v>0</v>
      </c>
    </row>
    <row r="4253" spans="1:16" x14ac:dyDescent="0.3">
      <c r="A4253" t="s">
        <v>3249</v>
      </c>
      <c r="B4253" t="s">
        <v>323</v>
      </c>
      <c r="N4253" s="107">
        <v>9</v>
      </c>
      <c r="O4253">
        <v>5.9</v>
      </c>
      <c r="P4253">
        <v>347</v>
      </c>
    </row>
    <row r="4254" spans="1:16" x14ac:dyDescent="0.3">
      <c r="A4254" t="s">
        <v>3250</v>
      </c>
      <c r="B4254" t="s">
        <v>769</v>
      </c>
      <c r="N4254" s="107">
        <v>7</v>
      </c>
      <c r="O4254">
        <v>6.3</v>
      </c>
      <c r="P4254">
        <v>20000</v>
      </c>
    </row>
    <row r="4255" spans="1:16" x14ac:dyDescent="0.3">
      <c r="A4255" t="s">
        <v>3251</v>
      </c>
      <c r="B4255" t="s">
        <v>409</v>
      </c>
      <c r="N4255" s="107">
        <v>4</v>
      </c>
      <c r="O4255">
        <v>7</v>
      </c>
      <c r="P4255">
        <v>33000</v>
      </c>
    </row>
    <row r="4256" spans="1:16" x14ac:dyDescent="0.3">
      <c r="A4256" t="s">
        <v>3252</v>
      </c>
      <c r="B4256" t="s">
        <v>720</v>
      </c>
      <c r="N4256" s="107">
        <v>5</v>
      </c>
      <c r="O4256">
        <v>6.8</v>
      </c>
      <c r="P4256">
        <v>211</v>
      </c>
    </row>
    <row r="4257" spans="1:16" x14ac:dyDescent="0.3">
      <c r="A4257" t="s">
        <v>3253</v>
      </c>
      <c r="B4257" t="s">
        <v>298</v>
      </c>
      <c r="N4257" s="107">
        <v>6</v>
      </c>
      <c r="O4257">
        <v>3.5</v>
      </c>
      <c r="P4257">
        <v>0</v>
      </c>
    </row>
    <row r="4258" spans="1:16" x14ac:dyDescent="0.3">
      <c r="A4258" t="s">
        <v>3254</v>
      </c>
      <c r="B4258" t="s">
        <v>484</v>
      </c>
      <c r="N4258" s="107">
        <v>7</v>
      </c>
      <c r="O4258">
        <v>2.2999999999999998</v>
      </c>
      <c r="P4258">
        <v>0</v>
      </c>
    </row>
    <row r="4259" spans="1:16" x14ac:dyDescent="0.3">
      <c r="A4259" t="s">
        <v>1473</v>
      </c>
      <c r="B4259" t="s">
        <v>186</v>
      </c>
      <c r="N4259" s="107">
        <v>8</v>
      </c>
      <c r="O4259">
        <v>6.9</v>
      </c>
      <c r="P4259">
        <v>80000</v>
      </c>
    </row>
    <row r="4260" spans="1:16" x14ac:dyDescent="0.3">
      <c r="A4260" t="s">
        <v>3255</v>
      </c>
      <c r="B4260" t="s">
        <v>770</v>
      </c>
      <c r="N4260" s="107">
        <v>9</v>
      </c>
      <c r="O4260">
        <v>8.1</v>
      </c>
      <c r="P4260">
        <v>0</v>
      </c>
    </row>
    <row r="4261" spans="1:16" x14ac:dyDescent="0.3">
      <c r="A4261" t="s">
        <v>3256</v>
      </c>
      <c r="B4261" t="s">
        <v>341</v>
      </c>
      <c r="N4261" s="107">
        <v>23</v>
      </c>
      <c r="O4261">
        <v>6.1</v>
      </c>
      <c r="P4261">
        <v>930</v>
      </c>
    </row>
    <row r="4262" spans="1:16" x14ac:dyDescent="0.3">
      <c r="A4262" t="s">
        <v>3257</v>
      </c>
      <c r="B4262" t="s">
        <v>554</v>
      </c>
      <c r="N4262" s="107">
        <v>21</v>
      </c>
      <c r="O4262">
        <v>5</v>
      </c>
      <c r="P4262">
        <v>0</v>
      </c>
    </row>
    <row r="4263" spans="1:16" x14ac:dyDescent="0.3">
      <c r="A4263" t="s">
        <v>3258</v>
      </c>
      <c r="B4263" t="s">
        <v>278</v>
      </c>
      <c r="N4263" s="107">
        <v>12</v>
      </c>
      <c r="O4263">
        <v>5.5</v>
      </c>
      <c r="P4263">
        <v>0</v>
      </c>
    </row>
    <row r="4264" spans="1:16" x14ac:dyDescent="0.3">
      <c r="A4264" t="s">
        <v>3259</v>
      </c>
      <c r="B4264" t="s">
        <v>771</v>
      </c>
      <c r="N4264" s="107">
        <v>12</v>
      </c>
      <c r="O4264">
        <v>6.2</v>
      </c>
      <c r="P4264">
        <v>0</v>
      </c>
    </row>
    <row r="4265" spans="1:16" x14ac:dyDescent="0.3">
      <c r="A4265" t="s">
        <v>3260</v>
      </c>
      <c r="B4265" t="s">
        <v>734</v>
      </c>
      <c r="N4265" s="107">
        <v>12</v>
      </c>
      <c r="O4265">
        <v>6.2</v>
      </c>
      <c r="P4265">
        <v>4000</v>
      </c>
    </row>
    <row r="4266" spans="1:16" x14ac:dyDescent="0.3">
      <c r="A4266" t="s">
        <v>3261</v>
      </c>
      <c r="B4266" t="s">
        <v>219</v>
      </c>
      <c r="N4266" s="107">
        <v>13</v>
      </c>
      <c r="O4266">
        <v>5.9</v>
      </c>
      <c r="P4266">
        <v>10000</v>
      </c>
    </row>
    <row r="4267" spans="1:16" x14ac:dyDescent="0.3">
      <c r="A4267" t="s">
        <v>3262</v>
      </c>
      <c r="B4267" t="s">
        <v>341</v>
      </c>
      <c r="N4267" s="107">
        <v>21</v>
      </c>
      <c r="O4267">
        <v>6.3</v>
      </c>
      <c r="P4267">
        <v>0</v>
      </c>
    </row>
    <row r="4268" spans="1:16" x14ac:dyDescent="0.3">
      <c r="A4268" t="s">
        <v>3263</v>
      </c>
      <c r="B4268" t="s">
        <v>489</v>
      </c>
      <c r="N4268" s="107">
        <v>12</v>
      </c>
      <c r="O4268">
        <v>6.7</v>
      </c>
      <c r="P4268">
        <v>16000</v>
      </c>
    </row>
    <row r="4269" spans="1:16" x14ac:dyDescent="0.3">
      <c r="A4269" t="s">
        <v>3264</v>
      </c>
      <c r="B4269" t="s">
        <v>298</v>
      </c>
      <c r="N4269" s="107">
        <v>13</v>
      </c>
      <c r="O4269">
        <v>3.5</v>
      </c>
      <c r="P4269">
        <v>0</v>
      </c>
    </row>
    <row r="4270" spans="1:16" x14ac:dyDescent="0.3">
      <c r="A4270" t="s">
        <v>3265</v>
      </c>
      <c r="B4270" t="s">
        <v>443</v>
      </c>
      <c r="N4270" s="107">
        <v>14</v>
      </c>
      <c r="O4270">
        <v>7.5</v>
      </c>
      <c r="P4270">
        <v>14000</v>
      </c>
    </row>
    <row r="4271" spans="1:16" x14ac:dyDescent="0.3">
      <c r="A4271" t="s">
        <v>3266</v>
      </c>
      <c r="B4271" t="s">
        <v>373</v>
      </c>
      <c r="N4271" s="107">
        <v>15</v>
      </c>
      <c r="O4271">
        <v>6.6</v>
      </c>
      <c r="P4271">
        <v>0</v>
      </c>
    </row>
    <row r="4272" spans="1:16" x14ac:dyDescent="0.3">
      <c r="A4272" t="s">
        <v>3267</v>
      </c>
      <c r="B4272" t="s">
        <v>671</v>
      </c>
      <c r="N4272" s="107">
        <v>16</v>
      </c>
      <c r="O4272">
        <v>7.5</v>
      </c>
      <c r="P4272">
        <v>0</v>
      </c>
    </row>
    <row r="4273" spans="1:16" x14ac:dyDescent="0.3">
      <c r="A4273" t="s">
        <v>3268</v>
      </c>
      <c r="B4273" t="s">
        <v>343</v>
      </c>
      <c r="N4273" s="107">
        <v>17</v>
      </c>
      <c r="O4273">
        <v>7.2</v>
      </c>
      <c r="P4273">
        <v>16000</v>
      </c>
    </row>
    <row r="4274" spans="1:16" x14ac:dyDescent="0.3">
      <c r="A4274" t="s">
        <v>3269</v>
      </c>
      <c r="B4274" t="s">
        <v>554</v>
      </c>
      <c r="N4274" s="107">
        <v>19</v>
      </c>
      <c r="O4274">
        <v>4.8</v>
      </c>
      <c r="P4274">
        <v>0</v>
      </c>
    </row>
    <row r="4275" spans="1:16" x14ac:dyDescent="0.3">
      <c r="A4275" t="s">
        <v>3270</v>
      </c>
      <c r="B4275" t="s">
        <v>344</v>
      </c>
      <c r="N4275" s="107">
        <v>6</v>
      </c>
      <c r="O4275">
        <v>6.6</v>
      </c>
      <c r="P4275">
        <v>13000</v>
      </c>
    </row>
    <row r="4276" spans="1:16" x14ac:dyDescent="0.3">
      <c r="A4276" t="s">
        <v>3271</v>
      </c>
      <c r="B4276" t="s">
        <v>298</v>
      </c>
      <c r="N4276" s="107">
        <v>1</v>
      </c>
      <c r="O4276">
        <v>3.5</v>
      </c>
      <c r="P4276">
        <v>0</v>
      </c>
    </row>
    <row r="4277" spans="1:16" x14ac:dyDescent="0.3">
      <c r="A4277" t="s">
        <v>3272</v>
      </c>
      <c r="B4277" t="s">
        <v>772</v>
      </c>
      <c r="N4277" s="107">
        <v>2</v>
      </c>
      <c r="O4277">
        <v>6.7</v>
      </c>
      <c r="P4277">
        <v>10000</v>
      </c>
    </row>
    <row r="4278" spans="1:16" x14ac:dyDescent="0.3">
      <c r="A4278" t="s">
        <v>3273</v>
      </c>
      <c r="B4278" t="s">
        <v>579</v>
      </c>
      <c r="N4278" s="107">
        <v>12</v>
      </c>
      <c r="O4278">
        <v>7.6</v>
      </c>
      <c r="P4278">
        <v>21000</v>
      </c>
    </row>
    <row r="4279" spans="1:16" x14ac:dyDescent="0.3">
      <c r="A4279" t="s">
        <v>3274</v>
      </c>
      <c r="B4279" t="s">
        <v>773</v>
      </c>
      <c r="N4279" s="107">
        <v>13</v>
      </c>
      <c r="O4279">
        <v>6.3</v>
      </c>
      <c r="P4279">
        <v>0</v>
      </c>
    </row>
    <row r="4280" spans="1:16" x14ac:dyDescent="0.3">
      <c r="A4280" t="s">
        <v>3275</v>
      </c>
      <c r="B4280" t="s">
        <v>602</v>
      </c>
      <c r="N4280" s="107">
        <v>14</v>
      </c>
      <c r="O4280">
        <v>5.5</v>
      </c>
      <c r="P4280">
        <v>21000</v>
      </c>
    </row>
    <row r="4281" spans="1:16" x14ac:dyDescent="0.3">
      <c r="A4281" t="s">
        <v>3276</v>
      </c>
      <c r="B4281" t="s">
        <v>484</v>
      </c>
      <c r="N4281" s="107">
        <v>15</v>
      </c>
      <c r="O4281">
        <v>6.3</v>
      </c>
      <c r="P4281">
        <v>0</v>
      </c>
    </row>
    <row r="4282" spans="1:16" x14ac:dyDescent="0.3">
      <c r="A4282" t="s">
        <v>3277</v>
      </c>
      <c r="B4282" t="s">
        <v>344</v>
      </c>
      <c r="N4282" s="107">
        <v>16</v>
      </c>
      <c r="O4282">
        <v>6.5</v>
      </c>
      <c r="P4282">
        <v>0</v>
      </c>
    </row>
    <row r="4283" spans="1:16" x14ac:dyDescent="0.3">
      <c r="A4283" t="s">
        <v>3278</v>
      </c>
      <c r="B4283" t="s">
        <v>284</v>
      </c>
      <c r="N4283" s="107">
        <v>17</v>
      </c>
      <c r="O4283">
        <v>5.6</v>
      </c>
      <c r="P4283">
        <v>0</v>
      </c>
    </row>
    <row r="4284" spans="1:16" x14ac:dyDescent="0.3">
      <c r="A4284" t="s">
        <v>3279</v>
      </c>
      <c r="B4284" t="s">
        <v>479</v>
      </c>
      <c r="N4284" s="107">
        <v>18</v>
      </c>
      <c r="O4284">
        <v>6.9</v>
      </c>
      <c r="P4284">
        <v>10000</v>
      </c>
    </row>
    <row r="4285" spans="1:16" x14ac:dyDescent="0.3">
      <c r="A4285" t="s">
        <v>3280</v>
      </c>
      <c r="B4285" t="s">
        <v>572</v>
      </c>
      <c r="N4285" s="107">
        <v>19</v>
      </c>
      <c r="O4285">
        <v>7.6</v>
      </c>
      <c r="P4285">
        <v>0</v>
      </c>
    </row>
    <row r="4286" spans="1:16" x14ac:dyDescent="0.3">
      <c r="A4286" t="s">
        <v>3281</v>
      </c>
      <c r="B4286" t="s">
        <v>537</v>
      </c>
      <c r="N4286" s="107">
        <v>12</v>
      </c>
      <c r="O4286">
        <v>3.9</v>
      </c>
      <c r="P4286">
        <v>613</v>
      </c>
    </row>
    <row r="4287" spans="1:16" x14ac:dyDescent="0.3">
      <c r="A4287" t="s">
        <v>3282</v>
      </c>
      <c r="B4287" t="s">
        <v>341</v>
      </c>
      <c r="N4287" s="107">
        <v>4</v>
      </c>
      <c r="O4287">
        <v>6.1</v>
      </c>
      <c r="P4287">
        <v>0</v>
      </c>
    </row>
    <row r="4288" spans="1:16" x14ac:dyDescent="0.3">
      <c r="A4288" t="s">
        <v>3283</v>
      </c>
      <c r="B4288" t="s">
        <v>541</v>
      </c>
      <c r="N4288" s="107">
        <v>3</v>
      </c>
      <c r="O4288">
        <v>7.3</v>
      </c>
      <c r="P4288">
        <v>52000</v>
      </c>
    </row>
    <row r="4289" spans="1:16" x14ac:dyDescent="0.3">
      <c r="A4289" t="s">
        <v>3284</v>
      </c>
      <c r="B4289" t="s">
        <v>626</v>
      </c>
      <c r="N4289" s="107">
        <v>8</v>
      </c>
      <c r="O4289">
        <v>8.3000000000000007</v>
      </c>
      <c r="P4289">
        <v>0</v>
      </c>
    </row>
    <row r="4290" spans="1:16" x14ac:dyDescent="0.3">
      <c r="A4290" t="s">
        <v>3285</v>
      </c>
      <c r="B4290" t="s">
        <v>388</v>
      </c>
      <c r="N4290" s="107">
        <v>9</v>
      </c>
      <c r="O4290">
        <v>5.8</v>
      </c>
      <c r="P4290">
        <v>0</v>
      </c>
    </row>
    <row r="4291" spans="1:16" x14ac:dyDescent="0.3">
      <c r="A4291" t="s">
        <v>3286</v>
      </c>
      <c r="B4291" t="s">
        <v>201</v>
      </c>
      <c r="N4291" s="107">
        <v>1</v>
      </c>
      <c r="O4291">
        <v>6.8</v>
      </c>
      <c r="P4291">
        <v>49000</v>
      </c>
    </row>
    <row r="4292" spans="1:16" x14ac:dyDescent="0.3">
      <c r="A4292" t="s">
        <v>3287</v>
      </c>
      <c r="B4292" t="s">
        <v>321</v>
      </c>
      <c r="N4292" s="107">
        <v>12</v>
      </c>
      <c r="O4292">
        <v>7</v>
      </c>
      <c r="P4292">
        <v>590</v>
      </c>
    </row>
    <row r="4293" spans="1:16" x14ac:dyDescent="0.3">
      <c r="A4293" t="s">
        <v>3288</v>
      </c>
      <c r="B4293" t="s">
        <v>774</v>
      </c>
      <c r="N4293" s="107">
        <v>7</v>
      </c>
      <c r="O4293">
        <v>5.9</v>
      </c>
      <c r="P4293">
        <v>0</v>
      </c>
    </row>
    <row r="4294" spans="1:16" x14ac:dyDescent="0.3">
      <c r="A4294" t="s">
        <v>3289</v>
      </c>
      <c r="B4294" t="s">
        <v>352</v>
      </c>
      <c r="N4294" s="107">
        <v>4</v>
      </c>
      <c r="O4294">
        <v>6.5</v>
      </c>
      <c r="P4294">
        <v>0</v>
      </c>
    </row>
    <row r="4295" spans="1:16" x14ac:dyDescent="0.3">
      <c r="A4295" t="s">
        <v>3290</v>
      </c>
      <c r="B4295" t="s">
        <v>300</v>
      </c>
      <c r="N4295" s="107">
        <v>19</v>
      </c>
      <c r="O4295">
        <v>6.4</v>
      </c>
      <c r="P4295">
        <v>6000</v>
      </c>
    </row>
    <row r="4296" spans="1:16" x14ac:dyDescent="0.3">
      <c r="A4296" t="s">
        <v>3291</v>
      </c>
      <c r="B4296" t="s">
        <v>735</v>
      </c>
      <c r="N4296" s="107">
        <v>12</v>
      </c>
      <c r="O4296">
        <v>5.8</v>
      </c>
      <c r="P4296">
        <v>0</v>
      </c>
    </row>
    <row r="4297" spans="1:16" x14ac:dyDescent="0.3">
      <c r="A4297" t="s">
        <v>3292</v>
      </c>
      <c r="B4297" t="s">
        <v>554</v>
      </c>
      <c r="N4297" s="107">
        <v>4</v>
      </c>
      <c r="O4297">
        <v>5.0999999999999996</v>
      </c>
      <c r="P4297">
        <v>0</v>
      </c>
    </row>
    <row r="4298" spans="1:16" x14ac:dyDescent="0.3">
      <c r="A4298" t="s">
        <v>3293</v>
      </c>
      <c r="B4298" t="s">
        <v>775</v>
      </c>
      <c r="N4298" s="107">
        <v>3</v>
      </c>
      <c r="O4298">
        <v>6.8</v>
      </c>
      <c r="P4298">
        <v>0</v>
      </c>
    </row>
    <row r="4299" spans="1:16" x14ac:dyDescent="0.3">
      <c r="A4299" t="s">
        <v>3294</v>
      </c>
      <c r="B4299" t="s">
        <v>330</v>
      </c>
      <c r="N4299" s="107">
        <v>8</v>
      </c>
      <c r="O4299">
        <v>5.3</v>
      </c>
      <c r="P4299">
        <v>3000</v>
      </c>
    </row>
    <row r="4300" spans="1:16" x14ac:dyDescent="0.3">
      <c r="A4300" t="s">
        <v>3295</v>
      </c>
      <c r="B4300" t="s">
        <v>701</v>
      </c>
      <c r="N4300" s="107">
        <v>9</v>
      </c>
      <c r="O4300">
        <v>5.3</v>
      </c>
      <c r="P4300">
        <v>0</v>
      </c>
    </row>
    <row r="4301" spans="1:16" x14ac:dyDescent="0.3">
      <c r="A4301" t="s">
        <v>3296</v>
      </c>
      <c r="B4301" t="s">
        <v>595</v>
      </c>
      <c r="N4301" s="107">
        <v>1</v>
      </c>
      <c r="O4301">
        <v>6.4</v>
      </c>
      <c r="P4301">
        <v>431</v>
      </c>
    </row>
    <row r="4302" spans="1:16" x14ac:dyDescent="0.3">
      <c r="A4302" t="s">
        <v>3297</v>
      </c>
      <c r="B4302" t="s">
        <v>208</v>
      </c>
      <c r="N4302" s="107">
        <v>12</v>
      </c>
      <c r="O4302">
        <v>4.9000000000000004</v>
      </c>
      <c r="P4302">
        <v>1000</v>
      </c>
    </row>
    <row r="4303" spans="1:16" x14ac:dyDescent="0.3">
      <c r="A4303" t="s">
        <v>3298</v>
      </c>
      <c r="B4303" t="s">
        <v>712</v>
      </c>
      <c r="N4303" s="107">
        <v>7</v>
      </c>
      <c r="O4303">
        <v>6.8</v>
      </c>
      <c r="P4303">
        <v>0</v>
      </c>
    </row>
    <row r="4304" spans="1:16" x14ac:dyDescent="0.3">
      <c r="A4304" t="s">
        <v>3299</v>
      </c>
      <c r="B4304" t="s">
        <v>776</v>
      </c>
      <c r="N4304" s="107">
        <v>4</v>
      </c>
      <c r="O4304">
        <v>7.1</v>
      </c>
      <c r="P4304">
        <v>0</v>
      </c>
    </row>
    <row r="4305" spans="1:16" x14ac:dyDescent="0.3">
      <c r="A4305" t="s">
        <v>3300</v>
      </c>
      <c r="B4305" t="s">
        <v>777</v>
      </c>
      <c r="N4305" s="107">
        <v>21</v>
      </c>
      <c r="O4305">
        <v>6.8</v>
      </c>
      <c r="P4305">
        <v>0</v>
      </c>
    </row>
    <row r="4306" spans="1:16" x14ac:dyDescent="0.3">
      <c r="A4306" t="s">
        <v>3301</v>
      </c>
      <c r="B4306" t="s">
        <v>528</v>
      </c>
      <c r="N4306" s="107">
        <v>12</v>
      </c>
      <c r="O4306">
        <v>6.1</v>
      </c>
      <c r="P4306">
        <v>124</v>
      </c>
    </row>
    <row r="4307" spans="1:16" x14ac:dyDescent="0.3">
      <c r="A4307" t="s">
        <v>3302</v>
      </c>
      <c r="B4307" t="s">
        <v>316</v>
      </c>
      <c r="N4307" s="107">
        <v>13</v>
      </c>
      <c r="O4307">
        <v>7</v>
      </c>
      <c r="P4307">
        <v>18000</v>
      </c>
    </row>
    <row r="4308" spans="1:16" x14ac:dyDescent="0.3">
      <c r="A4308" t="s">
        <v>3303</v>
      </c>
      <c r="B4308" t="s">
        <v>409</v>
      </c>
      <c r="N4308" s="107">
        <v>14</v>
      </c>
      <c r="O4308">
        <v>8.5</v>
      </c>
      <c r="P4308">
        <v>0</v>
      </c>
    </row>
    <row r="4309" spans="1:16" x14ac:dyDescent="0.3">
      <c r="A4309" t="s">
        <v>3304</v>
      </c>
      <c r="B4309" t="s">
        <v>300</v>
      </c>
      <c r="N4309" s="107">
        <v>15</v>
      </c>
      <c r="O4309">
        <v>5.9</v>
      </c>
      <c r="P4309">
        <v>0</v>
      </c>
    </row>
    <row r="4310" spans="1:16" x14ac:dyDescent="0.3">
      <c r="A4310" t="s">
        <v>3305</v>
      </c>
      <c r="B4310" t="s">
        <v>190</v>
      </c>
      <c r="N4310" s="107">
        <v>16</v>
      </c>
      <c r="O4310">
        <v>6.3</v>
      </c>
      <c r="P4310">
        <v>681</v>
      </c>
    </row>
    <row r="4311" spans="1:16" x14ac:dyDescent="0.3">
      <c r="A4311" t="s">
        <v>3306</v>
      </c>
      <c r="B4311" t="s">
        <v>373</v>
      </c>
      <c r="N4311" s="107">
        <v>17</v>
      </c>
      <c r="O4311">
        <v>5.9</v>
      </c>
      <c r="P4311">
        <v>501</v>
      </c>
    </row>
    <row r="4312" spans="1:16" x14ac:dyDescent="0.3">
      <c r="A4312" t="s">
        <v>3307</v>
      </c>
      <c r="B4312" t="s">
        <v>298</v>
      </c>
      <c r="N4312" s="107">
        <v>19</v>
      </c>
      <c r="O4312">
        <v>5.4</v>
      </c>
      <c r="P4312">
        <v>0</v>
      </c>
    </row>
    <row r="4313" spans="1:16" x14ac:dyDescent="0.3">
      <c r="A4313" t="s">
        <v>3308</v>
      </c>
      <c r="B4313" t="s">
        <v>778</v>
      </c>
      <c r="N4313" s="107">
        <v>6</v>
      </c>
      <c r="O4313">
        <v>7</v>
      </c>
      <c r="P4313">
        <v>0</v>
      </c>
    </row>
    <row r="4314" spans="1:16" x14ac:dyDescent="0.3">
      <c r="A4314" t="s">
        <v>3309</v>
      </c>
      <c r="B4314" t="s">
        <v>474</v>
      </c>
      <c r="N4314" s="107">
        <v>1</v>
      </c>
      <c r="O4314">
        <v>6.9</v>
      </c>
      <c r="P4314">
        <v>0</v>
      </c>
    </row>
    <row r="4315" spans="1:16" x14ac:dyDescent="0.3">
      <c r="A4315" t="s">
        <v>3310</v>
      </c>
      <c r="B4315" t="s">
        <v>443</v>
      </c>
      <c r="N4315" s="107">
        <v>2</v>
      </c>
      <c r="O4315">
        <v>7.5</v>
      </c>
      <c r="P4315">
        <v>76000</v>
      </c>
    </row>
    <row r="4316" spans="1:16" x14ac:dyDescent="0.3">
      <c r="A4316" t="s">
        <v>3311</v>
      </c>
      <c r="B4316" t="s">
        <v>779</v>
      </c>
      <c r="N4316" s="107">
        <v>12</v>
      </c>
      <c r="O4316">
        <v>8.1999999999999993</v>
      </c>
      <c r="P4316">
        <v>484</v>
      </c>
    </row>
    <row r="4317" spans="1:16" x14ac:dyDescent="0.3">
      <c r="A4317" t="s">
        <v>3312</v>
      </c>
      <c r="B4317" t="s">
        <v>298</v>
      </c>
      <c r="N4317" s="107">
        <v>13</v>
      </c>
      <c r="O4317">
        <v>5.9</v>
      </c>
      <c r="P4317">
        <v>25000</v>
      </c>
    </row>
    <row r="4318" spans="1:16" x14ac:dyDescent="0.3">
      <c r="A4318" t="s">
        <v>3313</v>
      </c>
      <c r="B4318" t="s">
        <v>780</v>
      </c>
      <c r="N4318" s="107">
        <v>14</v>
      </c>
      <c r="O4318">
        <v>5</v>
      </c>
      <c r="P4318">
        <v>12000</v>
      </c>
    </row>
    <row r="4319" spans="1:16" x14ac:dyDescent="0.3">
      <c r="A4319" t="s">
        <v>3314</v>
      </c>
      <c r="B4319" t="s">
        <v>781</v>
      </c>
      <c r="N4319" s="107">
        <v>15</v>
      </c>
      <c r="O4319">
        <v>7.3</v>
      </c>
      <c r="P4319">
        <v>264</v>
      </c>
    </row>
    <row r="4320" spans="1:16" x14ac:dyDescent="0.3">
      <c r="A4320" t="s">
        <v>3315</v>
      </c>
      <c r="B4320" t="s">
        <v>782</v>
      </c>
      <c r="N4320" s="107">
        <v>16</v>
      </c>
      <c r="O4320">
        <v>6.4</v>
      </c>
      <c r="P4320">
        <v>0</v>
      </c>
    </row>
    <row r="4321" spans="1:16" x14ac:dyDescent="0.3">
      <c r="A4321" t="s">
        <v>3316</v>
      </c>
      <c r="B4321" t="s">
        <v>278</v>
      </c>
      <c r="N4321" s="107">
        <v>17</v>
      </c>
      <c r="O4321">
        <v>6.6</v>
      </c>
      <c r="P4321">
        <v>0</v>
      </c>
    </row>
    <row r="4322" spans="1:16" x14ac:dyDescent="0.3">
      <c r="A4322" t="s">
        <v>3317</v>
      </c>
      <c r="B4322" t="s">
        <v>783</v>
      </c>
      <c r="N4322" s="107">
        <v>18</v>
      </c>
      <c r="O4322">
        <v>7.8</v>
      </c>
      <c r="P4322">
        <v>4</v>
      </c>
    </row>
    <row r="4323" spans="1:16" x14ac:dyDescent="0.3">
      <c r="A4323" t="s">
        <v>3318</v>
      </c>
      <c r="B4323" t="s">
        <v>298</v>
      </c>
      <c r="N4323" s="107">
        <v>19</v>
      </c>
      <c r="O4323">
        <v>6.7</v>
      </c>
      <c r="P4323">
        <v>422</v>
      </c>
    </row>
    <row r="4324" spans="1:16" x14ac:dyDescent="0.3">
      <c r="A4324" t="s">
        <v>3319</v>
      </c>
      <c r="B4324" t="s">
        <v>784</v>
      </c>
      <c r="N4324" s="107">
        <v>12</v>
      </c>
      <c r="O4324">
        <v>4</v>
      </c>
      <c r="P4324">
        <v>0</v>
      </c>
    </row>
    <row r="4325" spans="1:16" x14ac:dyDescent="0.3">
      <c r="A4325" t="s">
        <v>3320</v>
      </c>
      <c r="B4325" t="s">
        <v>443</v>
      </c>
      <c r="N4325" s="107">
        <v>4</v>
      </c>
      <c r="O4325">
        <v>7.6</v>
      </c>
      <c r="P4325">
        <v>0</v>
      </c>
    </row>
    <row r="4326" spans="1:16" x14ac:dyDescent="0.3">
      <c r="A4326" t="s">
        <v>3321</v>
      </c>
      <c r="B4326" t="s">
        <v>443</v>
      </c>
      <c r="N4326" s="107">
        <v>3</v>
      </c>
      <c r="O4326">
        <v>7.7</v>
      </c>
      <c r="P4326">
        <v>269</v>
      </c>
    </row>
    <row r="4327" spans="1:16" x14ac:dyDescent="0.3">
      <c r="A4327" t="s">
        <v>3322</v>
      </c>
      <c r="B4327" t="s">
        <v>201</v>
      </c>
      <c r="N4327" s="107">
        <v>8</v>
      </c>
      <c r="O4327">
        <v>5.8</v>
      </c>
      <c r="P4327">
        <v>19000</v>
      </c>
    </row>
    <row r="4328" spans="1:16" x14ac:dyDescent="0.3">
      <c r="A4328" t="s">
        <v>2453</v>
      </c>
      <c r="B4328" t="s">
        <v>222</v>
      </c>
      <c r="N4328" s="107">
        <v>9</v>
      </c>
      <c r="O4328">
        <v>5.2</v>
      </c>
      <c r="P4328">
        <v>401</v>
      </c>
    </row>
    <row r="4329" spans="1:16" x14ac:dyDescent="0.3">
      <c r="A4329" t="s">
        <v>3323</v>
      </c>
      <c r="B4329" t="s">
        <v>300</v>
      </c>
      <c r="N4329" s="107">
        <v>1</v>
      </c>
      <c r="O4329">
        <v>5.6</v>
      </c>
      <c r="P4329">
        <v>1000</v>
      </c>
    </row>
    <row r="4330" spans="1:16" x14ac:dyDescent="0.3">
      <c r="A4330" t="s">
        <v>3324</v>
      </c>
      <c r="B4330" t="s">
        <v>300</v>
      </c>
      <c r="N4330" s="107">
        <v>12</v>
      </c>
      <c r="O4330">
        <v>5.3</v>
      </c>
      <c r="P4330">
        <v>10000</v>
      </c>
    </row>
    <row r="4331" spans="1:16" x14ac:dyDescent="0.3">
      <c r="A4331" t="s">
        <v>3325</v>
      </c>
      <c r="B4331" t="s">
        <v>785</v>
      </c>
      <c r="N4331" s="107">
        <v>7</v>
      </c>
      <c r="O4331">
        <v>7.4</v>
      </c>
      <c r="P4331">
        <v>1000</v>
      </c>
    </row>
    <row r="4332" spans="1:16" x14ac:dyDescent="0.3">
      <c r="A4332" t="s">
        <v>3326</v>
      </c>
      <c r="B4332" t="s">
        <v>579</v>
      </c>
      <c r="N4332" s="107">
        <v>4</v>
      </c>
      <c r="O4332">
        <v>6.6</v>
      </c>
      <c r="P4332">
        <v>0</v>
      </c>
    </row>
    <row r="4333" spans="1:16" x14ac:dyDescent="0.3">
      <c r="A4333" t="s">
        <v>3327</v>
      </c>
      <c r="B4333" t="s">
        <v>344</v>
      </c>
      <c r="N4333" s="107">
        <v>21</v>
      </c>
      <c r="O4333">
        <v>6.2</v>
      </c>
      <c r="P4333">
        <v>0</v>
      </c>
    </row>
    <row r="4334" spans="1:16" x14ac:dyDescent="0.3">
      <c r="A4334" t="s">
        <v>3328</v>
      </c>
      <c r="B4334" t="s">
        <v>298</v>
      </c>
      <c r="N4334" s="107">
        <v>12</v>
      </c>
      <c r="O4334">
        <v>1.9</v>
      </c>
      <c r="P4334">
        <v>0</v>
      </c>
    </row>
    <row r="4335" spans="1:16" x14ac:dyDescent="0.3">
      <c r="A4335" t="s">
        <v>3329</v>
      </c>
      <c r="B4335" t="s">
        <v>196</v>
      </c>
      <c r="N4335" s="107">
        <v>13</v>
      </c>
      <c r="O4335">
        <v>5.7</v>
      </c>
      <c r="P4335">
        <v>0</v>
      </c>
    </row>
    <row r="4336" spans="1:16" x14ac:dyDescent="0.3">
      <c r="A4336" t="s">
        <v>3330</v>
      </c>
      <c r="B4336" t="s">
        <v>199</v>
      </c>
      <c r="N4336" s="107">
        <v>14</v>
      </c>
      <c r="O4336">
        <v>6.6</v>
      </c>
      <c r="P4336">
        <v>0</v>
      </c>
    </row>
    <row r="4337" spans="1:16" x14ac:dyDescent="0.3">
      <c r="A4337" t="s">
        <v>3331</v>
      </c>
      <c r="B4337" t="s">
        <v>300</v>
      </c>
      <c r="N4337" s="107">
        <v>15</v>
      </c>
      <c r="O4337">
        <v>6</v>
      </c>
      <c r="P4337">
        <v>10000</v>
      </c>
    </row>
    <row r="4338" spans="1:16" x14ac:dyDescent="0.3">
      <c r="A4338" t="s">
        <v>3332</v>
      </c>
      <c r="B4338" t="s">
        <v>191</v>
      </c>
      <c r="N4338" s="107">
        <v>16</v>
      </c>
      <c r="O4338">
        <v>6.1</v>
      </c>
      <c r="P4338">
        <v>713</v>
      </c>
    </row>
    <row r="4339" spans="1:16" x14ac:dyDescent="0.3">
      <c r="A4339" t="s">
        <v>3333</v>
      </c>
      <c r="B4339" t="s">
        <v>298</v>
      </c>
      <c r="N4339" s="107">
        <v>17</v>
      </c>
      <c r="O4339">
        <v>4.8</v>
      </c>
      <c r="P4339">
        <v>0</v>
      </c>
    </row>
    <row r="4340" spans="1:16" x14ac:dyDescent="0.3">
      <c r="A4340" t="s">
        <v>3334</v>
      </c>
      <c r="B4340" t="s">
        <v>276</v>
      </c>
      <c r="N4340" s="107">
        <v>19</v>
      </c>
      <c r="O4340">
        <v>6.2</v>
      </c>
      <c r="P4340">
        <v>979</v>
      </c>
    </row>
    <row r="4341" spans="1:16" x14ac:dyDescent="0.3">
      <c r="A4341" t="s">
        <v>3335</v>
      </c>
      <c r="B4341" t="s">
        <v>243</v>
      </c>
      <c r="N4341" s="107">
        <v>6</v>
      </c>
      <c r="O4341">
        <v>7.5</v>
      </c>
      <c r="P4341">
        <v>0</v>
      </c>
    </row>
    <row r="4342" spans="1:16" x14ac:dyDescent="0.3">
      <c r="A4342" t="s">
        <v>3336</v>
      </c>
      <c r="B4342" t="s">
        <v>579</v>
      </c>
      <c r="N4342" s="107">
        <v>1</v>
      </c>
      <c r="O4342">
        <v>6.3</v>
      </c>
      <c r="P4342">
        <v>983</v>
      </c>
    </row>
    <row r="4343" spans="1:16" x14ac:dyDescent="0.3">
      <c r="A4343" t="s">
        <v>3337</v>
      </c>
      <c r="B4343" t="s">
        <v>786</v>
      </c>
      <c r="N4343" s="107">
        <v>2</v>
      </c>
      <c r="O4343">
        <v>7.1</v>
      </c>
      <c r="P4343">
        <v>0</v>
      </c>
    </row>
    <row r="4344" spans="1:16" x14ac:dyDescent="0.3">
      <c r="A4344" t="s">
        <v>3338</v>
      </c>
      <c r="B4344" t="s">
        <v>373</v>
      </c>
      <c r="N4344" s="107">
        <v>12</v>
      </c>
      <c r="O4344">
        <v>6.6</v>
      </c>
      <c r="P4344">
        <v>977</v>
      </c>
    </row>
    <row r="4345" spans="1:16" x14ac:dyDescent="0.3">
      <c r="A4345" t="s">
        <v>3339</v>
      </c>
      <c r="B4345" t="s">
        <v>787</v>
      </c>
      <c r="N4345" s="107">
        <v>13</v>
      </c>
      <c r="O4345">
        <v>6.1</v>
      </c>
      <c r="P4345">
        <v>0</v>
      </c>
    </row>
    <row r="4346" spans="1:16" x14ac:dyDescent="0.3">
      <c r="A4346" t="s">
        <v>3340</v>
      </c>
      <c r="B4346" t="s">
        <v>369</v>
      </c>
      <c r="N4346" s="107">
        <v>14</v>
      </c>
      <c r="O4346">
        <v>6.7</v>
      </c>
      <c r="P4346">
        <v>0</v>
      </c>
    </row>
    <row r="4347" spans="1:16" x14ac:dyDescent="0.3">
      <c r="A4347" t="s">
        <v>3341</v>
      </c>
      <c r="B4347" t="s">
        <v>196</v>
      </c>
      <c r="N4347" s="107">
        <v>15</v>
      </c>
      <c r="O4347">
        <v>5.6</v>
      </c>
      <c r="P4347">
        <v>25000</v>
      </c>
    </row>
    <row r="4348" spans="1:16" x14ac:dyDescent="0.3">
      <c r="A4348" t="s">
        <v>3342</v>
      </c>
      <c r="B4348" t="s">
        <v>582</v>
      </c>
      <c r="N4348" s="107">
        <v>16</v>
      </c>
      <c r="O4348">
        <v>7.2</v>
      </c>
      <c r="P4348">
        <v>444</v>
      </c>
    </row>
    <row r="4349" spans="1:16" x14ac:dyDescent="0.3">
      <c r="A4349" t="s">
        <v>3343</v>
      </c>
      <c r="B4349" t="s">
        <v>703</v>
      </c>
      <c r="N4349" s="107">
        <v>17</v>
      </c>
      <c r="O4349">
        <v>4.3</v>
      </c>
      <c r="P4349">
        <v>0</v>
      </c>
    </row>
    <row r="4350" spans="1:16" x14ac:dyDescent="0.3">
      <c r="A4350" t="s">
        <v>3344</v>
      </c>
      <c r="B4350" t="s">
        <v>298</v>
      </c>
      <c r="N4350" s="107">
        <v>18</v>
      </c>
      <c r="O4350">
        <v>6.4</v>
      </c>
      <c r="P4350">
        <v>0</v>
      </c>
    </row>
    <row r="4351" spans="1:16" x14ac:dyDescent="0.3">
      <c r="A4351" t="s">
        <v>3345</v>
      </c>
      <c r="B4351" t="s">
        <v>788</v>
      </c>
      <c r="N4351" s="107">
        <v>19</v>
      </c>
      <c r="O4351">
        <v>7.1</v>
      </c>
      <c r="P4351">
        <v>0</v>
      </c>
    </row>
    <row r="4352" spans="1:16" x14ac:dyDescent="0.3">
      <c r="A4352" t="s">
        <v>3346</v>
      </c>
      <c r="B4352" t="s">
        <v>201</v>
      </c>
      <c r="N4352" s="107">
        <v>12</v>
      </c>
      <c r="O4352">
        <v>6.3</v>
      </c>
      <c r="P4352">
        <v>0</v>
      </c>
    </row>
    <row r="4353" spans="1:16" x14ac:dyDescent="0.3">
      <c r="A4353" t="s">
        <v>3347</v>
      </c>
      <c r="B4353" t="s">
        <v>298</v>
      </c>
      <c r="N4353" s="107">
        <v>4</v>
      </c>
      <c r="O4353">
        <v>7.4</v>
      </c>
      <c r="P4353">
        <v>311</v>
      </c>
    </row>
    <row r="4354" spans="1:16" x14ac:dyDescent="0.3">
      <c r="A4354" t="s">
        <v>3348</v>
      </c>
      <c r="B4354" t="s">
        <v>300</v>
      </c>
      <c r="N4354" s="107">
        <v>3</v>
      </c>
      <c r="O4354">
        <v>6.1</v>
      </c>
      <c r="P4354">
        <v>25000</v>
      </c>
    </row>
    <row r="4355" spans="1:16" x14ac:dyDescent="0.3">
      <c r="A4355" t="s">
        <v>3349</v>
      </c>
      <c r="B4355" t="s">
        <v>373</v>
      </c>
      <c r="N4355" s="107">
        <v>8</v>
      </c>
      <c r="O4355">
        <v>6.6</v>
      </c>
      <c r="P4355">
        <v>855</v>
      </c>
    </row>
    <row r="4356" spans="1:16" x14ac:dyDescent="0.3">
      <c r="A4356" t="s">
        <v>3350</v>
      </c>
      <c r="B4356" t="s">
        <v>243</v>
      </c>
      <c r="N4356" s="107">
        <v>9</v>
      </c>
      <c r="O4356">
        <v>6</v>
      </c>
      <c r="P4356">
        <v>0</v>
      </c>
    </row>
    <row r="4357" spans="1:16" x14ac:dyDescent="0.3">
      <c r="A4357" t="s">
        <v>3351</v>
      </c>
      <c r="B4357" t="s">
        <v>789</v>
      </c>
      <c r="N4357" s="107">
        <v>1</v>
      </c>
      <c r="O4357">
        <v>6.8</v>
      </c>
      <c r="P4357">
        <v>0</v>
      </c>
    </row>
    <row r="4358" spans="1:16" x14ac:dyDescent="0.3">
      <c r="A4358" t="s">
        <v>3198</v>
      </c>
      <c r="B4358" t="s">
        <v>298</v>
      </c>
      <c r="N4358" s="107">
        <v>12</v>
      </c>
      <c r="O4358">
        <v>7.4</v>
      </c>
      <c r="P4358">
        <v>0</v>
      </c>
    </row>
    <row r="4359" spans="1:16" x14ac:dyDescent="0.3">
      <c r="A4359" t="s">
        <v>3352</v>
      </c>
      <c r="B4359" t="s">
        <v>196</v>
      </c>
      <c r="N4359" s="107">
        <v>7</v>
      </c>
      <c r="O4359">
        <v>6.8</v>
      </c>
      <c r="P4359">
        <v>10000</v>
      </c>
    </row>
    <row r="4360" spans="1:16" x14ac:dyDescent="0.3">
      <c r="A4360" t="s">
        <v>3353</v>
      </c>
      <c r="B4360" t="s">
        <v>630</v>
      </c>
      <c r="N4360" s="107">
        <v>4</v>
      </c>
      <c r="O4360">
        <v>7.2</v>
      </c>
      <c r="P4360">
        <v>0</v>
      </c>
    </row>
    <row r="4361" spans="1:16" x14ac:dyDescent="0.3">
      <c r="A4361" t="s">
        <v>3354</v>
      </c>
      <c r="B4361" t="s">
        <v>380</v>
      </c>
      <c r="N4361" s="107">
        <v>21</v>
      </c>
      <c r="O4361">
        <v>1.9</v>
      </c>
      <c r="P4361">
        <v>676</v>
      </c>
    </row>
    <row r="4362" spans="1:16" x14ac:dyDescent="0.3">
      <c r="A4362" t="s">
        <v>3355</v>
      </c>
      <c r="B4362" t="s">
        <v>305</v>
      </c>
      <c r="N4362" s="107">
        <v>12</v>
      </c>
      <c r="O4362">
        <v>5.5</v>
      </c>
      <c r="P4362">
        <v>233</v>
      </c>
    </row>
    <row r="4363" spans="1:16" x14ac:dyDescent="0.3">
      <c r="A4363" t="s">
        <v>3356</v>
      </c>
      <c r="B4363" t="s">
        <v>305</v>
      </c>
      <c r="N4363" s="107">
        <v>13</v>
      </c>
      <c r="O4363">
        <v>4.5</v>
      </c>
      <c r="P4363">
        <v>924</v>
      </c>
    </row>
    <row r="4364" spans="1:16" x14ac:dyDescent="0.3">
      <c r="A4364" t="s">
        <v>3357</v>
      </c>
      <c r="B4364" t="s">
        <v>415</v>
      </c>
      <c r="N4364" s="107">
        <v>14</v>
      </c>
      <c r="O4364">
        <v>6.3</v>
      </c>
      <c r="P4364">
        <v>548</v>
      </c>
    </row>
    <row r="4365" spans="1:16" x14ac:dyDescent="0.3">
      <c r="A4365" t="s">
        <v>3358</v>
      </c>
      <c r="B4365" t="s">
        <v>790</v>
      </c>
      <c r="N4365" s="107">
        <v>15</v>
      </c>
      <c r="O4365">
        <v>7</v>
      </c>
      <c r="P4365">
        <v>18000</v>
      </c>
    </row>
    <row r="4366" spans="1:16" x14ac:dyDescent="0.3">
      <c r="A4366" t="s">
        <v>3359</v>
      </c>
      <c r="B4366" t="s">
        <v>791</v>
      </c>
      <c r="N4366" s="107">
        <v>16</v>
      </c>
      <c r="O4366">
        <v>6.7</v>
      </c>
      <c r="P4366">
        <v>346</v>
      </c>
    </row>
    <row r="4367" spans="1:16" x14ac:dyDescent="0.3">
      <c r="A4367" t="s">
        <v>3360</v>
      </c>
      <c r="B4367" t="s">
        <v>194</v>
      </c>
      <c r="N4367" s="107">
        <v>17</v>
      </c>
      <c r="O4367">
        <v>2.8</v>
      </c>
      <c r="P4367">
        <v>0</v>
      </c>
    </row>
    <row r="4368" spans="1:16" x14ac:dyDescent="0.3">
      <c r="A4368" t="s">
        <v>3361</v>
      </c>
      <c r="B4368" t="s">
        <v>592</v>
      </c>
      <c r="N4368" s="107">
        <v>19</v>
      </c>
      <c r="O4368">
        <v>5</v>
      </c>
      <c r="P4368">
        <v>0</v>
      </c>
    </row>
    <row r="4369" spans="1:16" x14ac:dyDescent="0.3">
      <c r="A4369" t="s">
        <v>3362</v>
      </c>
      <c r="B4369" t="s">
        <v>344</v>
      </c>
      <c r="N4369" s="107">
        <v>6</v>
      </c>
      <c r="O4369">
        <v>7.5</v>
      </c>
      <c r="P4369">
        <v>797</v>
      </c>
    </row>
    <row r="4370" spans="1:16" x14ac:dyDescent="0.3">
      <c r="A4370" t="s">
        <v>3363</v>
      </c>
      <c r="B4370" t="s">
        <v>392</v>
      </c>
      <c r="N4370" s="107">
        <v>1</v>
      </c>
      <c r="O4370">
        <v>4.3</v>
      </c>
      <c r="P4370">
        <v>48000</v>
      </c>
    </row>
    <row r="4371" spans="1:16" x14ac:dyDescent="0.3">
      <c r="A4371" t="s">
        <v>3364</v>
      </c>
      <c r="B4371" t="s">
        <v>199</v>
      </c>
      <c r="N4371" s="107">
        <v>2</v>
      </c>
      <c r="O4371">
        <v>5.6</v>
      </c>
      <c r="P4371">
        <v>0</v>
      </c>
    </row>
    <row r="4372" spans="1:16" x14ac:dyDescent="0.3">
      <c r="A4372" t="s">
        <v>3365</v>
      </c>
      <c r="B4372" t="s">
        <v>424</v>
      </c>
      <c r="N4372" s="107">
        <v>12</v>
      </c>
      <c r="O4372">
        <v>6.2</v>
      </c>
      <c r="P4372">
        <v>847</v>
      </c>
    </row>
    <row r="4373" spans="1:16" x14ac:dyDescent="0.3">
      <c r="A4373" t="s">
        <v>3366</v>
      </c>
      <c r="B4373" t="s">
        <v>484</v>
      </c>
      <c r="N4373" s="107">
        <v>13</v>
      </c>
      <c r="O4373">
        <v>5.3</v>
      </c>
      <c r="P4373">
        <v>608</v>
      </c>
    </row>
    <row r="4374" spans="1:16" x14ac:dyDescent="0.3">
      <c r="A4374" t="s">
        <v>3367</v>
      </c>
      <c r="B4374" t="s">
        <v>792</v>
      </c>
      <c r="N4374" s="107">
        <v>14</v>
      </c>
      <c r="O4374">
        <v>7.4</v>
      </c>
      <c r="P4374">
        <v>15000</v>
      </c>
    </row>
    <row r="4375" spans="1:16" x14ac:dyDescent="0.3">
      <c r="A4375" t="s">
        <v>3368</v>
      </c>
      <c r="B4375" t="s">
        <v>442</v>
      </c>
      <c r="N4375" s="107">
        <v>15</v>
      </c>
      <c r="O4375">
        <v>7.4</v>
      </c>
      <c r="P4375">
        <v>36000</v>
      </c>
    </row>
    <row r="4376" spans="1:16" x14ac:dyDescent="0.3">
      <c r="A4376" t="s">
        <v>3369</v>
      </c>
      <c r="B4376" t="s">
        <v>456</v>
      </c>
      <c r="N4376" s="107">
        <v>16</v>
      </c>
      <c r="O4376">
        <v>6.5</v>
      </c>
      <c r="P4376">
        <v>0</v>
      </c>
    </row>
    <row r="4377" spans="1:16" x14ac:dyDescent="0.3">
      <c r="A4377" t="s">
        <v>3370</v>
      </c>
      <c r="B4377" t="s">
        <v>793</v>
      </c>
      <c r="N4377" s="107">
        <v>17</v>
      </c>
      <c r="O4377">
        <v>7.1</v>
      </c>
      <c r="P4377">
        <v>13000</v>
      </c>
    </row>
    <row r="4378" spans="1:16" x14ac:dyDescent="0.3">
      <c r="A4378" t="s">
        <v>3371</v>
      </c>
      <c r="B4378" t="s">
        <v>295</v>
      </c>
      <c r="N4378" s="107">
        <v>18</v>
      </c>
      <c r="O4378">
        <v>7.2</v>
      </c>
      <c r="P4378">
        <v>1000</v>
      </c>
    </row>
    <row r="4379" spans="1:16" x14ac:dyDescent="0.3">
      <c r="A4379" t="s">
        <v>3372</v>
      </c>
      <c r="B4379" t="s">
        <v>750</v>
      </c>
      <c r="N4379" s="107">
        <v>19</v>
      </c>
      <c r="O4379">
        <v>2.2999999999999998</v>
      </c>
      <c r="P4379">
        <v>1000</v>
      </c>
    </row>
    <row r="4380" spans="1:16" x14ac:dyDescent="0.3">
      <c r="A4380" t="s">
        <v>3373</v>
      </c>
      <c r="B4380" t="s">
        <v>675</v>
      </c>
      <c r="N4380" s="107">
        <v>12</v>
      </c>
      <c r="O4380">
        <v>6.4</v>
      </c>
      <c r="P4380">
        <v>0</v>
      </c>
    </row>
    <row r="4381" spans="1:16" x14ac:dyDescent="0.3">
      <c r="A4381" t="s">
        <v>3374</v>
      </c>
      <c r="B4381" t="s">
        <v>433</v>
      </c>
      <c r="N4381" s="107">
        <v>4</v>
      </c>
      <c r="O4381">
        <v>6.1</v>
      </c>
      <c r="P4381">
        <v>0</v>
      </c>
    </row>
    <row r="4382" spans="1:16" x14ac:dyDescent="0.3">
      <c r="A4382" t="s">
        <v>3375</v>
      </c>
      <c r="B4382" t="s">
        <v>201</v>
      </c>
      <c r="N4382" s="107">
        <v>21</v>
      </c>
      <c r="O4382">
        <v>7</v>
      </c>
      <c r="P4382">
        <v>971</v>
      </c>
    </row>
    <row r="4383" spans="1:16" x14ac:dyDescent="0.3">
      <c r="A4383" t="s">
        <v>3376</v>
      </c>
      <c r="B4383" t="s">
        <v>326</v>
      </c>
      <c r="N4383" s="107">
        <v>12</v>
      </c>
      <c r="O4383">
        <v>6.5</v>
      </c>
      <c r="P4383">
        <v>0</v>
      </c>
    </row>
    <row r="4384" spans="1:16" x14ac:dyDescent="0.3">
      <c r="A4384" t="s">
        <v>3377</v>
      </c>
      <c r="B4384" t="s">
        <v>286</v>
      </c>
      <c r="N4384" s="107">
        <v>13</v>
      </c>
      <c r="O4384">
        <v>7</v>
      </c>
      <c r="P4384">
        <v>0</v>
      </c>
    </row>
    <row r="4385" spans="1:16" x14ac:dyDescent="0.3">
      <c r="A4385" t="s">
        <v>3378</v>
      </c>
      <c r="B4385" t="s">
        <v>489</v>
      </c>
      <c r="N4385" s="107">
        <v>14</v>
      </c>
      <c r="O4385">
        <v>7</v>
      </c>
      <c r="P4385">
        <v>0</v>
      </c>
    </row>
    <row r="4386" spans="1:16" x14ac:dyDescent="0.3">
      <c r="A4386" t="s">
        <v>3379</v>
      </c>
      <c r="B4386" t="s">
        <v>176</v>
      </c>
      <c r="N4386" s="107">
        <v>15</v>
      </c>
      <c r="O4386">
        <v>4.9000000000000004</v>
      </c>
      <c r="P4386">
        <v>0</v>
      </c>
    </row>
    <row r="4387" spans="1:16" x14ac:dyDescent="0.3">
      <c r="A4387" t="s">
        <v>3380</v>
      </c>
      <c r="B4387" t="s">
        <v>794</v>
      </c>
      <c r="N4387" s="107">
        <v>16</v>
      </c>
      <c r="O4387">
        <v>6.9</v>
      </c>
      <c r="P4387">
        <v>13000</v>
      </c>
    </row>
    <row r="4388" spans="1:16" x14ac:dyDescent="0.3">
      <c r="A4388" t="s">
        <v>3381</v>
      </c>
      <c r="B4388" t="s">
        <v>278</v>
      </c>
      <c r="N4388" s="107">
        <v>17</v>
      </c>
      <c r="O4388">
        <v>7.5</v>
      </c>
      <c r="P4388">
        <v>11000</v>
      </c>
    </row>
    <row r="4389" spans="1:16" x14ac:dyDescent="0.3">
      <c r="A4389" t="s">
        <v>3382</v>
      </c>
      <c r="B4389" t="s">
        <v>691</v>
      </c>
      <c r="N4389" s="107">
        <v>19</v>
      </c>
      <c r="O4389">
        <v>8.4</v>
      </c>
      <c r="P4389">
        <v>235</v>
      </c>
    </row>
    <row r="4390" spans="1:16" x14ac:dyDescent="0.3">
      <c r="A4390" t="s">
        <v>3383</v>
      </c>
      <c r="B4390" t="s">
        <v>795</v>
      </c>
      <c r="N4390" s="107">
        <v>6</v>
      </c>
      <c r="O4390">
        <v>6.9</v>
      </c>
      <c r="P4390">
        <v>1000</v>
      </c>
    </row>
    <row r="4391" spans="1:16" x14ac:dyDescent="0.3">
      <c r="A4391" t="s">
        <v>3384</v>
      </c>
      <c r="B4391" t="s">
        <v>796</v>
      </c>
      <c r="N4391" s="107">
        <v>1</v>
      </c>
      <c r="O4391">
        <v>4.5</v>
      </c>
      <c r="P4391">
        <v>0</v>
      </c>
    </row>
    <row r="4392" spans="1:16" x14ac:dyDescent="0.3">
      <c r="A4392" t="s">
        <v>3385</v>
      </c>
      <c r="B4392" t="s">
        <v>777</v>
      </c>
      <c r="N4392" s="107">
        <v>2</v>
      </c>
      <c r="O4392">
        <v>7.4</v>
      </c>
      <c r="P4392">
        <v>0</v>
      </c>
    </row>
    <row r="4393" spans="1:16" x14ac:dyDescent="0.3">
      <c r="A4393" t="s">
        <v>3386</v>
      </c>
      <c r="B4393" t="s">
        <v>295</v>
      </c>
      <c r="N4393" s="107">
        <v>12</v>
      </c>
      <c r="O4393">
        <v>7</v>
      </c>
      <c r="P4393">
        <v>241</v>
      </c>
    </row>
    <row r="4394" spans="1:16" x14ac:dyDescent="0.3">
      <c r="A4394" t="s">
        <v>3387</v>
      </c>
      <c r="B4394" t="s">
        <v>603</v>
      </c>
      <c r="N4394" s="107">
        <v>13</v>
      </c>
      <c r="O4394">
        <v>2.8</v>
      </c>
      <c r="P4394">
        <v>20000</v>
      </c>
    </row>
    <row r="4395" spans="1:16" x14ac:dyDescent="0.3">
      <c r="A4395" t="s">
        <v>3388</v>
      </c>
      <c r="B4395" t="s">
        <v>275</v>
      </c>
      <c r="N4395" s="107">
        <v>14</v>
      </c>
      <c r="O4395">
        <v>7.5</v>
      </c>
      <c r="P4395">
        <v>1000</v>
      </c>
    </row>
    <row r="4396" spans="1:16" x14ac:dyDescent="0.3">
      <c r="A4396" t="s">
        <v>3389</v>
      </c>
      <c r="B4396" t="s">
        <v>442</v>
      </c>
      <c r="N4396" s="107">
        <v>15</v>
      </c>
      <c r="O4396">
        <v>7.1</v>
      </c>
      <c r="P4396">
        <v>401</v>
      </c>
    </row>
    <row r="4397" spans="1:16" x14ac:dyDescent="0.3">
      <c r="A4397" t="s">
        <v>3390</v>
      </c>
      <c r="B4397" t="s">
        <v>541</v>
      </c>
      <c r="N4397" s="107">
        <v>16</v>
      </c>
      <c r="O4397">
        <v>6.4</v>
      </c>
      <c r="P4397">
        <v>831</v>
      </c>
    </row>
    <row r="4398" spans="1:16" x14ac:dyDescent="0.3">
      <c r="A4398" t="s">
        <v>3391</v>
      </c>
      <c r="B4398" t="s">
        <v>736</v>
      </c>
      <c r="N4398" s="107">
        <v>17</v>
      </c>
      <c r="O4398">
        <v>6.7</v>
      </c>
      <c r="P4398">
        <v>0</v>
      </c>
    </row>
    <row r="4399" spans="1:16" x14ac:dyDescent="0.3">
      <c r="A4399" t="s">
        <v>3392</v>
      </c>
      <c r="B4399" t="s">
        <v>190</v>
      </c>
      <c r="N4399" s="107">
        <v>18</v>
      </c>
      <c r="O4399">
        <v>5.3</v>
      </c>
      <c r="P4399">
        <v>973</v>
      </c>
    </row>
    <row r="4400" spans="1:16" x14ac:dyDescent="0.3">
      <c r="A4400" t="s">
        <v>3393</v>
      </c>
      <c r="B4400" t="s">
        <v>797</v>
      </c>
      <c r="N4400" s="107">
        <v>19</v>
      </c>
      <c r="O4400">
        <v>6.9</v>
      </c>
      <c r="P4400">
        <v>445</v>
      </c>
    </row>
    <row r="4401" spans="1:16" x14ac:dyDescent="0.3">
      <c r="A4401" t="s">
        <v>3394</v>
      </c>
      <c r="B4401" t="s">
        <v>357</v>
      </c>
      <c r="N4401" s="107">
        <v>12</v>
      </c>
      <c r="O4401">
        <v>6.2</v>
      </c>
      <c r="P4401">
        <v>0</v>
      </c>
    </row>
    <row r="4402" spans="1:16" x14ac:dyDescent="0.3">
      <c r="A4402" t="s">
        <v>3395</v>
      </c>
      <c r="B4402" t="s">
        <v>798</v>
      </c>
      <c r="N4402" s="107">
        <v>4</v>
      </c>
      <c r="O4402">
        <v>6.3</v>
      </c>
      <c r="P4402">
        <v>399</v>
      </c>
    </row>
    <row r="4403" spans="1:16" x14ac:dyDescent="0.3">
      <c r="A4403" t="s">
        <v>3396</v>
      </c>
      <c r="B4403" t="s">
        <v>400</v>
      </c>
      <c r="N4403" s="107">
        <v>3</v>
      </c>
      <c r="O4403">
        <v>6.4</v>
      </c>
      <c r="P4403">
        <v>1000</v>
      </c>
    </row>
    <row r="4404" spans="1:16" x14ac:dyDescent="0.3">
      <c r="A4404" t="s">
        <v>3397</v>
      </c>
      <c r="B4404" t="s">
        <v>380</v>
      </c>
      <c r="N4404" s="107">
        <v>8</v>
      </c>
      <c r="O4404">
        <v>6.5</v>
      </c>
      <c r="P4404">
        <v>136</v>
      </c>
    </row>
    <row r="4405" spans="1:16" x14ac:dyDescent="0.3">
      <c r="A4405" t="s">
        <v>3398</v>
      </c>
      <c r="B4405" t="s">
        <v>799</v>
      </c>
      <c r="N4405" s="107">
        <v>9</v>
      </c>
      <c r="O4405">
        <v>6</v>
      </c>
      <c r="P4405">
        <v>0</v>
      </c>
    </row>
    <row r="4406" spans="1:16" x14ac:dyDescent="0.3">
      <c r="A4406" t="s">
        <v>3399</v>
      </c>
      <c r="B4406" t="s">
        <v>800</v>
      </c>
      <c r="N4406" s="107">
        <v>1</v>
      </c>
      <c r="O4406">
        <v>5.0999999999999996</v>
      </c>
      <c r="P4406">
        <v>217</v>
      </c>
    </row>
    <row r="4407" spans="1:16" x14ac:dyDescent="0.3">
      <c r="A4407" t="s">
        <v>3400</v>
      </c>
      <c r="B4407" t="s">
        <v>414</v>
      </c>
      <c r="N4407" s="107">
        <v>12</v>
      </c>
      <c r="O4407">
        <v>5.5</v>
      </c>
      <c r="P4407">
        <v>0</v>
      </c>
    </row>
    <row r="4408" spans="1:16" x14ac:dyDescent="0.3">
      <c r="A4408" t="s">
        <v>3401</v>
      </c>
      <c r="B4408" t="s">
        <v>636</v>
      </c>
      <c r="N4408" s="107">
        <v>7</v>
      </c>
      <c r="O4408">
        <v>7.2</v>
      </c>
      <c r="P4408">
        <v>0</v>
      </c>
    </row>
    <row r="4409" spans="1:16" x14ac:dyDescent="0.3">
      <c r="A4409" t="s">
        <v>3402</v>
      </c>
      <c r="B4409" t="s">
        <v>369</v>
      </c>
      <c r="N4409" s="107">
        <v>4</v>
      </c>
      <c r="O4409">
        <v>5.4</v>
      </c>
      <c r="P4409">
        <v>0</v>
      </c>
    </row>
    <row r="4410" spans="1:16" x14ac:dyDescent="0.3">
      <c r="A4410" t="s">
        <v>3403</v>
      </c>
      <c r="B4410" t="s">
        <v>344</v>
      </c>
      <c r="N4410" s="107">
        <v>21</v>
      </c>
      <c r="O4410">
        <v>5.7</v>
      </c>
      <c r="P4410">
        <v>30</v>
      </c>
    </row>
    <row r="4411" spans="1:16" x14ac:dyDescent="0.3">
      <c r="A4411" t="s">
        <v>3404</v>
      </c>
      <c r="B4411" t="s">
        <v>801</v>
      </c>
      <c r="N4411" s="107">
        <v>12</v>
      </c>
      <c r="O4411">
        <v>5.2</v>
      </c>
      <c r="P4411">
        <v>314</v>
      </c>
    </row>
    <row r="4412" spans="1:16" x14ac:dyDescent="0.3">
      <c r="A4412" t="s">
        <v>3405</v>
      </c>
      <c r="B4412" t="s">
        <v>244</v>
      </c>
      <c r="N4412" s="107">
        <v>13</v>
      </c>
      <c r="O4412">
        <v>6.2</v>
      </c>
      <c r="P4412">
        <v>0</v>
      </c>
    </row>
    <row r="4413" spans="1:16" x14ac:dyDescent="0.3">
      <c r="A4413" t="s">
        <v>3406</v>
      </c>
      <c r="B4413" t="s">
        <v>341</v>
      </c>
      <c r="N4413" s="107">
        <v>14</v>
      </c>
      <c r="O4413">
        <v>6.7</v>
      </c>
      <c r="P4413">
        <v>1000</v>
      </c>
    </row>
    <row r="4414" spans="1:16" x14ac:dyDescent="0.3">
      <c r="A4414" t="s">
        <v>3407</v>
      </c>
      <c r="B4414" t="s">
        <v>202</v>
      </c>
      <c r="N4414" s="107">
        <v>15</v>
      </c>
      <c r="O4414">
        <v>5.8</v>
      </c>
      <c r="P4414">
        <v>58</v>
      </c>
    </row>
    <row r="4415" spans="1:16" x14ac:dyDescent="0.3">
      <c r="A4415" t="s">
        <v>3408</v>
      </c>
      <c r="B4415" t="s">
        <v>579</v>
      </c>
      <c r="N4415" s="107">
        <v>16</v>
      </c>
      <c r="O4415">
        <v>7</v>
      </c>
      <c r="P4415">
        <v>70</v>
      </c>
    </row>
    <row r="4416" spans="1:16" x14ac:dyDescent="0.3">
      <c r="A4416" t="s">
        <v>3409</v>
      </c>
      <c r="B4416" t="s">
        <v>802</v>
      </c>
      <c r="N4416" s="107">
        <v>17</v>
      </c>
      <c r="O4416">
        <v>4.8</v>
      </c>
      <c r="P4416">
        <v>0</v>
      </c>
    </row>
    <row r="4417" spans="1:16" x14ac:dyDescent="0.3">
      <c r="A4417" t="s">
        <v>3410</v>
      </c>
      <c r="B4417" t="s">
        <v>635</v>
      </c>
      <c r="N4417" s="107">
        <v>19</v>
      </c>
      <c r="O4417">
        <v>7.2</v>
      </c>
      <c r="P4417">
        <v>0</v>
      </c>
    </row>
    <row r="4418" spans="1:16" x14ac:dyDescent="0.3">
      <c r="A4418" t="s">
        <v>3411</v>
      </c>
      <c r="B4418" t="s">
        <v>196</v>
      </c>
      <c r="N4418" s="107">
        <v>6</v>
      </c>
      <c r="O4418">
        <v>5.6</v>
      </c>
      <c r="P4418">
        <v>11000</v>
      </c>
    </row>
    <row r="4419" spans="1:16" x14ac:dyDescent="0.3">
      <c r="A4419" t="s">
        <v>3412</v>
      </c>
      <c r="B4419" t="s">
        <v>344</v>
      </c>
      <c r="N4419" s="107">
        <v>1</v>
      </c>
      <c r="O4419">
        <v>6.4</v>
      </c>
      <c r="P4419">
        <v>0</v>
      </c>
    </row>
    <row r="4420" spans="1:16" x14ac:dyDescent="0.3">
      <c r="A4420" t="s">
        <v>3413</v>
      </c>
      <c r="B4420" t="s">
        <v>190</v>
      </c>
      <c r="N4420" s="107">
        <v>2</v>
      </c>
      <c r="O4420">
        <v>7.5</v>
      </c>
      <c r="P4420">
        <v>0</v>
      </c>
    </row>
    <row r="4421" spans="1:16" x14ac:dyDescent="0.3">
      <c r="A4421" t="s">
        <v>3414</v>
      </c>
      <c r="B4421" t="s">
        <v>690</v>
      </c>
      <c r="N4421" s="107">
        <v>12</v>
      </c>
      <c r="O4421">
        <v>7.4</v>
      </c>
      <c r="P4421">
        <v>0</v>
      </c>
    </row>
    <row r="4422" spans="1:16" x14ac:dyDescent="0.3">
      <c r="A4422" t="s">
        <v>3415</v>
      </c>
      <c r="B4422" t="s">
        <v>587</v>
      </c>
      <c r="N4422" s="107">
        <v>13</v>
      </c>
      <c r="O4422">
        <v>8</v>
      </c>
      <c r="P4422">
        <v>16000</v>
      </c>
    </row>
    <row r="4423" spans="1:16" x14ac:dyDescent="0.3">
      <c r="A4423" t="s">
        <v>3416</v>
      </c>
      <c r="B4423" t="s">
        <v>298</v>
      </c>
      <c r="N4423" s="107">
        <v>14</v>
      </c>
      <c r="O4423">
        <v>5.7</v>
      </c>
      <c r="P4423">
        <v>0</v>
      </c>
    </row>
    <row r="4424" spans="1:16" x14ac:dyDescent="0.3">
      <c r="A4424" t="s">
        <v>3417</v>
      </c>
      <c r="B4424" t="s">
        <v>344</v>
      </c>
      <c r="N4424" s="107">
        <v>15</v>
      </c>
      <c r="O4424">
        <v>6.8</v>
      </c>
      <c r="P4424">
        <v>0</v>
      </c>
    </row>
    <row r="4425" spans="1:16" x14ac:dyDescent="0.3">
      <c r="A4425" t="s">
        <v>3418</v>
      </c>
      <c r="B4425" t="s">
        <v>388</v>
      </c>
      <c r="N4425" s="107">
        <v>16</v>
      </c>
      <c r="O4425">
        <v>5.9</v>
      </c>
      <c r="P4425">
        <v>11000</v>
      </c>
    </row>
    <row r="4426" spans="1:16" x14ac:dyDescent="0.3">
      <c r="A4426" t="s">
        <v>3419</v>
      </c>
      <c r="B4426" t="s">
        <v>537</v>
      </c>
      <c r="N4426" s="107">
        <v>17</v>
      </c>
      <c r="O4426">
        <v>7.2</v>
      </c>
      <c r="P4426">
        <v>0</v>
      </c>
    </row>
    <row r="4427" spans="1:16" x14ac:dyDescent="0.3">
      <c r="A4427" t="s">
        <v>3420</v>
      </c>
      <c r="B4427" t="s">
        <v>602</v>
      </c>
      <c r="N4427" s="107">
        <v>18</v>
      </c>
      <c r="O4427">
        <v>5.5</v>
      </c>
      <c r="P4427">
        <v>37000</v>
      </c>
    </row>
    <row r="4428" spans="1:16" x14ac:dyDescent="0.3">
      <c r="A4428" t="s">
        <v>3421</v>
      </c>
      <c r="B4428" t="s">
        <v>803</v>
      </c>
      <c r="N4428" s="107">
        <v>19</v>
      </c>
      <c r="O4428">
        <v>8.4</v>
      </c>
      <c r="P4428">
        <v>39000</v>
      </c>
    </row>
    <row r="4429" spans="1:16" x14ac:dyDescent="0.3">
      <c r="A4429" t="s">
        <v>3422</v>
      </c>
      <c r="B4429" t="s">
        <v>318</v>
      </c>
      <c r="N4429" s="107">
        <v>12</v>
      </c>
      <c r="O4429">
        <v>8.5</v>
      </c>
      <c r="P4429">
        <v>0</v>
      </c>
    </row>
    <row r="4430" spans="1:16" x14ac:dyDescent="0.3">
      <c r="A4430" t="s">
        <v>3423</v>
      </c>
      <c r="B4430" t="s">
        <v>409</v>
      </c>
      <c r="N4430" s="107">
        <v>4</v>
      </c>
      <c r="O4430">
        <v>5.6</v>
      </c>
      <c r="P4430">
        <v>1000</v>
      </c>
    </row>
    <row r="4431" spans="1:16" x14ac:dyDescent="0.3">
      <c r="A4431" t="s">
        <v>3424</v>
      </c>
      <c r="B4431" t="s">
        <v>373</v>
      </c>
      <c r="N4431" s="107">
        <v>3</v>
      </c>
      <c r="O4431">
        <v>4.0999999999999996</v>
      </c>
      <c r="P4431">
        <v>1000</v>
      </c>
    </row>
    <row r="4432" spans="1:16" x14ac:dyDescent="0.3">
      <c r="A4432" t="s">
        <v>3425</v>
      </c>
      <c r="B4432" t="s">
        <v>227</v>
      </c>
      <c r="N4432" s="107">
        <v>8</v>
      </c>
      <c r="O4432">
        <v>5</v>
      </c>
      <c r="P4432">
        <v>0</v>
      </c>
    </row>
    <row r="4433" spans="1:16" x14ac:dyDescent="0.3">
      <c r="A4433" t="s">
        <v>3426</v>
      </c>
      <c r="B4433" t="s">
        <v>278</v>
      </c>
      <c r="N4433" s="107">
        <v>9</v>
      </c>
      <c r="O4433">
        <v>6.1</v>
      </c>
      <c r="P4433">
        <v>0</v>
      </c>
    </row>
    <row r="4434" spans="1:16" x14ac:dyDescent="0.3">
      <c r="A4434" t="s">
        <v>3427</v>
      </c>
      <c r="B4434" t="s">
        <v>300</v>
      </c>
      <c r="N4434" s="107">
        <v>1</v>
      </c>
      <c r="O4434">
        <v>5.4</v>
      </c>
      <c r="P4434">
        <v>14000</v>
      </c>
    </row>
    <row r="4435" spans="1:16" x14ac:dyDescent="0.3">
      <c r="A4435" t="s">
        <v>3428</v>
      </c>
      <c r="B4435" t="s">
        <v>456</v>
      </c>
      <c r="N4435" s="107">
        <v>12</v>
      </c>
      <c r="O4435">
        <v>7.1</v>
      </c>
      <c r="P4435">
        <v>0</v>
      </c>
    </row>
    <row r="4436" spans="1:16" x14ac:dyDescent="0.3">
      <c r="A4436" t="s">
        <v>3429</v>
      </c>
      <c r="B4436" t="s">
        <v>804</v>
      </c>
      <c r="N4436" s="107">
        <v>7</v>
      </c>
      <c r="O4436">
        <v>6.6</v>
      </c>
      <c r="P4436">
        <v>663</v>
      </c>
    </row>
    <row r="4437" spans="1:16" x14ac:dyDescent="0.3">
      <c r="A4437" t="s">
        <v>3430</v>
      </c>
      <c r="B4437" t="s">
        <v>365</v>
      </c>
      <c r="N4437" s="107">
        <v>4</v>
      </c>
      <c r="O4437">
        <v>3.6</v>
      </c>
      <c r="P4437">
        <v>0</v>
      </c>
    </row>
    <row r="4438" spans="1:16" x14ac:dyDescent="0.3">
      <c r="A4438" t="s">
        <v>3431</v>
      </c>
      <c r="B4438" t="s">
        <v>554</v>
      </c>
      <c r="N4438" s="107">
        <v>21</v>
      </c>
      <c r="O4438">
        <v>6.5</v>
      </c>
      <c r="P4438">
        <v>28000</v>
      </c>
    </row>
    <row r="4439" spans="1:16" x14ac:dyDescent="0.3">
      <c r="A4439" t="s">
        <v>3432</v>
      </c>
      <c r="B4439" t="s">
        <v>218</v>
      </c>
      <c r="N4439" s="107">
        <v>12</v>
      </c>
      <c r="O4439">
        <v>8.6</v>
      </c>
      <c r="P4439">
        <v>332</v>
      </c>
    </row>
    <row r="4440" spans="1:16" x14ac:dyDescent="0.3">
      <c r="A4440" t="s">
        <v>3433</v>
      </c>
      <c r="B4440" t="s">
        <v>196</v>
      </c>
      <c r="N4440" s="107">
        <v>13</v>
      </c>
      <c r="O4440">
        <v>6.2</v>
      </c>
      <c r="P4440">
        <v>1000</v>
      </c>
    </row>
    <row r="4441" spans="1:16" x14ac:dyDescent="0.3">
      <c r="A4441" t="s">
        <v>3434</v>
      </c>
      <c r="B4441" t="s">
        <v>400</v>
      </c>
      <c r="N4441" s="107">
        <v>14</v>
      </c>
      <c r="O4441">
        <v>7</v>
      </c>
      <c r="P4441">
        <v>53000</v>
      </c>
    </row>
    <row r="4442" spans="1:16" x14ac:dyDescent="0.3">
      <c r="A4442" t="s">
        <v>3435</v>
      </c>
      <c r="B4442" t="s">
        <v>442</v>
      </c>
      <c r="N4442" s="107">
        <v>15</v>
      </c>
      <c r="O4442">
        <v>7.6</v>
      </c>
      <c r="P4442">
        <v>0</v>
      </c>
    </row>
    <row r="4443" spans="1:16" x14ac:dyDescent="0.3">
      <c r="A4443" t="s">
        <v>3436</v>
      </c>
      <c r="B4443" t="s">
        <v>805</v>
      </c>
      <c r="N4443" s="107">
        <v>16</v>
      </c>
      <c r="O4443">
        <v>6.5</v>
      </c>
      <c r="P4443">
        <v>13000</v>
      </c>
    </row>
    <row r="4444" spans="1:16" x14ac:dyDescent="0.3">
      <c r="A4444" t="s">
        <v>3437</v>
      </c>
      <c r="B4444" t="s">
        <v>300</v>
      </c>
      <c r="N4444" s="107">
        <v>17</v>
      </c>
      <c r="O4444">
        <v>6.4</v>
      </c>
      <c r="P4444">
        <v>560</v>
      </c>
    </row>
    <row r="4445" spans="1:16" x14ac:dyDescent="0.3">
      <c r="A4445" t="s">
        <v>3438</v>
      </c>
      <c r="B4445" t="s">
        <v>329</v>
      </c>
      <c r="N4445" s="107">
        <v>19</v>
      </c>
      <c r="O4445">
        <v>6.7</v>
      </c>
      <c r="P4445">
        <v>0</v>
      </c>
    </row>
    <row r="4446" spans="1:16" x14ac:dyDescent="0.3">
      <c r="A4446" t="s">
        <v>3439</v>
      </c>
      <c r="B4446" t="s">
        <v>278</v>
      </c>
      <c r="N4446" s="107">
        <v>6</v>
      </c>
      <c r="O4446">
        <v>6.3</v>
      </c>
      <c r="P4446">
        <v>0</v>
      </c>
    </row>
    <row r="4447" spans="1:16" x14ac:dyDescent="0.3">
      <c r="A4447" t="s">
        <v>3440</v>
      </c>
      <c r="B4447" t="s">
        <v>443</v>
      </c>
      <c r="N4447" s="107">
        <v>1</v>
      </c>
      <c r="O4447">
        <v>6.4</v>
      </c>
      <c r="P4447">
        <v>238</v>
      </c>
    </row>
    <row r="4448" spans="1:16" x14ac:dyDescent="0.3">
      <c r="A4448" t="s">
        <v>3441</v>
      </c>
      <c r="B4448" t="s">
        <v>806</v>
      </c>
      <c r="N4448" s="107">
        <v>2</v>
      </c>
      <c r="O4448">
        <v>5.7</v>
      </c>
      <c r="P4448">
        <v>228</v>
      </c>
    </row>
    <row r="4449" spans="1:16" x14ac:dyDescent="0.3">
      <c r="A4449" t="s">
        <v>3442</v>
      </c>
      <c r="B4449" t="s">
        <v>807</v>
      </c>
      <c r="N4449" s="107">
        <v>12</v>
      </c>
      <c r="O4449">
        <v>6.3</v>
      </c>
      <c r="P4449">
        <v>599</v>
      </c>
    </row>
    <row r="4450" spans="1:16" x14ac:dyDescent="0.3">
      <c r="A4450" t="s">
        <v>3443</v>
      </c>
      <c r="B4450" t="s">
        <v>443</v>
      </c>
      <c r="N4450" s="107">
        <v>13</v>
      </c>
      <c r="O4450">
        <v>7.8</v>
      </c>
      <c r="P4450">
        <v>0</v>
      </c>
    </row>
    <row r="4451" spans="1:16" x14ac:dyDescent="0.3">
      <c r="A4451" t="s">
        <v>3444</v>
      </c>
      <c r="B4451" t="s">
        <v>589</v>
      </c>
      <c r="N4451" s="107">
        <v>14</v>
      </c>
      <c r="O4451">
        <v>6</v>
      </c>
      <c r="P4451">
        <v>0</v>
      </c>
    </row>
    <row r="4452" spans="1:16" x14ac:dyDescent="0.3">
      <c r="A4452" t="s">
        <v>3445</v>
      </c>
      <c r="B4452" t="s">
        <v>373</v>
      </c>
      <c r="N4452" s="107">
        <v>15</v>
      </c>
      <c r="O4452">
        <v>7.7</v>
      </c>
      <c r="P4452">
        <v>0</v>
      </c>
    </row>
    <row r="4453" spans="1:16" x14ac:dyDescent="0.3">
      <c r="A4453" t="s">
        <v>3446</v>
      </c>
      <c r="B4453" t="s">
        <v>602</v>
      </c>
      <c r="N4453" s="107">
        <v>16</v>
      </c>
      <c r="O4453">
        <v>6.2</v>
      </c>
      <c r="P4453">
        <v>124</v>
      </c>
    </row>
    <row r="4454" spans="1:16" x14ac:dyDescent="0.3">
      <c r="A4454" t="s">
        <v>3447</v>
      </c>
      <c r="B4454" t="s">
        <v>270</v>
      </c>
      <c r="N4454" s="107">
        <v>17</v>
      </c>
      <c r="O4454">
        <v>5.7</v>
      </c>
      <c r="P4454">
        <v>15000</v>
      </c>
    </row>
    <row r="4455" spans="1:16" x14ac:dyDescent="0.3">
      <c r="A4455" t="s">
        <v>3448</v>
      </c>
      <c r="B4455" t="s">
        <v>544</v>
      </c>
      <c r="N4455" s="107">
        <v>18</v>
      </c>
      <c r="O4455">
        <v>7.7</v>
      </c>
      <c r="P4455">
        <v>13000</v>
      </c>
    </row>
    <row r="4456" spans="1:16" x14ac:dyDescent="0.3">
      <c r="A4456" t="s">
        <v>3449</v>
      </c>
      <c r="B4456" t="s">
        <v>459</v>
      </c>
      <c r="N4456" s="107">
        <v>19</v>
      </c>
      <c r="O4456">
        <v>6.4</v>
      </c>
      <c r="P4456">
        <v>21000</v>
      </c>
    </row>
    <row r="4457" spans="1:16" x14ac:dyDescent="0.3">
      <c r="A4457" t="s">
        <v>3450</v>
      </c>
      <c r="B4457" t="s">
        <v>298</v>
      </c>
      <c r="N4457" s="107">
        <v>12</v>
      </c>
      <c r="O4457">
        <v>6.4</v>
      </c>
      <c r="P4457">
        <v>0</v>
      </c>
    </row>
    <row r="4458" spans="1:16" x14ac:dyDescent="0.3">
      <c r="A4458" t="s">
        <v>3451</v>
      </c>
      <c r="B4458" t="s">
        <v>783</v>
      </c>
      <c r="N4458" s="107">
        <v>4</v>
      </c>
      <c r="O4458">
        <v>6.9</v>
      </c>
      <c r="P4458">
        <v>0</v>
      </c>
    </row>
    <row r="4459" spans="1:16" x14ac:dyDescent="0.3">
      <c r="A4459" t="s">
        <v>3452</v>
      </c>
      <c r="B4459" t="s">
        <v>601</v>
      </c>
      <c r="N4459" s="107">
        <v>3</v>
      </c>
      <c r="O4459">
        <v>7.3</v>
      </c>
      <c r="P4459">
        <v>0</v>
      </c>
    </row>
    <row r="4460" spans="1:16" x14ac:dyDescent="0.3">
      <c r="A4460" t="s">
        <v>3453</v>
      </c>
      <c r="B4460" t="s">
        <v>298</v>
      </c>
      <c r="N4460" s="107">
        <v>8</v>
      </c>
      <c r="O4460">
        <v>7.3</v>
      </c>
      <c r="P4460">
        <v>0</v>
      </c>
    </row>
    <row r="4461" spans="1:16" x14ac:dyDescent="0.3">
      <c r="A4461" t="s">
        <v>3454</v>
      </c>
      <c r="B4461" t="s">
        <v>300</v>
      </c>
      <c r="N4461" s="107">
        <v>9</v>
      </c>
      <c r="O4461">
        <v>6.2</v>
      </c>
      <c r="P4461">
        <v>0</v>
      </c>
    </row>
    <row r="4462" spans="1:16" x14ac:dyDescent="0.3">
      <c r="A4462" t="s">
        <v>3455</v>
      </c>
      <c r="B4462" t="s">
        <v>178</v>
      </c>
      <c r="N4462" s="107">
        <v>1</v>
      </c>
      <c r="O4462">
        <v>6.6</v>
      </c>
      <c r="P4462">
        <v>0</v>
      </c>
    </row>
    <row r="4463" spans="1:16" x14ac:dyDescent="0.3">
      <c r="A4463" t="s">
        <v>3456</v>
      </c>
      <c r="B4463" t="s">
        <v>500</v>
      </c>
      <c r="N4463" s="107">
        <v>12</v>
      </c>
      <c r="O4463">
        <v>6.7</v>
      </c>
      <c r="P4463">
        <v>0</v>
      </c>
    </row>
    <row r="4464" spans="1:16" x14ac:dyDescent="0.3">
      <c r="A4464" t="s">
        <v>3457</v>
      </c>
      <c r="B4464" t="s">
        <v>300</v>
      </c>
      <c r="N4464" s="107">
        <v>7</v>
      </c>
      <c r="O4464">
        <v>5.7</v>
      </c>
      <c r="P4464">
        <v>31000</v>
      </c>
    </row>
    <row r="4465" spans="1:16" x14ac:dyDescent="0.3">
      <c r="A4465" t="s">
        <v>3458</v>
      </c>
      <c r="B4465" t="s">
        <v>808</v>
      </c>
      <c r="N4465" s="107">
        <v>4</v>
      </c>
      <c r="O4465">
        <v>3.1</v>
      </c>
      <c r="P4465">
        <v>0</v>
      </c>
    </row>
    <row r="4466" spans="1:16" x14ac:dyDescent="0.3">
      <c r="A4466" t="s">
        <v>3459</v>
      </c>
      <c r="B4466" t="s">
        <v>278</v>
      </c>
      <c r="N4466" s="107">
        <v>21</v>
      </c>
      <c r="O4466">
        <v>6.3</v>
      </c>
      <c r="P4466">
        <v>265</v>
      </c>
    </row>
    <row r="4467" spans="1:16" x14ac:dyDescent="0.3">
      <c r="A4467" t="s">
        <v>3460</v>
      </c>
      <c r="B4467" t="s">
        <v>373</v>
      </c>
      <c r="N4467" s="107">
        <v>12</v>
      </c>
      <c r="O4467">
        <v>5.7</v>
      </c>
      <c r="P4467">
        <v>10000</v>
      </c>
    </row>
    <row r="4468" spans="1:16" x14ac:dyDescent="0.3">
      <c r="A4468" t="s">
        <v>3461</v>
      </c>
      <c r="B4468" t="s">
        <v>712</v>
      </c>
      <c r="N4468" s="107">
        <v>13</v>
      </c>
      <c r="O4468">
        <v>7.1</v>
      </c>
      <c r="P4468">
        <v>0</v>
      </c>
    </row>
    <row r="4469" spans="1:16" x14ac:dyDescent="0.3">
      <c r="A4469" t="s">
        <v>3462</v>
      </c>
      <c r="B4469" t="s">
        <v>243</v>
      </c>
      <c r="N4469" s="107">
        <v>14</v>
      </c>
      <c r="O4469">
        <v>7</v>
      </c>
      <c r="P4469">
        <v>19000</v>
      </c>
    </row>
    <row r="4470" spans="1:16" x14ac:dyDescent="0.3">
      <c r="A4470" t="s">
        <v>3463</v>
      </c>
      <c r="B4470" t="s">
        <v>388</v>
      </c>
      <c r="N4470" s="107">
        <v>15</v>
      </c>
      <c r="O4470">
        <v>6.1</v>
      </c>
      <c r="P4470">
        <v>0</v>
      </c>
    </row>
    <row r="4471" spans="1:16" x14ac:dyDescent="0.3">
      <c r="A4471" t="s">
        <v>3464</v>
      </c>
      <c r="B4471" t="s">
        <v>411</v>
      </c>
      <c r="N4471" s="107">
        <v>16</v>
      </c>
      <c r="O4471">
        <v>6.6</v>
      </c>
      <c r="P4471">
        <v>13000</v>
      </c>
    </row>
    <row r="4472" spans="1:16" x14ac:dyDescent="0.3">
      <c r="A4472" t="s">
        <v>3465</v>
      </c>
      <c r="B4472" t="s">
        <v>483</v>
      </c>
      <c r="N4472" s="107">
        <v>17</v>
      </c>
      <c r="O4472">
        <v>7.8</v>
      </c>
      <c r="P4472">
        <v>16000</v>
      </c>
    </row>
    <row r="4473" spans="1:16" x14ac:dyDescent="0.3">
      <c r="A4473" t="s">
        <v>3466</v>
      </c>
      <c r="B4473" t="s">
        <v>809</v>
      </c>
      <c r="N4473" s="107">
        <v>19</v>
      </c>
      <c r="O4473">
        <v>8.3000000000000007</v>
      </c>
      <c r="P4473">
        <v>1000</v>
      </c>
    </row>
    <row r="4474" spans="1:16" x14ac:dyDescent="0.3">
      <c r="A4474" t="s">
        <v>3467</v>
      </c>
      <c r="B4474" t="s">
        <v>537</v>
      </c>
      <c r="N4474" s="107">
        <v>6</v>
      </c>
      <c r="O4474">
        <v>3.9</v>
      </c>
      <c r="P4474">
        <v>0</v>
      </c>
    </row>
    <row r="4475" spans="1:16" x14ac:dyDescent="0.3">
      <c r="A4475" t="s">
        <v>3468</v>
      </c>
      <c r="B4475" t="s">
        <v>298</v>
      </c>
      <c r="N4475" s="107">
        <v>1</v>
      </c>
      <c r="O4475">
        <v>7</v>
      </c>
      <c r="P4475">
        <v>0</v>
      </c>
    </row>
    <row r="4476" spans="1:16" x14ac:dyDescent="0.3">
      <c r="A4476" t="s">
        <v>3469</v>
      </c>
      <c r="B4476" t="s">
        <v>278</v>
      </c>
      <c r="N4476" s="107">
        <v>2</v>
      </c>
      <c r="O4476">
        <v>6.7</v>
      </c>
      <c r="P4476">
        <v>0</v>
      </c>
    </row>
    <row r="4477" spans="1:16" x14ac:dyDescent="0.3">
      <c r="A4477" t="s">
        <v>3470</v>
      </c>
      <c r="B4477" t="s">
        <v>671</v>
      </c>
      <c r="N4477" s="107">
        <v>12</v>
      </c>
      <c r="O4477">
        <v>7.3</v>
      </c>
      <c r="P4477">
        <v>0</v>
      </c>
    </row>
    <row r="4478" spans="1:16" x14ac:dyDescent="0.3">
      <c r="A4478" t="s">
        <v>3471</v>
      </c>
      <c r="B4478" t="s">
        <v>278</v>
      </c>
      <c r="N4478" s="107">
        <v>13</v>
      </c>
      <c r="O4478">
        <v>7.5</v>
      </c>
      <c r="P4478">
        <v>0</v>
      </c>
    </row>
    <row r="4479" spans="1:16" x14ac:dyDescent="0.3">
      <c r="A4479" t="s">
        <v>3472</v>
      </c>
      <c r="B4479" t="s">
        <v>369</v>
      </c>
      <c r="N4479" s="107">
        <v>14</v>
      </c>
      <c r="O4479">
        <v>6.3</v>
      </c>
      <c r="P4479">
        <v>114000</v>
      </c>
    </row>
    <row r="4480" spans="1:16" x14ac:dyDescent="0.3">
      <c r="A4480" t="s">
        <v>3473</v>
      </c>
      <c r="B4480" t="s">
        <v>278</v>
      </c>
      <c r="N4480" s="107">
        <v>15</v>
      </c>
      <c r="O4480">
        <v>7.8</v>
      </c>
      <c r="P4480">
        <v>36000</v>
      </c>
    </row>
    <row r="4481" spans="1:16" x14ac:dyDescent="0.3">
      <c r="A4481" t="s">
        <v>3474</v>
      </c>
      <c r="B4481" t="s">
        <v>443</v>
      </c>
      <c r="N4481" s="107">
        <v>16</v>
      </c>
      <c r="O4481">
        <v>7.3</v>
      </c>
      <c r="P4481">
        <v>0</v>
      </c>
    </row>
    <row r="4482" spans="1:16" x14ac:dyDescent="0.3">
      <c r="A4482" t="s">
        <v>3475</v>
      </c>
      <c r="B4482" t="s">
        <v>396</v>
      </c>
      <c r="N4482" s="107">
        <v>17</v>
      </c>
      <c r="O4482">
        <v>7.6</v>
      </c>
      <c r="P4482">
        <v>0</v>
      </c>
    </row>
    <row r="4483" spans="1:16" x14ac:dyDescent="0.3">
      <c r="A4483" t="s">
        <v>3476</v>
      </c>
      <c r="B4483" t="s">
        <v>657</v>
      </c>
      <c r="N4483" s="107">
        <v>18</v>
      </c>
      <c r="O4483">
        <v>5.3</v>
      </c>
      <c r="P4483">
        <v>0</v>
      </c>
    </row>
    <row r="4484" spans="1:16" x14ac:dyDescent="0.3">
      <c r="A4484" t="s">
        <v>2785</v>
      </c>
      <c r="B4484" t="s">
        <v>329</v>
      </c>
      <c r="N4484" s="107">
        <v>19</v>
      </c>
      <c r="O4484">
        <v>7.9</v>
      </c>
      <c r="P4484">
        <v>588</v>
      </c>
    </row>
    <row r="4485" spans="1:16" x14ac:dyDescent="0.3">
      <c r="A4485" t="s">
        <v>3477</v>
      </c>
      <c r="B4485" t="s">
        <v>343</v>
      </c>
      <c r="N4485" s="107">
        <v>12</v>
      </c>
      <c r="O4485">
        <v>5.3</v>
      </c>
      <c r="P4485">
        <v>7000</v>
      </c>
    </row>
    <row r="4486" spans="1:16" x14ac:dyDescent="0.3">
      <c r="A4486" t="s">
        <v>3478</v>
      </c>
      <c r="B4486" t="s">
        <v>644</v>
      </c>
      <c r="N4486" s="107">
        <v>4</v>
      </c>
      <c r="O4486">
        <v>6.8</v>
      </c>
      <c r="P4486">
        <v>15000</v>
      </c>
    </row>
    <row r="4487" spans="1:16" x14ac:dyDescent="0.3">
      <c r="A4487" t="s">
        <v>3479</v>
      </c>
      <c r="B4487" t="s">
        <v>810</v>
      </c>
      <c r="N4487" s="107">
        <v>3</v>
      </c>
      <c r="O4487">
        <v>7.1</v>
      </c>
      <c r="P4487">
        <v>0</v>
      </c>
    </row>
    <row r="4488" spans="1:16" x14ac:dyDescent="0.3">
      <c r="A4488" t="s">
        <v>3480</v>
      </c>
      <c r="B4488" t="s">
        <v>811</v>
      </c>
      <c r="N4488" s="107">
        <v>8</v>
      </c>
      <c r="O4488">
        <v>7.2</v>
      </c>
      <c r="P4488">
        <v>0</v>
      </c>
    </row>
    <row r="4489" spans="1:16" x14ac:dyDescent="0.3">
      <c r="A4489" t="s">
        <v>3481</v>
      </c>
      <c r="B4489" t="s">
        <v>712</v>
      </c>
      <c r="N4489" s="107">
        <v>9</v>
      </c>
      <c r="O4489">
        <v>5.8</v>
      </c>
      <c r="P4489">
        <v>2000</v>
      </c>
    </row>
    <row r="4490" spans="1:16" x14ac:dyDescent="0.3">
      <c r="A4490" t="s">
        <v>3482</v>
      </c>
      <c r="B4490" t="s">
        <v>174</v>
      </c>
      <c r="N4490" s="107">
        <v>1</v>
      </c>
      <c r="O4490">
        <v>5.8</v>
      </c>
      <c r="P4490">
        <v>0</v>
      </c>
    </row>
    <row r="4491" spans="1:16" x14ac:dyDescent="0.3">
      <c r="A4491" t="s">
        <v>3483</v>
      </c>
      <c r="B4491" t="s">
        <v>295</v>
      </c>
      <c r="N4491" s="107">
        <v>12</v>
      </c>
      <c r="O4491">
        <v>8.3000000000000007</v>
      </c>
      <c r="P4491">
        <v>0</v>
      </c>
    </row>
    <row r="4492" spans="1:16" x14ac:dyDescent="0.3">
      <c r="A4492" t="s">
        <v>3484</v>
      </c>
      <c r="B4492" t="s">
        <v>190</v>
      </c>
      <c r="N4492" s="107">
        <v>7</v>
      </c>
      <c r="O4492">
        <v>5.6</v>
      </c>
      <c r="P4492">
        <v>0</v>
      </c>
    </row>
    <row r="4493" spans="1:16" x14ac:dyDescent="0.3">
      <c r="A4493" t="s">
        <v>3485</v>
      </c>
      <c r="B4493" t="s">
        <v>723</v>
      </c>
      <c r="N4493" s="107">
        <v>4</v>
      </c>
      <c r="O4493">
        <v>6.8</v>
      </c>
      <c r="P4493">
        <v>0</v>
      </c>
    </row>
    <row r="4494" spans="1:16" x14ac:dyDescent="0.3">
      <c r="A4494" t="s">
        <v>3486</v>
      </c>
      <c r="B4494" t="s">
        <v>449</v>
      </c>
      <c r="N4494" s="107">
        <v>21</v>
      </c>
      <c r="O4494">
        <v>5</v>
      </c>
      <c r="P4494">
        <v>63000</v>
      </c>
    </row>
    <row r="4495" spans="1:16" x14ac:dyDescent="0.3">
      <c r="A4495" t="s">
        <v>3487</v>
      </c>
      <c r="B4495" t="s">
        <v>653</v>
      </c>
      <c r="N4495" s="107">
        <v>12</v>
      </c>
      <c r="O4495">
        <v>7.6</v>
      </c>
      <c r="P4495">
        <v>812</v>
      </c>
    </row>
    <row r="4496" spans="1:16" x14ac:dyDescent="0.3">
      <c r="A4496" t="s">
        <v>3488</v>
      </c>
      <c r="B4496" t="s">
        <v>243</v>
      </c>
      <c r="N4496" s="107">
        <v>13</v>
      </c>
      <c r="O4496">
        <v>6.7</v>
      </c>
      <c r="P4496">
        <v>0</v>
      </c>
    </row>
    <row r="4497" spans="1:16" x14ac:dyDescent="0.3">
      <c r="A4497" t="s">
        <v>3489</v>
      </c>
      <c r="B4497" t="s">
        <v>657</v>
      </c>
      <c r="N4497" s="107">
        <v>14</v>
      </c>
      <c r="O4497">
        <v>6.7</v>
      </c>
      <c r="P4497">
        <v>0</v>
      </c>
    </row>
    <row r="4498" spans="1:16" x14ac:dyDescent="0.3">
      <c r="A4498" t="s">
        <v>3490</v>
      </c>
      <c r="B4498" t="s">
        <v>298</v>
      </c>
      <c r="N4498" s="107">
        <v>15</v>
      </c>
      <c r="O4498">
        <v>5.7</v>
      </c>
      <c r="P4498">
        <v>591</v>
      </c>
    </row>
    <row r="4499" spans="1:16" x14ac:dyDescent="0.3">
      <c r="A4499" t="s">
        <v>3491</v>
      </c>
      <c r="B4499" t="s">
        <v>243</v>
      </c>
      <c r="N4499" s="107">
        <v>16</v>
      </c>
      <c r="O4499">
        <v>5.2</v>
      </c>
      <c r="P4499">
        <v>0</v>
      </c>
    </row>
    <row r="4500" spans="1:16" x14ac:dyDescent="0.3">
      <c r="A4500" t="s">
        <v>3492</v>
      </c>
      <c r="B4500" t="s">
        <v>443</v>
      </c>
      <c r="N4500" s="107">
        <v>17</v>
      </c>
      <c r="O4500">
        <v>7.5</v>
      </c>
      <c r="P4500">
        <v>23000</v>
      </c>
    </row>
    <row r="4501" spans="1:16" x14ac:dyDescent="0.3">
      <c r="A4501" t="s">
        <v>3493</v>
      </c>
      <c r="B4501" t="s">
        <v>286</v>
      </c>
      <c r="N4501" s="107">
        <v>19</v>
      </c>
      <c r="O4501">
        <v>7.2</v>
      </c>
      <c r="P4501">
        <v>0</v>
      </c>
    </row>
    <row r="4502" spans="1:16" x14ac:dyDescent="0.3">
      <c r="A4502" t="s">
        <v>3494</v>
      </c>
      <c r="B4502" t="s">
        <v>300</v>
      </c>
      <c r="N4502" s="107">
        <v>6</v>
      </c>
      <c r="O4502">
        <v>5.3</v>
      </c>
      <c r="P4502">
        <v>0</v>
      </c>
    </row>
    <row r="4503" spans="1:16" x14ac:dyDescent="0.3">
      <c r="A4503" t="s">
        <v>3495</v>
      </c>
      <c r="B4503" t="s">
        <v>278</v>
      </c>
      <c r="N4503" s="107">
        <v>1</v>
      </c>
      <c r="O4503">
        <v>6.5</v>
      </c>
      <c r="P4503">
        <v>346</v>
      </c>
    </row>
    <row r="4504" spans="1:16" x14ac:dyDescent="0.3">
      <c r="A4504" t="s">
        <v>3496</v>
      </c>
      <c r="B4504" t="s">
        <v>183</v>
      </c>
      <c r="N4504" s="107">
        <v>2</v>
      </c>
      <c r="O4504">
        <v>5</v>
      </c>
      <c r="P4504">
        <v>813</v>
      </c>
    </row>
    <row r="4505" spans="1:16" x14ac:dyDescent="0.3">
      <c r="A4505" t="s">
        <v>3497</v>
      </c>
      <c r="B4505" t="s">
        <v>479</v>
      </c>
      <c r="N4505" s="107">
        <v>12</v>
      </c>
      <c r="O4505">
        <v>6.1</v>
      </c>
      <c r="P4505">
        <v>2000</v>
      </c>
    </row>
    <row r="4506" spans="1:16" x14ac:dyDescent="0.3">
      <c r="A4506" t="s">
        <v>3498</v>
      </c>
      <c r="B4506" t="s">
        <v>233</v>
      </c>
      <c r="N4506" s="107">
        <v>13</v>
      </c>
      <c r="O4506">
        <v>7.4</v>
      </c>
      <c r="P4506">
        <v>4000</v>
      </c>
    </row>
    <row r="4507" spans="1:16" x14ac:dyDescent="0.3">
      <c r="A4507" t="s">
        <v>3499</v>
      </c>
      <c r="B4507" t="s">
        <v>196</v>
      </c>
      <c r="N4507" s="107">
        <v>14</v>
      </c>
      <c r="O4507">
        <v>4.4000000000000004</v>
      </c>
      <c r="P4507">
        <v>0</v>
      </c>
    </row>
    <row r="4508" spans="1:16" x14ac:dyDescent="0.3">
      <c r="A4508" t="s">
        <v>3500</v>
      </c>
      <c r="B4508" t="s">
        <v>443</v>
      </c>
      <c r="N4508" s="107">
        <v>15</v>
      </c>
      <c r="O4508">
        <v>7.5</v>
      </c>
      <c r="P4508">
        <v>3000</v>
      </c>
    </row>
    <row r="4509" spans="1:16" x14ac:dyDescent="0.3">
      <c r="A4509" t="s">
        <v>3501</v>
      </c>
      <c r="B4509" t="s">
        <v>278</v>
      </c>
      <c r="N4509" s="107">
        <v>16</v>
      </c>
      <c r="O4509">
        <v>5.7</v>
      </c>
      <c r="P4509">
        <v>0</v>
      </c>
    </row>
    <row r="4510" spans="1:16" x14ac:dyDescent="0.3">
      <c r="A4510" t="s">
        <v>3502</v>
      </c>
      <c r="B4510" t="s">
        <v>484</v>
      </c>
      <c r="N4510" s="107">
        <v>17</v>
      </c>
      <c r="O4510">
        <v>5.5</v>
      </c>
      <c r="P4510">
        <v>562</v>
      </c>
    </row>
    <row r="4511" spans="1:16" x14ac:dyDescent="0.3">
      <c r="A4511" t="s">
        <v>3503</v>
      </c>
      <c r="B4511" t="s">
        <v>278</v>
      </c>
      <c r="N4511" s="107">
        <v>18</v>
      </c>
      <c r="O4511">
        <v>7.1</v>
      </c>
      <c r="P4511">
        <v>0</v>
      </c>
    </row>
    <row r="4512" spans="1:16" x14ac:dyDescent="0.3">
      <c r="A4512" t="s">
        <v>3504</v>
      </c>
      <c r="B4512" t="s">
        <v>190</v>
      </c>
      <c r="N4512" s="107">
        <v>19</v>
      </c>
      <c r="O4512">
        <v>5.9</v>
      </c>
      <c r="P4512">
        <v>0</v>
      </c>
    </row>
    <row r="4513" spans="1:16" x14ac:dyDescent="0.3">
      <c r="A4513" t="s">
        <v>3505</v>
      </c>
      <c r="B4513" t="s">
        <v>174</v>
      </c>
      <c r="N4513" s="107">
        <v>12</v>
      </c>
      <c r="O4513">
        <v>6.7</v>
      </c>
      <c r="P4513">
        <v>0</v>
      </c>
    </row>
    <row r="4514" spans="1:16" x14ac:dyDescent="0.3">
      <c r="A4514" t="s">
        <v>3506</v>
      </c>
      <c r="B4514" t="s">
        <v>598</v>
      </c>
      <c r="N4514" s="107">
        <v>4</v>
      </c>
      <c r="O4514">
        <v>7</v>
      </c>
      <c r="P4514">
        <v>0</v>
      </c>
    </row>
    <row r="4515" spans="1:16" x14ac:dyDescent="0.3">
      <c r="A4515" t="s">
        <v>3507</v>
      </c>
      <c r="B4515" t="s">
        <v>482</v>
      </c>
      <c r="N4515" s="107">
        <v>3</v>
      </c>
      <c r="O4515">
        <v>7.9</v>
      </c>
      <c r="P4515">
        <v>0</v>
      </c>
    </row>
    <row r="4516" spans="1:16" x14ac:dyDescent="0.3">
      <c r="A4516" t="s">
        <v>3508</v>
      </c>
      <c r="B4516" t="s">
        <v>443</v>
      </c>
      <c r="N4516" s="107">
        <v>8</v>
      </c>
      <c r="O4516">
        <v>6.9</v>
      </c>
      <c r="P4516">
        <v>0</v>
      </c>
    </row>
    <row r="4517" spans="1:16" x14ac:dyDescent="0.3">
      <c r="A4517" t="s">
        <v>3509</v>
      </c>
      <c r="B4517" t="s">
        <v>446</v>
      </c>
      <c r="N4517" s="107">
        <v>9</v>
      </c>
      <c r="O4517">
        <v>7.3</v>
      </c>
      <c r="P4517">
        <v>12000</v>
      </c>
    </row>
    <row r="4518" spans="1:16" x14ac:dyDescent="0.3">
      <c r="A4518" t="s">
        <v>3510</v>
      </c>
      <c r="B4518" t="s">
        <v>196</v>
      </c>
      <c r="N4518" s="107">
        <v>1</v>
      </c>
      <c r="O4518">
        <v>7.3</v>
      </c>
      <c r="P4518">
        <v>0</v>
      </c>
    </row>
    <row r="4519" spans="1:16" x14ac:dyDescent="0.3">
      <c r="A4519" t="s">
        <v>3511</v>
      </c>
      <c r="B4519" t="s">
        <v>219</v>
      </c>
      <c r="N4519" s="107">
        <v>12</v>
      </c>
      <c r="O4519">
        <v>3.5</v>
      </c>
      <c r="P4519">
        <v>0</v>
      </c>
    </row>
    <row r="4520" spans="1:16" x14ac:dyDescent="0.3">
      <c r="A4520" t="s">
        <v>3512</v>
      </c>
      <c r="B4520" t="s">
        <v>443</v>
      </c>
      <c r="N4520" s="107">
        <v>7</v>
      </c>
      <c r="O4520">
        <v>7.8</v>
      </c>
      <c r="P4520">
        <v>0</v>
      </c>
    </row>
    <row r="4521" spans="1:16" x14ac:dyDescent="0.3">
      <c r="A4521" t="s">
        <v>3513</v>
      </c>
      <c r="B4521" t="s">
        <v>693</v>
      </c>
      <c r="N4521" s="107">
        <v>4</v>
      </c>
      <c r="O4521">
        <v>7.4</v>
      </c>
      <c r="P4521">
        <v>0</v>
      </c>
    </row>
    <row r="4522" spans="1:16" x14ac:dyDescent="0.3">
      <c r="A4522" t="s">
        <v>3514</v>
      </c>
      <c r="B4522" t="s">
        <v>282</v>
      </c>
      <c r="N4522" s="107">
        <v>21</v>
      </c>
      <c r="O4522">
        <v>6.7</v>
      </c>
      <c r="P4522">
        <v>827</v>
      </c>
    </row>
    <row r="4523" spans="1:16" x14ac:dyDescent="0.3">
      <c r="A4523" t="s">
        <v>3515</v>
      </c>
      <c r="B4523" t="s">
        <v>300</v>
      </c>
      <c r="N4523" s="107">
        <v>12</v>
      </c>
      <c r="O4523">
        <v>6.4</v>
      </c>
      <c r="P4523">
        <v>18000</v>
      </c>
    </row>
    <row r="4524" spans="1:16" x14ac:dyDescent="0.3">
      <c r="A4524" t="s">
        <v>3516</v>
      </c>
      <c r="B4524" t="s">
        <v>812</v>
      </c>
      <c r="N4524" s="107">
        <v>13</v>
      </c>
      <c r="O4524">
        <v>7.1</v>
      </c>
      <c r="P4524">
        <v>0</v>
      </c>
    </row>
    <row r="4525" spans="1:16" x14ac:dyDescent="0.3">
      <c r="A4525" t="s">
        <v>3517</v>
      </c>
      <c r="B4525" t="s">
        <v>671</v>
      </c>
      <c r="N4525" s="107">
        <v>14</v>
      </c>
      <c r="O4525">
        <v>6.7</v>
      </c>
      <c r="P4525">
        <v>0</v>
      </c>
    </row>
    <row r="4526" spans="1:16" x14ac:dyDescent="0.3">
      <c r="A4526" t="s">
        <v>3518</v>
      </c>
      <c r="B4526" t="s">
        <v>671</v>
      </c>
      <c r="N4526" s="107">
        <v>15</v>
      </c>
      <c r="O4526">
        <v>7.8</v>
      </c>
      <c r="P4526">
        <v>378</v>
      </c>
    </row>
    <row r="4527" spans="1:16" x14ac:dyDescent="0.3">
      <c r="A4527" t="s">
        <v>3519</v>
      </c>
      <c r="B4527" t="s">
        <v>602</v>
      </c>
      <c r="N4527" s="107">
        <v>16</v>
      </c>
      <c r="O4527">
        <v>4</v>
      </c>
      <c r="P4527">
        <v>0</v>
      </c>
    </row>
    <row r="4528" spans="1:16" x14ac:dyDescent="0.3">
      <c r="A4528" t="s">
        <v>3520</v>
      </c>
      <c r="B4528" t="s">
        <v>813</v>
      </c>
      <c r="N4528" s="107">
        <v>17</v>
      </c>
      <c r="O4528">
        <v>5.9</v>
      </c>
      <c r="P4528">
        <v>2000</v>
      </c>
    </row>
    <row r="4529" spans="1:16" x14ac:dyDescent="0.3">
      <c r="A4529" t="s">
        <v>3521</v>
      </c>
      <c r="B4529" t="s">
        <v>344</v>
      </c>
      <c r="N4529" s="107">
        <v>19</v>
      </c>
      <c r="O4529">
        <v>7.2</v>
      </c>
      <c r="P4529">
        <v>19000</v>
      </c>
    </row>
    <row r="4530" spans="1:16" x14ac:dyDescent="0.3">
      <c r="A4530" t="s">
        <v>3522</v>
      </c>
      <c r="B4530" t="s">
        <v>814</v>
      </c>
      <c r="N4530" s="107">
        <v>6</v>
      </c>
      <c r="O4530">
        <v>7.2</v>
      </c>
      <c r="P4530">
        <v>1000</v>
      </c>
    </row>
    <row r="4531" spans="1:16" x14ac:dyDescent="0.3">
      <c r="A4531" t="s">
        <v>3523</v>
      </c>
      <c r="B4531" t="s">
        <v>341</v>
      </c>
      <c r="N4531" s="107">
        <v>1</v>
      </c>
      <c r="O4531">
        <v>5.0999999999999996</v>
      </c>
      <c r="P4531">
        <v>0</v>
      </c>
    </row>
    <row r="4532" spans="1:16" x14ac:dyDescent="0.3">
      <c r="A4532" t="s">
        <v>3524</v>
      </c>
      <c r="B4532" t="s">
        <v>566</v>
      </c>
      <c r="N4532" s="107">
        <v>2</v>
      </c>
      <c r="O4532">
        <v>7.7</v>
      </c>
      <c r="P4532">
        <v>342</v>
      </c>
    </row>
    <row r="4533" spans="1:16" x14ac:dyDescent="0.3">
      <c r="A4533" t="s">
        <v>3525</v>
      </c>
      <c r="B4533" t="s">
        <v>755</v>
      </c>
      <c r="N4533" s="107">
        <v>12</v>
      </c>
      <c r="O4533">
        <v>5.5</v>
      </c>
      <c r="P4533">
        <v>271</v>
      </c>
    </row>
    <row r="4534" spans="1:16" x14ac:dyDescent="0.3">
      <c r="A4534" t="s">
        <v>3526</v>
      </c>
      <c r="B4534" t="s">
        <v>815</v>
      </c>
      <c r="N4534" s="107">
        <v>13</v>
      </c>
      <c r="O4534">
        <v>6.2</v>
      </c>
      <c r="P4534">
        <v>3000</v>
      </c>
    </row>
    <row r="4535" spans="1:16" x14ac:dyDescent="0.3">
      <c r="A4535" t="s">
        <v>3527</v>
      </c>
      <c r="B4535" t="s">
        <v>602</v>
      </c>
      <c r="N4535" s="107">
        <v>14</v>
      </c>
      <c r="O4535">
        <v>7.2</v>
      </c>
      <c r="P4535">
        <v>0</v>
      </c>
    </row>
    <row r="4536" spans="1:16" x14ac:dyDescent="0.3">
      <c r="A4536" t="s">
        <v>3528</v>
      </c>
      <c r="B4536" t="s">
        <v>201</v>
      </c>
      <c r="N4536" s="107">
        <v>15</v>
      </c>
      <c r="O4536">
        <v>5.2</v>
      </c>
      <c r="P4536">
        <v>0</v>
      </c>
    </row>
    <row r="4537" spans="1:16" x14ac:dyDescent="0.3">
      <c r="A4537" t="s">
        <v>3529</v>
      </c>
      <c r="B4537" t="s">
        <v>816</v>
      </c>
      <c r="N4537" s="107">
        <v>16</v>
      </c>
      <c r="O4537">
        <v>6.7</v>
      </c>
      <c r="P4537">
        <v>0</v>
      </c>
    </row>
    <row r="4538" spans="1:16" x14ac:dyDescent="0.3">
      <c r="A4538" t="s">
        <v>3139</v>
      </c>
      <c r="B4538" t="s">
        <v>307</v>
      </c>
      <c r="N4538" s="107">
        <v>17</v>
      </c>
      <c r="O4538">
        <v>6.3</v>
      </c>
      <c r="P4538">
        <v>0</v>
      </c>
    </row>
    <row r="4539" spans="1:16" x14ac:dyDescent="0.3">
      <c r="A4539" t="s">
        <v>3530</v>
      </c>
      <c r="B4539" t="s">
        <v>174</v>
      </c>
      <c r="N4539" s="107">
        <v>18</v>
      </c>
      <c r="O4539">
        <v>5</v>
      </c>
      <c r="P4539">
        <v>10000</v>
      </c>
    </row>
    <row r="4540" spans="1:16" x14ac:dyDescent="0.3">
      <c r="A4540" t="s">
        <v>3531</v>
      </c>
      <c r="B4540" t="s">
        <v>589</v>
      </c>
      <c r="N4540" s="107">
        <v>19</v>
      </c>
      <c r="O4540">
        <v>6.2</v>
      </c>
      <c r="P4540">
        <v>0</v>
      </c>
    </row>
    <row r="4541" spans="1:16" x14ac:dyDescent="0.3">
      <c r="A4541" t="s">
        <v>3532</v>
      </c>
      <c r="B4541" t="s">
        <v>298</v>
      </c>
      <c r="N4541" s="107">
        <v>12</v>
      </c>
      <c r="O4541">
        <v>7.6</v>
      </c>
      <c r="P4541">
        <v>804</v>
      </c>
    </row>
    <row r="4542" spans="1:16" x14ac:dyDescent="0.3">
      <c r="A4542" t="s">
        <v>3533</v>
      </c>
      <c r="B4542" t="s">
        <v>712</v>
      </c>
      <c r="N4542" s="107">
        <v>4</v>
      </c>
      <c r="O4542">
        <v>4.0999999999999996</v>
      </c>
      <c r="P4542">
        <v>0</v>
      </c>
    </row>
    <row r="4543" spans="1:16" x14ac:dyDescent="0.3">
      <c r="A4543" t="s">
        <v>3534</v>
      </c>
      <c r="B4543" t="s">
        <v>570</v>
      </c>
      <c r="N4543" s="107">
        <v>3</v>
      </c>
      <c r="O4543">
        <v>5.3</v>
      </c>
      <c r="P4543">
        <v>0</v>
      </c>
    </row>
    <row r="4544" spans="1:16" x14ac:dyDescent="0.3">
      <c r="A4544" t="s">
        <v>3535</v>
      </c>
      <c r="B4544" t="s">
        <v>523</v>
      </c>
      <c r="N4544" s="107">
        <v>8</v>
      </c>
      <c r="O4544">
        <v>6.2</v>
      </c>
      <c r="P4544">
        <v>0</v>
      </c>
    </row>
    <row r="4545" spans="1:16" x14ac:dyDescent="0.3">
      <c r="A4545" t="s">
        <v>3536</v>
      </c>
      <c r="B4545" t="s">
        <v>817</v>
      </c>
      <c r="N4545" s="107">
        <v>9</v>
      </c>
      <c r="O4545">
        <v>6.5</v>
      </c>
      <c r="P4545">
        <v>12000</v>
      </c>
    </row>
    <row r="4546" spans="1:16" x14ac:dyDescent="0.3">
      <c r="A4546" t="s">
        <v>3537</v>
      </c>
      <c r="B4546" t="s">
        <v>329</v>
      </c>
      <c r="N4546" s="107">
        <v>1</v>
      </c>
      <c r="O4546">
        <v>8.1</v>
      </c>
      <c r="P4546">
        <v>0</v>
      </c>
    </row>
    <row r="4547" spans="1:16" x14ac:dyDescent="0.3">
      <c r="A4547" t="s">
        <v>3538</v>
      </c>
      <c r="B4547" t="s">
        <v>201</v>
      </c>
      <c r="N4547" s="107">
        <v>12</v>
      </c>
      <c r="O4547">
        <v>6.3</v>
      </c>
      <c r="P4547">
        <v>0</v>
      </c>
    </row>
    <row r="4548" spans="1:16" x14ac:dyDescent="0.3">
      <c r="A4548" t="s">
        <v>3539</v>
      </c>
      <c r="B4548" t="s">
        <v>818</v>
      </c>
      <c r="N4548" s="107">
        <v>7</v>
      </c>
      <c r="O4548">
        <v>4.4000000000000004</v>
      </c>
      <c r="P4548">
        <v>0</v>
      </c>
    </row>
    <row r="4549" spans="1:16" x14ac:dyDescent="0.3">
      <c r="A4549" t="s">
        <v>3540</v>
      </c>
      <c r="B4549" t="s">
        <v>176</v>
      </c>
      <c r="N4549" s="107">
        <v>4</v>
      </c>
      <c r="O4549">
        <v>4.5999999999999996</v>
      </c>
      <c r="P4549">
        <v>204</v>
      </c>
    </row>
    <row r="4550" spans="1:16" x14ac:dyDescent="0.3">
      <c r="A4550" t="s">
        <v>3541</v>
      </c>
      <c r="B4550" t="s">
        <v>341</v>
      </c>
      <c r="N4550" s="107">
        <v>21</v>
      </c>
      <c r="O4550">
        <v>6</v>
      </c>
      <c r="P4550">
        <v>20000</v>
      </c>
    </row>
    <row r="4551" spans="1:16" x14ac:dyDescent="0.3">
      <c r="A4551" t="s">
        <v>3542</v>
      </c>
      <c r="B4551" t="s">
        <v>733</v>
      </c>
      <c r="N4551" s="107">
        <v>12</v>
      </c>
      <c r="O4551">
        <v>7.6</v>
      </c>
      <c r="P4551">
        <v>18000</v>
      </c>
    </row>
    <row r="4552" spans="1:16" x14ac:dyDescent="0.3">
      <c r="A4552" t="s">
        <v>3543</v>
      </c>
      <c r="B4552" t="s">
        <v>178</v>
      </c>
      <c r="N4552" s="107">
        <v>13</v>
      </c>
      <c r="O4552">
        <v>8.4</v>
      </c>
      <c r="P4552">
        <v>0</v>
      </c>
    </row>
    <row r="4553" spans="1:16" x14ac:dyDescent="0.3">
      <c r="A4553" t="s">
        <v>3544</v>
      </c>
      <c r="B4553" t="s">
        <v>819</v>
      </c>
      <c r="N4553" s="107">
        <v>14</v>
      </c>
      <c r="O4553">
        <v>7.9</v>
      </c>
      <c r="P4553">
        <v>0</v>
      </c>
    </row>
    <row r="4554" spans="1:16" x14ac:dyDescent="0.3">
      <c r="A4554" t="s">
        <v>3545</v>
      </c>
      <c r="B4554" t="s">
        <v>409</v>
      </c>
      <c r="N4554" s="107">
        <v>15</v>
      </c>
      <c r="O4554">
        <v>5.6</v>
      </c>
      <c r="P4554">
        <v>14000</v>
      </c>
    </row>
    <row r="4555" spans="1:16" x14ac:dyDescent="0.3">
      <c r="A4555" t="s">
        <v>3546</v>
      </c>
      <c r="B4555" t="s">
        <v>298</v>
      </c>
      <c r="N4555" s="107">
        <v>16</v>
      </c>
      <c r="O4555">
        <v>6.5</v>
      </c>
      <c r="P4555">
        <v>0</v>
      </c>
    </row>
    <row r="4556" spans="1:16" x14ac:dyDescent="0.3">
      <c r="A4556" t="s">
        <v>3547</v>
      </c>
      <c r="B4556" t="s">
        <v>794</v>
      </c>
      <c r="N4556" s="107">
        <v>17</v>
      </c>
      <c r="O4556">
        <v>7.5</v>
      </c>
      <c r="P4556">
        <v>0</v>
      </c>
    </row>
    <row r="4557" spans="1:16" x14ac:dyDescent="0.3">
      <c r="A4557" t="s">
        <v>3548</v>
      </c>
      <c r="B4557" t="s">
        <v>298</v>
      </c>
      <c r="N4557" s="107">
        <v>19</v>
      </c>
      <c r="O4557">
        <v>6.3</v>
      </c>
      <c r="P4557">
        <v>12000</v>
      </c>
    </row>
    <row r="4558" spans="1:16" x14ac:dyDescent="0.3">
      <c r="A4558" t="s">
        <v>3549</v>
      </c>
      <c r="B4558" t="s">
        <v>554</v>
      </c>
      <c r="N4558" s="107">
        <v>6</v>
      </c>
      <c r="O4558">
        <v>7.9</v>
      </c>
      <c r="P4558">
        <v>0</v>
      </c>
    </row>
    <row r="4559" spans="1:16" x14ac:dyDescent="0.3">
      <c r="A4559" t="s">
        <v>2249</v>
      </c>
      <c r="B4559" t="s">
        <v>269</v>
      </c>
      <c r="N4559" s="107">
        <v>1</v>
      </c>
      <c r="O4559">
        <v>7.9</v>
      </c>
      <c r="P4559">
        <v>309</v>
      </c>
    </row>
    <row r="4560" spans="1:16" x14ac:dyDescent="0.3">
      <c r="A4560" t="s">
        <v>3550</v>
      </c>
      <c r="B4560" t="s">
        <v>820</v>
      </c>
      <c r="N4560" s="107">
        <v>2</v>
      </c>
      <c r="O4560">
        <v>5.0999999999999996</v>
      </c>
      <c r="P4560">
        <v>7000</v>
      </c>
    </row>
    <row r="4561" spans="1:16" x14ac:dyDescent="0.3">
      <c r="A4561" t="s">
        <v>3551</v>
      </c>
      <c r="B4561" t="s">
        <v>373</v>
      </c>
      <c r="N4561" s="107">
        <v>12</v>
      </c>
      <c r="O4561">
        <v>6.7</v>
      </c>
      <c r="P4561">
        <v>3000</v>
      </c>
    </row>
    <row r="4562" spans="1:16" x14ac:dyDescent="0.3">
      <c r="A4562" t="s">
        <v>3552</v>
      </c>
      <c r="B4562" t="s">
        <v>201</v>
      </c>
      <c r="N4562" s="107">
        <v>13</v>
      </c>
      <c r="O4562">
        <v>6.7</v>
      </c>
      <c r="P4562">
        <v>12000</v>
      </c>
    </row>
    <row r="4563" spans="1:16" x14ac:dyDescent="0.3">
      <c r="A4563" t="s">
        <v>3553</v>
      </c>
      <c r="B4563" t="s">
        <v>537</v>
      </c>
      <c r="N4563" s="107">
        <v>14</v>
      </c>
      <c r="O4563">
        <v>5.6</v>
      </c>
      <c r="P4563">
        <v>2000</v>
      </c>
    </row>
    <row r="4564" spans="1:16" x14ac:dyDescent="0.3">
      <c r="A4564" t="s">
        <v>3554</v>
      </c>
      <c r="B4564" t="s">
        <v>300</v>
      </c>
      <c r="N4564" s="107">
        <v>15</v>
      </c>
      <c r="O4564">
        <v>5.6</v>
      </c>
      <c r="P4564">
        <v>30000</v>
      </c>
    </row>
    <row r="4565" spans="1:16" x14ac:dyDescent="0.3">
      <c r="A4565" t="s">
        <v>1128</v>
      </c>
      <c r="B4565" t="s">
        <v>178</v>
      </c>
      <c r="N4565" s="107">
        <v>16</v>
      </c>
      <c r="O4565">
        <v>6.8</v>
      </c>
      <c r="P4565">
        <v>0</v>
      </c>
    </row>
    <row r="4566" spans="1:16" x14ac:dyDescent="0.3">
      <c r="A4566" t="s">
        <v>3555</v>
      </c>
      <c r="B4566" t="s">
        <v>607</v>
      </c>
      <c r="N4566" s="107">
        <v>17</v>
      </c>
      <c r="O4566">
        <v>6.2</v>
      </c>
      <c r="P4566">
        <v>16000</v>
      </c>
    </row>
    <row r="4567" spans="1:16" x14ac:dyDescent="0.3">
      <c r="A4567" t="s">
        <v>3556</v>
      </c>
      <c r="B4567" t="s">
        <v>222</v>
      </c>
      <c r="N4567" s="107">
        <v>18</v>
      </c>
      <c r="O4567">
        <v>5.6</v>
      </c>
      <c r="P4567">
        <v>0</v>
      </c>
    </row>
    <row r="4568" spans="1:16" x14ac:dyDescent="0.3">
      <c r="A4568" t="s">
        <v>3557</v>
      </c>
      <c r="B4568" t="s">
        <v>602</v>
      </c>
      <c r="N4568" s="107">
        <v>19</v>
      </c>
      <c r="O4568">
        <v>6.4</v>
      </c>
      <c r="P4568">
        <v>320</v>
      </c>
    </row>
    <row r="4569" spans="1:16" x14ac:dyDescent="0.3">
      <c r="A4569" t="s">
        <v>3558</v>
      </c>
      <c r="B4569" t="s">
        <v>298</v>
      </c>
      <c r="N4569" s="107">
        <v>12</v>
      </c>
      <c r="O4569">
        <v>5.6</v>
      </c>
      <c r="P4569">
        <v>21000</v>
      </c>
    </row>
    <row r="4570" spans="1:16" x14ac:dyDescent="0.3">
      <c r="A4570" t="s">
        <v>3559</v>
      </c>
      <c r="B4570" t="s">
        <v>295</v>
      </c>
      <c r="N4570" s="107">
        <v>4</v>
      </c>
      <c r="O4570">
        <v>7.4</v>
      </c>
      <c r="P4570">
        <v>0</v>
      </c>
    </row>
    <row r="4571" spans="1:16" x14ac:dyDescent="0.3">
      <c r="A4571" t="s">
        <v>3560</v>
      </c>
      <c r="B4571" t="s">
        <v>298</v>
      </c>
      <c r="N4571" s="107">
        <v>3</v>
      </c>
      <c r="O4571">
        <v>4.9000000000000004</v>
      </c>
      <c r="P4571">
        <v>874</v>
      </c>
    </row>
    <row r="4572" spans="1:16" x14ac:dyDescent="0.3">
      <c r="A4572" t="s">
        <v>3561</v>
      </c>
      <c r="B4572" t="s">
        <v>821</v>
      </c>
      <c r="N4572" s="107">
        <v>8</v>
      </c>
      <c r="O4572">
        <v>6</v>
      </c>
      <c r="P4572">
        <v>36000</v>
      </c>
    </row>
    <row r="4573" spans="1:16" x14ac:dyDescent="0.3">
      <c r="A4573" t="s">
        <v>3562</v>
      </c>
      <c r="B4573" t="s">
        <v>607</v>
      </c>
      <c r="N4573" s="107">
        <v>9</v>
      </c>
      <c r="O4573">
        <v>7.2</v>
      </c>
      <c r="P4573">
        <v>476</v>
      </c>
    </row>
    <row r="4574" spans="1:16" x14ac:dyDescent="0.3">
      <c r="A4574" t="s">
        <v>3563</v>
      </c>
      <c r="B4574" t="s">
        <v>507</v>
      </c>
      <c r="N4574" s="107">
        <v>1</v>
      </c>
      <c r="O4574">
        <v>4.9000000000000004</v>
      </c>
      <c r="P4574">
        <v>0</v>
      </c>
    </row>
    <row r="4575" spans="1:16" x14ac:dyDescent="0.3">
      <c r="A4575" t="s">
        <v>3564</v>
      </c>
      <c r="B4575" t="s">
        <v>341</v>
      </c>
      <c r="N4575" s="107">
        <v>12</v>
      </c>
      <c r="O4575">
        <v>7.5</v>
      </c>
      <c r="P4575">
        <v>814</v>
      </c>
    </row>
    <row r="4576" spans="1:16" x14ac:dyDescent="0.3">
      <c r="A4576" t="s">
        <v>3565</v>
      </c>
      <c r="B4576" t="s">
        <v>409</v>
      </c>
      <c r="N4576" s="107">
        <v>7</v>
      </c>
      <c r="O4576">
        <v>4.8</v>
      </c>
      <c r="P4576">
        <v>110</v>
      </c>
    </row>
    <row r="4577" spans="1:16" x14ac:dyDescent="0.3">
      <c r="A4577" t="s">
        <v>3566</v>
      </c>
      <c r="B4577" t="s">
        <v>300</v>
      </c>
      <c r="N4577" s="107">
        <v>4</v>
      </c>
      <c r="O4577">
        <v>3.1</v>
      </c>
      <c r="P4577">
        <v>339</v>
      </c>
    </row>
    <row r="4578" spans="1:16" x14ac:dyDescent="0.3">
      <c r="A4578" t="s">
        <v>3567</v>
      </c>
      <c r="B4578" t="s">
        <v>822</v>
      </c>
      <c r="N4578" s="107">
        <v>21</v>
      </c>
      <c r="O4578">
        <v>5.8</v>
      </c>
      <c r="P4578">
        <v>4000</v>
      </c>
    </row>
    <row r="4579" spans="1:16" x14ac:dyDescent="0.3">
      <c r="A4579" t="s">
        <v>3568</v>
      </c>
      <c r="B4579" t="s">
        <v>341</v>
      </c>
      <c r="N4579" s="107">
        <v>12</v>
      </c>
      <c r="O4579">
        <v>6.7</v>
      </c>
      <c r="P4579">
        <v>419</v>
      </c>
    </row>
    <row r="4580" spans="1:16" x14ac:dyDescent="0.3">
      <c r="A4580" t="s">
        <v>3569</v>
      </c>
      <c r="B4580" t="s">
        <v>250</v>
      </c>
      <c r="N4580" s="107">
        <v>13</v>
      </c>
      <c r="O4580">
        <v>6.8</v>
      </c>
      <c r="P4580">
        <v>70000</v>
      </c>
    </row>
    <row r="4581" spans="1:16" x14ac:dyDescent="0.3">
      <c r="A4581" t="s">
        <v>3570</v>
      </c>
      <c r="B4581" t="s">
        <v>602</v>
      </c>
      <c r="N4581" s="107">
        <v>14</v>
      </c>
      <c r="O4581">
        <v>6.5</v>
      </c>
      <c r="P4581">
        <v>0</v>
      </c>
    </row>
    <row r="4582" spans="1:16" x14ac:dyDescent="0.3">
      <c r="A4582" t="s">
        <v>3571</v>
      </c>
      <c r="B4582" t="s">
        <v>300</v>
      </c>
      <c r="N4582" s="107">
        <v>15</v>
      </c>
      <c r="O4582">
        <v>5.9</v>
      </c>
      <c r="P4582">
        <v>300</v>
      </c>
    </row>
    <row r="4583" spans="1:16" x14ac:dyDescent="0.3">
      <c r="A4583" t="s">
        <v>3572</v>
      </c>
      <c r="B4583" t="s">
        <v>603</v>
      </c>
      <c r="N4583" s="107">
        <v>16</v>
      </c>
      <c r="O4583">
        <v>5.5</v>
      </c>
      <c r="P4583">
        <v>1000</v>
      </c>
    </row>
    <row r="4584" spans="1:16" x14ac:dyDescent="0.3">
      <c r="A4584" t="s">
        <v>3573</v>
      </c>
      <c r="B4584" t="s">
        <v>652</v>
      </c>
      <c r="N4584" s="107">
        <v>17</v>
      </c>
      <c r="O4584">
        <v>3.6</v>
      </c>
      <c r="P4584">
        <v>238</v>
      </c>
    </row>
    <row r="4585" spans="1:16" x14ac:dyDescent="0.3">
      <c r="A4585" t="s">
        <v>3574</v>
      </c>
      <c r="B4585" t="s">
        <v>443</v>
      </c>
      <c r="N4585" s="107">
        <v>19</v>
      </c>
      <c r="O4585">
        <v>3.3</v>
      </c>
      <c r="P4585">
        <v>0</v>
      </c>
    </row>
    <row r="4586" spans="1:16" x14ac:dyDescent="0.3">
      <c r="A4586" t="s">
        <v>3575</v>
      </c>
      <c r="B4586" t="s">
        <v>201</v>
      </c>
      <c r="N4586" s="107">
        <v>6</v>
      </c>
      <c r="O4586">
        <v>7.4</v>
      </c>
      <c r="P4586">
        <v>352</v>
      </c>
    </row>
    <row r="4587" spans="1:16" x14ac:dyDescent="0.3">
      <c r="A4587" t="s">
        <v>3576</v>
      </c>
      <c r="B4587" t="s">
        <v>628</v>
      </c>
      <c r="N4587" s="107">
        <v>1</v>
      </c>
      <c r="O4587">
        <v>6.7</v>
      </c>
      <c r="P4587">
        <v>154</v>
      </c>
    </row>
    <row r="4588" spans="1:16" x14ac:dyDescent="0.3">
      <c r="A4588" t="s">
        <v>3577</v>
      </c>
      <c r="B4588" t="s">
        <v>823</v>
      </c>
      <c r="N4588" s="107">
        <v>2</v>
      </c>
      <c r="O4588">
        <v>3</v>
      </c>
      <c r="P4588">
        <v>15000</v>
      </c>
    </row>
    <row r="4589" spans="1:16" x14ac:dyDescent="0.3">
      <c r="A4589" t="s">
        <v>3578</v>
      </c>
      <c r="B4589" t="s">
        <v>433</v>
      </c>
      <c r="N4589" s="107">
        <v>12</v>
      </c>
      <c r="O4589">
        <v>7.6</v>
      </c>
      <c r="P4589">
        <v>0</v>
      </c>
    </row>
    <row r="4590" spans="1:16" x14ac:dyDescent="0.3">
      <c r="A4590" t="s">
        <v>3579</v>
      </c>
      <c r="B4590" t="s">
        <v>686</v>
      </c>
      <c r="N4590" s="107">
        <v>13</v>
      </c>
      <c r="O4590">
        <v>6.4</v>
      </c>
      <c r="P4590">
        <v>0</v>
      </c>
    </row>
    <row r="4591" spans="1:16" x14ac:dyDescent="0.3">
      <c r="A4591" t="s">
        <v>3580</v>
      </c>
      <c r="B4591" t="s">
        <v>566</v>
      </c>
      <c r="N4591" s="107">
        <v>14</v>
      </c>
      <c r="O4591">
        <v>6.9</v>
      </c>
      <c r="P4591">
        <v>0</v>
      </c>
    </row>
    <row r="4592" spans="1:16" x14ac:dyDescent="0.3">
      <c r="A4592" t="s">
        <v>3581</v>
      </c>
      <c r="B4592" t="s">
        <v>541</v>
      </c>
      <c r="N4592" s="107">
        <v>15</v>
      </c>
      <c r="O4592">
        <v>6.6</v>
      </c>
      <c r="P4592">
        <v>0</v>
      </c>
    </row>
    <row r="4593" spans="1:16" x14ac:dyDescent="0.3">
      <c r="A4593" t="s">
        <v>3582</v>
      </c>
      <c r="B4593" t="s">
        <v>824</v>
      </c>
      <c r="N4593" s="107">
        <v>16</v>
      </c>
      <c r="O4593">
        <v>5.5</v>
      </c>
      <c r="P4593">
        <v>0</v>
      </c>
    </row>
    <row r="4594" spans="1:16" x14ac:dyDescent="0.3">
      <c r="A4594" t="s">
        <v>3583</v>
      </c>
      <c r="B4594" t="s">
        <v>218</v>
      </c>
      <c r="N4594" s="107">
        <v>17</v>
      </c>
      <c r="O4594">
        <v>6.6</v>
      </c>
      <c r="P4594">
        <v>903</v>
      </c>
    </row>
    <row r="4595" spans="1:16" x14ac:dyDescent="0.3">
      <c r="A4595" t="s">
        <v>3584</v>
      </c>
      <c r="B4595" t="s">
        <v>825</v>
      </c>
      <c r="N4595" s="107">
        <v>18</v>
      </c>
      <c r="O4595">
        <v>5.2</v>
      </c>
      <c r="P4595">
        <v>0</v>
      </c>
    </row>
    <row r="4596" spans="1:16" x14ac:dyDescent="0.3">
      <c r="A4596" t="s">
        <v>3585</v>
      </c>
      <c r="B4596" t="s">
        <v>554</v>
      </c>
      <c r="N4596" s="107">
        <v>19</v>
      </c>
      <c r="O4596">
        <v>4.0999999999999996</v>
      </c>
      <c r="P4596">
        <v>0</v>
      </c>
    </row>
    <row r="4597" spans="1:16" x14ac:dyDescent="0.3">
      <c r="A4597" t="s">
        <v>3586</v>
      </c>
      <c r="B4597" t="s">
        <v>708</v>
      </c>
      <c r="N4597" s="107">
        <v>12</v>
      </c>
      <c r="O4597">
        <v>6.8</v>
      </c>
      <c r="P4597">
        <v>0</v>
      </c>
    </row>
    <row r="4598" spans="1:16" x14ac:dyDescent="0.3">
      <c r="A4598" t="s">
        <v>3587</v>
      </c>
      <c r="B4598" t="s">
        <v>598</v>
      </c>
      <c r="N4598" s="107">
        <v>4</v>
      </c>
      <c r="O4598">
        <v>6.5</v>
      </c>
      <c r="P4598">
        <v>15000</v>
      </c>
    </row>
    <row r="4599" spans="1:16" x14ac:dyDescent="0.3">
      <c r="A4599" t="s">
        <v>3578</v>
      </c>
      <c r="B4599" t="s">
        <v>433</v>
      </c>
      <c r="N4599" s="107">
        <v>21</v>
      </c>
      <c r="O4599">
        <v>7.6</v>
      </c>
      <c r="P4599">
        <v>0</v>
      </c>
    </row>
    <row r="4600" spans="1:16" x14ac:dyDescent="0.3">
      <c r="A4600" t="s">
        <v>3588</v>
      </c>
      <c r="B4600" t="s">
        <v>325</v>
      </c>
      <c r="N4600" s="107">
        <v>12</v>
      </c>
      <c r="O4600">
        <v>7.4</v>
      </c>
      <c r="P4600">
        <v>0</v>
      </c>
    </row>
    <row r="4601" spans="1:16" x14ac:dyDescent="0.3">
      <c r="A4601" t="s">
        <v>3589</v>
      </c>
      <c r="B4601" t="s">
        <v>190</v>
      </c>
      <c r="N4601" s="107">
        <v>13</v>
      </c>
      <c r="O4601">
        <v>7.7</v>
      </c>
      <c r="P4601">
        <v>0</v>
      </c>
    </row>
    <row r="4602" spans="1:16" x14ac:dyDescent="0.3">
      <c r="A4602" t="s">
        <v>3590</v>
      </c>
      <c r="B4602" t="s">
        <v>598</v>
      </c>
      <c r="N4602" s="107">
        <v>14</v>
      </c>
      <c r="O4602">
        <v>7.1</v>
      </c>
      <c r="P4602">
        <v>0</v>
      </c>
    </row>
    <row r="4603" spans="1:16" x14ac:dyDescent="0.3">
      <c r="A4603" t="s">
        <v>3591</v>
      </c>
      <c r="B4603" t="s">
        <v>300</v>
      </c>
      <c r="N4603" s="107">
        <v>15</v>
      </c>
      <c r="O4603">
        <v>6.3</v>
      </c>
      <c r="P4603">
        <v>0</v>
      </c>
    </row>
    <row r="4604" spans="1:16" x14ac:dyDescent="0.3">
      <c r="A4604" t="s">
        <v>3592</v>
      </c>
      <c r="B4604" t="s">
        <v>443</v>
      </c>
      <c r="N4604" s="107">
        <v>16</v>
      </c>
      <c r="O4604">
        <v>7.6</v>
      </c>
      <c r="P4604">
        <v>23000</v>
      </c>
    </row>
    <row r="4605" spans="1:16" x14ac:dyDescent="0.3">
      <c r="A4605" t="s">
        <v>3593</v>
      </c>
      <c r="B4605" t="s">
        <v>373</v>
      </c>
      <c r="N4605" s="107">
        <v>17</v>
      </c>
      <c r="O4605">
        <v>8</v>
      </c>
      <c r="P4605">
        <v>0</v>
      </c>
    </row>
    <row r="4606" spans="1:16" x14ac:dyDescent="0.3">
      <c r="A4606" t="s">
        <v>3594</v>
      </c>
      <c r="B4606" t="s">
        <v>298</v>
      </c>
      <c r="N4606" s="107">
        <v>19</v>
      </c>
      <c r="O4606">
        <v>7.3</v>
      </c>
      <c r="P4606">
        <v>0</v>
      </c>
    </row>
    <row r="4607" spans="1:16" x14ac:dyDescent="0.3">
      <c r="A4607" t="s">
        <v>3595</v>
      </c>
      <c r="B4607" t="s">
        <v>278</v>
      </c>
      <c r="N4607" s="107">
        <v>6</v>
      </c>
      <c r="O4607">
        <v>7.6</v>
      </c>
      <c r="P4607">
        <v>0</v>
      </c>
    </row>
    <row r="4608" spans="1:16" x14ac:dyDescent="0.3">
      <c r="A4608" t="s">
        <v>3596</v>
      </c>
      <c r="B4608" t="s">
        <v>443</v>
      </c>
      <c r="N4608" s="107">
        <v>1</v>
      </c>
      <c r="O4608">
        <v>7.8</v>
      </c>
      <c r="P4608">
        <v>0</v>
      </c>
    </row>
    <row r="4609" spans="1:16" x14ac:dyDescent="0.3">
      <c r="A4609" t="s">
        <v>3597</v>
      </c>
      <c r="B4609" t="s">
        <v>298</v>
      </c>
      <c r="N4609" s="107">
        <v>2</v>
      </c>
      <c r="O4609">
        <v>6.5</v>
      </c>
      <c r="P4609">
        <v>0</v>
      </c>
    </row>
    <row r="4610" spans="1:16" x14ac:dyDescent="0.3">
      <c r="A4610" t="s">
        <v>3598</v>
      </c>
      <c r="B4610" t="s">
        <v>507</v>
      </c>
      <c r="N4610" s="107">
        <v>12</v>
      </c>
      <c r="O4610">
        <v>6.4</v>
      </c>
      <c r="P4610">
        <v>30000</v>
      </c>
    </row>
    <row r="4611" spans="1:16" x14ac:dyDescent="0.3">
      <c r="A4611" t="s">
        <v>3599</v>
      </c>
      <c r="B4611" t="s">
        <v>278</v>
      </c>
      <c r="N4611" s="107">
        <v>13</v>
      </c>
      <c r="O4611">
        <v>8</v>
      </c>
      <c r="P4611">
        <v>0</v>
      </c>
    </row>
    <row r="4612" spans="1:16" x14ac:dyDescent="0.3">
      <c r="A4612" t="s">
        <v>3600</v>
      </c>
      <c r="B4612" t="s">
        <v>337</v>
      </c>
      <c r="N4612" s="107">
        <v>14</v>
      </c>
      <c r="O4612">
        <v>4.8</v>
      </c>
      <c r="P4612">
        <v>71000</v>
      </c>
    </row>
    <row r="4613" spans="1:16" x14ac:dyDescent="0.3">
      <c r="A4613" t="s">
        <v>3601</v>
      </c>
      <c r="B4613" t="s">
        <v>794</v>
      </c>
      <c r="N4613" s="107">
        <v>15</v>
      </c>
      <c r="O4613">
        <v>7.8</v>
      </c>
      <c r="P4613">
        <v>0</v>
      </c>
    </row>
    <row r="4614" spans="1:16" x14ac:dyDescent="0.3">
      <c r="A4614" t="s">
        <v>3602</v>
      </c>
      <c r="B4614" t="s">
        <v>602</v>
      </c>
      <c r="N4614" s="107">
        <v>16</v>
      </c>
      <c r="O4614">
        <v>5.9</v>
      </c>
      <c r="P4614">
        <v>0</v>
      </c>
    </row>
    <row r="4615" spans="1:16" x14ac:dyDescent="0.3">
      <c r="A4615" t="s">
        <v>3603</v>
      </c>
      <c r="B4615" t="s">
        <v>443</v>
      </c>
      <c r="N4615" s="107">
        <v>17</v>
      </c>
      <c r="O4615">
        <v>5.4</v>
      </c>
      <c r="P4615">
        <v>1000</v>
      </c>
    </row>
    <row r="4616" spans="1:16" x14ac:dyDescent="0.3">
      <c r="A4616" t="s">
        <v>3604</v>
      </c>
      <c r="B4616" t="s">
        <v>411</v>
      </c>
      <c r="N4616" s="107">
        <v>18</v>
      </c>
      <c r="O4616">
        <v>3.3</v>
      </c>
      <c r="P4616">
        <v>27000</v>
      </c>
    </row>
    <row r="4617" spans="1:16" x14ac:dyDescent="0.3">
      <c r="A4617" t="s">
        <v>3605</v>
      </c>
      <c r="B4617" t="s">
        <v>826</v>
      </c>
      <c r="N4617" s="107">
        <v>19</v>
      </c>
      <c r="O4617">
        <v>8.1999999999999993</v>
      </c>
      <c r="P4617">
        <v>0</v>
      </c>
    </row>
    <row r="4618" spans="1:16" x14ac:dyDescent="0.3">
      <c r="A4618" t="s">
        <v>3606</v>
      </c>
      <c r="B4618" t="s">
        <v>439</v>
      </c>
      <c r="N4618" s="107">
        <v>12</v>
      </c>
      <c r="O4618">
        <v>6.6</v>
      </c>
      <c r="P4618">
        <v>393</v>
      </c>
    </row>
    <row r="4619" spans="1:16" x14ac:dyDescent="0.3">
      <c r="A4619" t="s">
        <v>3607</v>
      </c>
      <c r="B4619" t="s">
        <v>827</v>
      </c>
      <c r="N4619" s="107">
        <v>4</v>
      </c>
      <c r="O4619">
        <v>5.4</v>
      </c>
      <c r="P4619">
        <v>1000</v>
      </c>
    </row>
    <row r="4620" spans="1:16" x14ac:dyDescent="0.3">
      <c r="A4620" t="s">
        <v>3608</v>
      </c>
      <c r="B4620" t="s">
        <v>541</v>
      </c>
      <c r="N4620" s="107">
        <v>3</v>
      </c>
      <c r="O4620">
        <v>6.4</v>
      </c>
      <c r="P4620">
        <v>0</v>
      </c>
    </row>
    <row r="4621" spans="1:16" x14ac:dyDescent="0.3">
      <c r="A4621" t="s">
        <v>3609</v>
      </c>
      <c r="B4621" t="s">
        <v>500</v>
      </c>
      <c r="N4621" s="107">
        <v>8</v>
      </c>
      <c r="O4621">
        <v>4.8</v>
      </c>
      <c r="P4621">
        <v>0</v>
      </c>
    </row>
    <row r="4622" spans="1:16" x14ac:dyDescent="0.3">
      <c r="A4622" t="s">
        <v>3610</v>
      </c>
      <c r="B4622" t="s">
        <v>544</v>
      </c>
      <c r="N4622" s="107">
        <v>9</v>
      </c>
      <c r="O4622">
        <v>5.9</v>
      </c>
      <c r="P4622">
        <v>0</v>
      </c>
    </row>
    <row r="4623" spans="1:16" x14ac:dyDescent="0.3">
      <c r="A4623" t="s">
        <v>3611</v>
      </c>
      <c r="B4623" t="s">
        <v>512</v>
      </c>
      <c r="N4623" s="107">
        <v>21</v>
      </c>
      <c r="O4623">
        <v>5.5</v>
      </c>
      <c r="P4623">
        <v>17000</v>
      </c>
    </row>
    <row r="4624" spans="1:16" x14ac:dyDescent="0.3">
      <c r="A4624" t="s">
        <v>3612</v>
      </c>
      <c r="B4624" t="s">
        <v>828</v>
      </c>
      <c r="N4624" s="107">
        <v>12</v>
      </c>
      <c r="O4624">
        <v>7.9</v>
      </c>
      <c r="P4624">
        <v>0</v>
      </c>
    </row>
    <row r="4625" spans="1:16" x14ac:dyDescent="0.3">
      <c r="A4625" t="s">
        <v>3613</v>
      </c>
      <c r="B4625" t="s">
        <v>373</v>
      </c>
      <c r="N4625" s="107">
        <v>13</v>
      </c>
      <c r="O4625">
        <v>4.9000000000000004</v>
      </c>
      <c r="P4625">
        <v>14000</v>
      </c>
    </row>
    <row r="4626" spans="1:16" x14ac:dyDescent="0.3">
      <c r="A4626" t="s">
        <v>3614</v>
      </c>
      <c r="B4626" t="s">
        <v>190</v>
      </c>
      <c r="N4626" s="107">
        <v>14</v>
      </c>
      <c r="O4626">
        <v>7.2</v>
      </c>
      <c r="P4626">
        <v>0</v>
      </c>
    </row>
    <row r="4627" spans="1:16" x14ac:dyDescent="0.3">
      <c r="A4627" t="s">
        <v>3615</v>
      </c>
      <c r="B4627" t="s">
        <v>599</v>
      </c>
      <c r="N4627" s="107">
        <v>15</v>
      </c>
      <c r="O4627">
        <v>6.6</v>
      </c>
      <c r="P4627">
        <v>18000</v>
      </c>
    </row>
    <row r="4628" spans="1:16" x14ac:dyDescent="0.3">
      <c r="A4628" t="s">
        <v>3243</v>
      </c>
      <c r="B4628" t="s">
        <v>298</v>
      </c>
      <c r="N4628" s="107">
        <v>16</v>
      </c>
      <c r="O4628">
        <v>6.7</v>
      </c>
      <c r="P4628">
        <v>487</v>
      </c>
    </row>
    <row r="4629" spans="1:16" x14ac:dyDescent="0.3">
      <c r="A4629" t="s">
        <v>3616</v>
      </c>
      <c r="B4629" t="s">
        <v>278</v>
      </c>
      <c r="N4629" s="107">
        <v>17</v>
      </c>
      <c r="O4629">
        <v>5.3</v>
      </c>
      <c r="P4629">
        <v>0</v>
      </c>
    </row>
    <row r="4630" spans="1:16" x14ac:dyDescent="0.3">
      <c r="A4630" t="s">
        <v>3617</v>
      </c>
      <c r="B4630" t="s">
        <v>443</v>
      </c>
      <c r="N4630" s="107">
        <v>19</v>
      </c>
      <c r="O4630">
        <v>7.2</v>
      </c>
      <c r="P4630">
        <v>6000</v>
      </c>
    </row>
    <row r="4631" spans="1:16" x14ac:dyDescent="0.3">
      <c r="A4631" t="s">
        <v>3618</v>
      </c>
      <c r="B4631" t="s">
        <v>236</v>
      </c>
      <c r="N4631" s="107">
        <v>6</v>
      </c>
      <c r="O4631">
        <v>5.0999999999999996</v>
      </c>
      <c r="P4631">
        <v>492</v>
      </c>
    </row>
    <row r="4632" spans="1:16" x14ac:dyDescent="0.3">
      <c r="A4632" t="s">
        <v>3619</v>
      </c>
      <c r="B4632" t="s">
        <v>829</v>
      </c>
      <c r="N4632" s="107">
        <v>1</v>
      </c>
      <c r="O4632">
        <v>5.6</v>
      </c>
      <c r="P4632">
        <v>0</v>
      </c>
    </row>
    <row r="4633" spans="1:16" x14ac:dyDescent="0.3">
      <c r="A4633" t="s">
        <v>3620</v>
      </c>
      <c r="B4633" t="s">
        <v>298</v>
      </c>
      <c r="N4633" s="107">
        <v>2</v>
      </c>
      <c r="O4633">
        <v>7.6</v>
      </c>
      <c r="P4633">
        <v>31000</v>
      </c>
    </row>
    <row r="4634" spans="1:16" x14ac:dyDescent="0.3">
      <c r="A4634" t="s">
        <v>3458</v>
      </c>
      <c r="B4634" t="s">
        <v>808</v>
      </c>
      <c r="N4634" s="107">
        <v>12</v>
      </c>
      <c r="O4634">
        <v>3.1</v>
      </c>
      <c r="P4634">
        <v>24000</v>
      </c>
    </row>
    <row r="4635" spans="1:16" x14ac:dyDescent="0.3">
      <c r="A4635" t="s">
        <v>3621</v>
      </c>
      <c r="B4635" t="s">
        <v>190</v>
      </c>
      <c r="N4635" s="107">
        <v>13</v>
      </c>
      <c r="O4635">
        <v>7.2</v>
      </c>
      <c r="P4635">
        <v>371</v>
      </c>
    </row>
    <row r="4636" spans="1:16" x14ac:dyDescent="0.3">
      <c r="A4636" t="s">
        <v>3622</v>
      </c>
      <c r="B4636" t="s">
        <v>278</v>
      </c>
      <c r="N4636" s="107">
        <v>14</v>
      </c>
      <c r="O4636">
        <v>5.7</v>
      </c>
      <c r="P4636">
        <v>818</v>
      </c>
    </row>
    <row r="4637" spans="1:16" x14ac:dyDescent="0.3">
      <c r="A4637" t="s">
        <v>3623</v>
      </c>
      <c r="B4637" t="s">
        <v>367</v>
      </c>
      <c r="N4637" s="107">
        <v>15</v>
      </c>
      <c r="O4637">
        <v>5.2</v>
      </c>
      <c r="P4637">
        <v>0</v>
      </c>
    </row>
    <row r="4638" spans="1:16" x14ac:dyDescent="0.3">
      <c r="A4638" t="s">
        <v>3624</v>
      </c>
      <c r="B4638" t="s">
        <v>443</v>
      </c>
      <c r="N4638" s="107">
        <v>16</v>
      </c>
      <c r="O4638">
        <v>7.7</v>
      </c>
      <c r="P4638">
        <v>0</v>
      </c>
    </row>
    <row r="4639" spans="1:16" x14ac:dyDescent="0.3">
      <c r="A4639" t="s">
        <v>3625</v>
      </c>
      <c r="B4639" t="s">
        <v>534</v>
      </c>
      <c r="N4639" s="107">
        <v>17</v>
      </c>
      <c r="O4639">
        <v>7</v>
      </c>
      <c r="P4639">
        <v>177</v>
      </c>
    </row>
    <row r="4640" spans="1:16" x14ac:dyDescent="0.3">
      <c r="A4640" t="s">
        <v>3626</v>
      </c>
      <c r="B4640" t="s">
        <v>298</v>
      </c>
      <c r="N4640" s="107">
        <v>18</v>
      </c>
      <c r="O4640">
        <v>3.6</v>
      </c>
      <c r="P4640">
        <v>392</v>
      </c>
    </row>
    <row r="4641" spans="1:16" x14ac:dyDescent="0.3">
      <c r="A4641" t="s">
        <v>3627</v>
      </c>
      <c r="B4641" t="s">
        <v>275</v>
      </c>
      <c r="N4641" s="107">
        <v>19</v>
      </c>
      <c r="O4641">
        <v>4.9000000000000004</v>
      </c>
      <c r="P4641">
        <v>573</v>
      </c>
    </row>
    <row r="4642" spans="1:16" x14ac:dyDescent="0.3">
      <c r="A4642" t="s">
        <v>3628</v>
      </c>
      <c r="B4642" t="s">
        <v>552</v>
      </c>
      <c r="N4642" s="107">
        <v>12</v>
      </c>
      <c r="O4642">
        <v>6</v>
      </c>
      <c r="P4642">
        <v>762</v>
      </c>
    </row>
    <row r="4643" spans="1:16" x14ac:dyDescent="0.3">
      <c r="A4643" t="s">
        <v>3629</v>
      </c>
      <c r="B4643" t="s">
        <v>300</v>
      </c>
      <c r="N4643" s="107">
        <v>4</v>
      </c>
      <c r="O4643">
        <v>6.6</v>
      </c>
      <c r="P4643">
        <v>0</v>
      </c>
    </row>
    <row r="4644" spans="1:16" x14ac:dyDescent="0.3">
      <c r="A4644" t="s">
        <v>3630</v>
      </c>
      <c r="B4644" t="s">
        <v>603</v>
      </c>
      <c r="N4644" s="107">
        <v>3</v>
      </c>
      <c r="O4644">
        <v>6.8</v>
      </c>
      <c r="P4644">
        <v>0</v>
      </c>
    </row>
    <row r="4645" spans="1:16" x14ac:dyDescent="0.3">
      <c r="A4645" t="s">
        <v>3631</v>
      </c>
      <c r="B4645" t="s">
        <v>174</v>
      </c>
      <c r="N4645" s="107">
        <v>8</v>
      </c>
      <c r="O4645">
        <v>7.2</v>
      </c>
      <c r="P4645">
        <v>0</v>
      </c>
    </row>
    <row r="4646" spans="1:16" x14ac:dyDescent="0.3">
      <c r="A4646" t="s">
        <v>3632</v>
      </c>
      <c r="B4646" t="s">
        <v>443</v>
      </c>
      <c r="N4646" s="107">
        <v>9</v>
      </c>
      <c r="O4646">
        <v>7.2</v>
      </c>
      <c r="P4646">
        <v>0</v>
      </c>
    </row>
    <row r="4647" spans="1:16" x14ac:dyDescent="0.3">
      <c r="A4647" t="s">
        <v>3633</v>
      </c>
      <c r="B4647" t="s">
        <v>830</v>
      </c>
      <c r="N4647" s="107">
        <v>1</v>
      </c>
      <c r="O4647">
        <v>2.8</v>
      </c>
      <c r="P4647">
        <v>0</v>
      </c>
    </row>
    <row r="4648" spans="1:16" x14ac:dyDescent="0.3">
      <c r="A4648" t="s">
        <v>3634</v>
      </c>
      <c r="B4648" t="s">
        <v>190</v>
      </c>
      <c r="N4648" s="107">
        <v>12</v>
      </c>
      <c r="O4648">
        <v>6.6</v>
      </c>
      <c r="P4648">
        <v>356</v>
      </c>
    </row>
    <row r="4649" spans="1:16" x14ac:dyDescent="0.3">
      <c r="A4649" t="s">
        <v>3635</v>
      </c>
      <c r="B4649" t="s">
        <v>326</v>
      </c>
      <c r="N4649" s="107">
        <v>7</v>
      </c>
      <c r="O4649">
        <v>6.7</v>
      </c>
      <c r="P4649">
        <v>23000</v>
      </c>
    </row>
    <row r="4650" spans="1:16" x14ac:dyDescent="0.3">
      <c r="A4650" t="s">
        <v>3636</v>
      </c>
      <c r="B4650" t="s">
        <v>344</v>
      </c>
      <c r="N4650" s="107">
        <v>4</v>
      </c>
      <c r="O4650">
        <v>7</v>
      </c>
      <c r="P4650">
        <v>0</v>
      </c>
    </row>
    <row r="4651" spans="1:16" x14ac:dyDescent="0.3">
      <c r="A4651" t="s">
        <v>3637</v>
      </c>
      <c r="B4651" t="s">
        <v>298</v>
      </c>
      <c r="N4651" s="107">
        <v>15</v>
      </c>
      <c r="O4651">
        <v>4.4000000000000004</v>
      </c>
      <c r="P4651">
        <v>3000</v>
      </c>
    </row>
    <row r="4652" spans="1:16" x14ac:dyDescent="0.3">
      <c r="A4652" t="s">
        <v>3638</v>
      </c>
      <c r="B4652" t="s">
        <v>300</v>
      </c>
      <c r="N4652" s="107">
        <v>16</v>
      </c>
      <c r="O4652">
        <v>7.1</v>
      </c>
      <c r="P4652">
        <v>921</v>
      </c>
    </row>
    <row r="4653" spans="1:16" x14ac:dyDescent="0.3">
      <c r="A4653" t="s">
        <v>3639</v>
      </c>
      <c r="B4653" t="s">
        <v>560</v>
      </c>
      <c r="N4653" s="107">
        <v>17</v>
      </c>
      <c r="O4653">
        <v>6.2</v>
      </c>
      <c r="P4653">
        <v>23000</v>
      </c>
    </row>
    <row r="4654" spans="1:16" x14ac:dyDescent="0.3">
      <c r="A4654" t="s">
        <v>3640</v>
      </c>
      <c r="B4654" t="s">
        <v>543</v>
      </c>
      <c r="N4654" s="107">
        <v>18</v>
      </c>
      <c r="O4654">
        <v>7.3</v>
      </c>
      <c r="P4654">
        <v>0</v>
      </c>
    </row>
    <row r="4655" spans="1:16" x14ac:dyDescent="0.3">
      <c r="A4655" t="s">
        <v>3641</v>
      </c>
      <c r="B4655" t="s">
        <v>676</v>
      </c>
      <c r="N4655" s="107">
        <v>19</v>
      </c>
      <c r="O4655">
        <v>5.0999999999999996</v>
      </c>
      <c r="P4655">
        <v>115000</v>
      </c>
    </row>
    <row r="4656" spans="1:16" x14ac:dyDescent="0.3">
      <c r="A4656" t="s">
        <v>3642</v>
      </c>
      <c r="B4656" t="s">
        <v>636</v>
      </c>
      <c r="N4656" s="107">
        <v>12</v>
      </c>
      <c r="O4656">
        <v>8.1</v>
      </c>
      <c r="P4656">
        <v>0</v>
      </c>
    </row>
    <row r="4657" spans="1:16" x14ac:dyDescent="0.3">
      <c r="A4657" t="s">
        <v>3643</v>
      </c>
      <c r="B4657" t="s">
        <v>341</v>
      </c>
      <c r="N4657" s="107">
        <v>4</v>
      </c>
      <c r="O4657">
        <v>6.7</v>
      </c>
      <c r="P4657">
        <v>0</v>
      </c>
    </row>
    <row r="4658" spans="1:16" x14ac:dyDescent="0.3">
      <c r="A4658" t="s">
        <v>3644</v>
      </c>
      <c r="B4658" t="s">
        <v>307</v>
      </c>
      <c r="N4658" s="107">
        <v>3</v>
      </c>
      <c r="O4658">
        <v>6.6</v>
      </c>
      <c r="P4658">
        <v>939</v>
      </c>
    </row>
    <row r="4659" spans="1:16" x14ac:dyDescent="0.3">
      <c r="A4659" t="s">
        <v>3645</v>
      </c>
      <c r="B4659" t="s">
        <v>507</v>
      </c>
      <c r="N4659" s="107">
        <v>8</v>
      </c>
      <c r="O4659">
        <v>4.5</v>
      </c>
      <c r="P4659">
        <v>16000</v>
      </c>
    </row>
    <row r="4660" spans="1:16" x14ac:dyDescent="0.3">
      <c r="A4660" t="s">
        <v>3646</v>
      </c>
      <c r="B4660" t="s">
        <v>712</v>
      </c>
      <c r="N4660" s="107">
        <v>9</v>
      </c>
      <c r="O4660">
        <v>8.1</v>
      </c>
      <c r="P4660">
        <v>824</v>
      </c>
    </row>
    <row r="4661" spans="1:16" x14ac:dyDescent="0.3">
      <c r="A4661" t="s">
        <v>3647</v>
      </c>
      <c r="B4661" t="s">
        <v>442</v>
      </c>
      <c r="N4661" s="107">
        <v>1</v>
      </c>
      <c r="O4661">
        <v>6.6</v>
      </c>
      <c r="P4661">
        <v>282</v>
      </c>
    </row>
    <row r="4662" spans="1:16" x14ac:dyDescent="0.3">
      <c r="A4662" t="s">
        <v>3648</v>
      </c>
      <c r="B4662" t="s">
        <v>464</v>
      </c>
      <c r="N4662" s="107">
        <v>21</v>
      </c>
      <c r="O4662">
        <v>6.5</v>
      </c>
      <c r="P4662">
        <v>191</v>
      </c>
    </row>
    <row r="4663" spans="1:16" x14ac:dyDescent="0.3">
      <c r="A4663" t="s">
        <v>3649</v>
      </c>
      <c r="B4663" t="s">
        <v>323</v>
      </c>
      <c r="N4663" s="107">
        <v>12</v>
      </c>
      <c r="O4663">
        <v>5.9</v>
      </c>
      <c r="P4663">
        <v>0</v>
      </c>
    </row>
    <row r="4664" spans="1:16" x14ac:dyDescent="0.3">
      <c r="A4664" t="s">
        <v>3650</v>
      </c>
      <c r="B4664" t="s">
        <v>454</v>
      </c>
      <c r="N4664" s="107">
        <v>13</v>
      </c>
      <c r="O4664">
        <v>6.6</v>
      </c>
      <c r="P4664">
        <v>0</v>
      </c>
    </row>
    <row r="4665" spans="1:16" x14ac:dyDescent="0.3">
      <c r="A4665" t="s">
        <v>3651</v>
      </c>
      <c r="B4665" t="s">
        <v>831</v>
      </c>
      <c r="N4665" s="107">
        <v>14</v>
      </c>
      <c r="O4665">
        <v>6.5</v>
      </c>
      <c r="P4665">
        <v>0</v>
      </c>
    </row>
    <row r="4666" spans="1:16" x14ac:dyDescent="0.3">
      <c r="A4666" t="s">
        <v>3652</v>
      </c>
      <c r="B4666" t="s">
        <v>305</v>
      </c>
      <c r="N4666" s="107">
        <v>15</v>
      </c>
      <c r="O4666">
        <v>7.3</v>
      </c>
      <c r="P4666">
        <v>20000</v>
      </c>
    </row>
    <row r="4667" spans="1:16" x14ac:dyDescent="0.3">
      <c r="A4667" t="s">
        <v>3653</v>
      </c>
      <c r="B4667" t="s">
        <v>411</v>
      </c>
      <c r="N4667" s="107">
        <v>16</v>
      </c>
      <c r="O4667">
        <v>7.5</v>
      </c>
      <c r="P4667">
        <v>3000</v>
      </c>
    </row>
    <row r="4668" spans="1:16" x14ac:dyDescent="0.3">
      <c r="A4668" t="s">
        <v>3654</v>
      </c>
      <c r="B4668" t="s">
        <v>474</v>
      </c>
      <c r="N4668" s="107">
        <v>17</v>
      </c>
      <c r="O4668">
        <v>5.9</v>
      </c>
      <c r="P4668">
        <v>0</v>
      </c>
    </row>
    <row r="4669" spans="1:16" x14ac:dyDescent="0.3">
      <c r="A4669" t="s">
        <v>3655</v>
      </c>
      <c r="B4669" t="s">
        <v>278</v>
      </c>
      <c r="N4669" s="107">
        <v>19</v>
      </c>
      <c r="O4669">
        <v>7.4</v>
      </c>
      <c r="P4669">
        <v>19000</v>
      </c>
    </row>
    <row r="4670" spans="1:16" x14ac:dyDescent="0.3">
      <c r="A4670" t="s">
        <v>3656</v>
      </c>
      <c r="B4670" t="s">
        <v>301</v>
      </c>
      <c r="N4670" s="107">
        <v>6</v>
      </c>
      <c r="O4670">
        <v>6.9</v>
      </c>
      <c r="P4670">
        <v>0</v>
      </c>
    </row>
    <row r="4671" spans="1:16" x14ac:dyDescent="0.3">
      <c r="A4671" t="s">
        <v>3657</v>
      </c>
      <c r="B4671" t="s">
        <v>301</v>
      </c>
      <c r="N4671" s="107">
        <v>1</v>
      </c>
      <c r="O4671">
        <v>7.9</v>
      </c>
      <c r="P4671">
        <v>22000</v>
      </c>
    </row>
    <row r="4672" spans="1:16" x14ac:dyDescent="0.3">
      <c r="A4672" t="s">
        <v>3658</v>
      </c>
      <c r="B4672" t="s">
        <v>443</v>
      </c>
      <c r="N4672" s="107">
        <v>2</v>
      </c>
      <c r="O4672">
        <v>8.4</v>
      </c>
      <c r="P4672">
        <v>64000</v>
      </c>
    </row>
    <row r="4673" spans="1:16" x14ac:dyDescent="0.3">
      <c r="A4673" t="s">
        <v>3659</v>
      </c>
      <c r="B4673" t="s">
        <v>588</v>
      </c>
      <c r="N4673" s="107">
        <v>12</v>
      </c>
      <c r="O4673">
        <v>8</v>
      </c>
      <c r="P4673">
        <v>0</v>
      </c>
    </row>
    <row r="4674" spans="1:16" x14ac:dyDescent="0.3">
      <c r="A4674" t="s">
        <v>3660</v>
      </c>
      <c r="B4674" t="s">
        <v>243</v>
      </c>
      <c r="N4674" s="107">
        <v>13</v>
      </c>
      <c r="O4674">
        <v>6</v>
      </c>
      <c r="P4674">
        <v>0</v>
      </c>
    </row>
    <row r="4675" spans="1:16" x14ac:dyDescent="0.3">
      <c r="A4675" t="s">
        <v>3661</v>
      </c>
      <c r="B4675" t="s">
        <v>361</v>
      </c>
      <c r="N4675" s="107">
        <v>14</v>
      </c>
      <c r="O4675">
        <v>7.3</v>
      </c>
      <c r="P4675">
        <v>1000</v>
      </c>
    </row>
    <row r="4676" spans="1:16" x14ac:dyDescent="0.3">
      <c r="A4676" t="s">
        <v>3662</v>
      </c>
      <c r="B4676" t="s">
        <v>190</v>
      </c>
      <c r="N4676" s="107">
        <v>15</v>
      </c>
      <c r="O4676">
        <v>6.8</v>
      </c>
      <c r="P4676">
        <v>6000</v>
      </c>
    </row>
    <row r="4677" spans="1:16" x14ac:dyDescent="0.3">
      <c r="A4677" t="s">
        <v>3663</v>
      </c>
      <c r="B4677" t="s">
        <v>443</v>
      </c>
      <c r="N4677" s="107">
        <v>16</v>
      </c>
      <c r="O4677">
        <v>7.8</v>
      </c>
      <c r="P4677">
        <v>558</v>
      </c>
    </row>
    <row r="4678" spans="1:16" x14ac:dyDescent="0.3">
      <c r="A4678" t="s">
        <v>3664</v>
      </c>
      <c r="B4678" t="s">
        <v>832</v>
      </c>
      <c r="N4678" s="107">
        <v>17</v>
      </c>
      <c r="O4678">
        <v>5.7</v>
      </c>
      <c r="P4678">
        <v>0</v>
      </c>
    </row>
    <row r="4679" spans="1:16" x14ac:dyDescent="0.3">
      <c r="A4679" t="s">
        <v>1451</v>
      </c>
      <c r="B4679" t="s">
        <v>345</v>
      </c>
      <c r="N4679" s="107">
        <v>18</v>
      </c>
      <c r="O4679">
        <v>6.1</v>
      </c>
      <c r="P4679">
        <v>165000</v>
      </c>
    </row>
    <row r="4680" spans="1:16" x14ac:dyDescent="0.3">
      <c r="A4680" t="s">
        <v>3665</v>
      </c>
      <c r="B4680" t="s">
        <v>740</v>
      </c>
      <c r="N4680" s="107">
        <v>19</v>
      </c>
      <c r="O4680">
        <v>8.1</v>
      </c>
      <c r="P4680">
        <v>855</v>
      </c>
    </row>
    <row r="4681" spans="1:16" x14ac:dyDescent="0.3">
      <c r="A4681" t="s">
        <v>3666</v>
      </c>
      <c r="B4681" t="s">
        <v>591</v>
      </c>
      <c r="N4681" s="107">
        <v>12</v>
      </c>
      <c r="O4681">
        <v>6.1</v>
      </c>
      <c r="P4681">
        <v>0</v>
      </c>
    </row>
    <row r="4682" spans="1:16" x14ac:dyDescent="0.3">
      <c r="A4682" t="s">
        <v>3667</v>
      </c>
      <c r="B4682" t="s">
        <v>605</v>
      </c>
      <c r="N4682" s="107">
        <v>4</v>
      </c>
      <c r="O4682">
        <v>7.5</v>
      </c>
      <c r="P4682">
        <v>0</v>
      </c>
    </row>
    <row r="4683" spans="1:16" x14ac:dyDescent="0.3">
      <c r="A4683" t="s">
        <v>3668</v>
      </c>
      <c r="B4683" t="s">
        <v>411</v>
      </c>
      <c r="N4683" s="107">
        <v>3</v>
      </c>
      <c r="O4683">
        <v>6.2</v>
      </c>
      <c r="P4683">
        <v>57000</v>
      </c>
    </row>
    <row r="4684" spans="1:16" x14ac:dyDescent="0.3">
      <c r="A4684" t="s">
        <v>3669</v>
      </c>
      <c r="B4684" t="s">
        <v>644</v>
      </c>
      <c r="N4684" s="107">
        <v>8</v>
      </c>
      <c r="O4684">
        <v>6.2</v>
      </c>
      <c r="P4684">
        <v>12000</v>
      </c>
    </row>
    <row r="4685" spans="1:16" x14ac:dyDescent="0.3">
      <c r="A4685" t="s">
        <v>3549</v>
      </c>
      <c r="B4685" t="s">
        <v>554</v>
      </c>
      <c r="N4685" s="107">
        <v>9</v>
      </c>
      <c r="O4685">
        <v>7.9</v>
      </c>
      <c r="P4685">
        <v>0</v>
      </c>
    </row>
    <row r="4686" spans="1:16" x14ac:dyDescent="0.3">
      <c r="A4686" t="s">
        <v>3670</v>
      </c>
      <c r="B4686" t="s">
        <v>484</v>
      </c>
      <c r="N4686" s="107">
        <v>1</v>
      </c>
      <c r="O4686">
        <v>7.4</v>
      </c>
      <c r="P4686">
        <v>26000</v>
      </c>
    </row>
    <row r="4687" spans="1:16" x14ac:dyDescent="0.3">
      <c r="A4687" t="s">
        <v>3671</v>
      </c>
      <c r="B4687" t="s">
        <v>298</v>
      </c>
      <c r="N4687" s="107">
        <v>12</v>
      </c>
      <c r="O4687">
        <v>6.6</v>
      </c>
      <c r="P4687">
        <v>0</v>
      </c>
    </row>
    <row r="4688" spans="1:16" x14ac:dyDescent="0.3">
      <c r="A4688" t="s">
        <v>3672</v>
      </c>
      <c r="B4688" t="s">
        <v>286</v>
      </c>
      <c r="N4688" s="107">
        <v>7</v>
      </c>
      <c r="O4688">
        <v>7.3</v>
      </c>
      <c r="P4688">
        <v>15000</v>
      </c>
    </row>
    <row r="4689" spans="1:16" x14ac:dyDescent="0.3">
      <c r="A4689" t="s">
        <v>3673</v>
      </c>
      <c r="B4689" t="s">
        <v>392</v>
      </c>
      <c r="N4689" s="107">
        <v>4</v>
      </c>
      <c r="O4689">
        <v>7.5</v>
      </c>
      <c r="P4689">
        <v>1000</v>
      </c>
    </row>
    <row r="4690" spans="1:16" x14ac:dyDescent="0.3">
      <c r="A4690" t="s">
        <v>3674</v>
      </c>
      <c r="B4690" t="s">
        <v>373</v>
      </c>
      <c r="N4690" s="107">
        <v>21</v>
      </c>
      <c r="O4690">
        <v>5.6</v>
      </c>
      <c r="P4690">
        <v>0</v>
      </c>
    </row>
    <row r="4691" spans="1:16" x14ac:dyDescent="0.3">
      <c r="A4691" t="s">
        <v>3675</v>
      </c>
      <c r="B4691" t="s">
        <v>833</v>
      </c>
      <c r="N4691" s="107">
        <v>12</v>
      </c>
      <c r="O4691">
        <v>7.3</v>
      </c>
      <c r="P4691">
        <v>29000</v>
      </c>
    </row>
    <row r="4692" spans="1:16" x14ac:dyDescent="0.3">
      <c r="A4692" t="s">
        <v>3676</v>
      </c>
      <c r="B4692" t="s">
        <v>237</v>
      </c>
      <c r="N4692" s="107">
        <v>13</v>
      </c>
      <c r="O4692">
        <v>6.4</v>
      </c>
      <c r="P4692">
        <v>0</v>
      </c>
    </row>
    <row r="4693" spans="1:16" x14ac:dyDescent="0.3">
      <c r="A4693" t="s">
        <v>3677</v>
      </c>
      <c r="B4693" t="s">
        <v>554</v>
      </c>
      <c r="N4693" s="107">
        <v>14</v>
      </c>
      <c r="O4693">
        <v>5</v>
      </c>
      <c r="P4693">
        <v>896</v>
      </c>
    </row>
    <row r="4694" spans="1:16" x14ac:dyDescent="0.3">
      <c r="A4694" t="s">
        <v>3678</v>
      </c>
      <c r="B4694" t="s">
        <v>362</v>
      </c>
      <c r="N4694" s="107">
        <v>15</v>
      </c>
      <c r="O4694">
        <v>5.4</v>
      </c>
      <c r="P4694">
        <v>11000</v>
      </c>
    </row>
    <row r="4695" spans="1:16" x14ac:dyDescent="0.3">
      <c r="A4695" t="s">
        <v>3679</v>
      </c>
      <c r="B4695" t="s">
        <v>442</v>
      </c>
      <c r="N4695" s="107">
        <v>16</v>
      </c>
      <c r="O4695">
        <v>8.1999999999999993</v>
      </c>
      <c r="P4695">
        <v>12000</v>
      </c>
    </row>
    <row r="4696" spans="1:16" x14ac:dyDescent="0.3">
      <c r="A4696" t="s">
        <v>3680</v>
      </c>
      <c r="B4696" t="s">
        <v>373</v>
      </c>
      <c r="N4696" s="107">
        <v>17</v>
      </c>
      <c r="O4696">
        <v>7.1</v>
      </c>
      <c r="P4696">
        <v>0</v>
      </c>
    </row>
    <row r="4697" spans="1:16" x14ac:dyDescent="0.3">
      <c r="A4697" t="s">
        <v>3681</v>
      </c>
      <c r="B4697" t="s">
        <v>834</v>
      </c>
      <c r="N4697" s="107">
        <v>19</v>
      </c>
      <c r="O4697">
        <v>5.3</v>
      </c>
      <c r="P4697">
        <v>12000</v>
      </c>
    </row>
    <row r="4698" spans="1:16" x14ac:dyDescent="0.3">
      <c r="A4698" t="s">
        <v>3682</v>
      </c>
      <c r="B4698" t="s">
        <v>238</v>
      </c>
      <c r="N4698" s="107">
        <v>6</v>
      </c>
      <c r="O4698">
        <v>6.5</v>
      </c>
      <c r="P4698">
        <v>27000</v>
      </c>
    </row>
    <row r="4699" spans="1:16" x14ac:dyDescent="0.3">
      <c r="A4699" t="s">
        <v>3683</v>
      </c>
      <c r="B4699" t="s">
        <v>236</v>
      </c>
      <c r="N4699" s="107">
        <v>1</v>
      </c>
      <c r="O4699">
        <v>6.2</v>
      </c>
      <c r="P4699">
        <v>0</v>
      </c>
    </row>
    <row r="4700" spans="1:16" x14ac:dyDescent="0.3">
      <c r="A4700" t="s">
        <v>3684</v>
      </c>
      <c r="B4700" t="s">
        <v>631</v>
      </c>
      <c r="N4700" s="107">
        <v>2</v>
      </c>
      <c r="O4700">
        <v>6.4</v>
      </c>
      <c r="P4700">
        <v>0</v>
      </c>
    </row>
    <row r="4701" spans="1:16" x14ac:dyDescent="0.3">
      <c r="A4701" t="s">
        <v>3685</v>
      </c>
      <c r="B4701" t="s">
        <v>489</v>
      </c>
      <c r="N4701" s="107">
        <v>12</v>
      </c>
      <c r="O4701">
        <v>7.2</v>
      </c>
      <c r="P4701">
        <v>2000</v>
      </c>
    </row>
    <row r="4702" spans="1:16" x14ac:dyDescent="0.3">
      <c r="A4702" t="s">
        <v>3686</v>
      </c>
      <c r="B4702" t="s">
        <v>341</v>
      </c>
      <c r="N4702" s="107">
        <v>13</v>
      </c>
      <c r="O4702">
        <v>6.9</v>
      </c>
      <c r="P4702">
        <v>0</v>
      </c>
    </row>
    <row r="4703" spans="1:16" x14ac:dyDescent="0.3">
      <c r="A4703" t="s">
        <v>3687</v>
      </c>
      <c r="B4703" t="s">
        <v>298</v>
      </c>
      <c r="N4703" s="107">
        <v>14</v>
      </c>
      <c r="O4703">
        <v>5.7</v>
      </c>
      <c r="P4703">
        <v>38000</v>
      </c>
    </row>
    <row r="4704" spans="1:16" x14ac:dyDescent="0.3">
      <c r="A4704" t="s">
        <v>3688</v>
      </c>
      <c r="B4704" t="s">
        <v>341</v>
      </c>
      <c r="N4704" s="107">
        <v>15</v>
      </c>
      <c r="O4704">
        <v>7.7</v>
      </c>
      <c r="P4704">
        <v>11000</v>
      </c>
    </row>
    <row r="4705" spans="1:16" x14ac:dyDescent="0.3">
      <c r="A4705" t="s">
        <v>2464</v>
      </c>
      <c r="B4705" t="s">
        <v>278</v>
      </c>
      <c r="N4705" s="107">
        <v>16</v>
      </c>
      <c r="O4705">
        <v>5.4</v>
      </c>
      <c r="P4705">
        <v>0</v>
      </c>
    </row>
    <row r="4706" spans="1:16" x14ac:dyDescent="0.3">
      <c r="A4706" t="s">
        <v>3689</v>
      </c>
      <c r="B4706" t="s">
        <v>201</v>
      </c>
      <c r="N4706" s="107">
        <v>17</v>
      </c>
      <c r="O4706">
        <v>5.6</v>
      </c>
      <c r="P4706">
        <v>90000</v>
      </c>
    </row>
    <row r="4707" spans="1:16" x14ac:dyDescent="0.3">
      <c r="A4707" t="s">
        <v>3690</v>
      </c>
      <c r="B4707" t="s">
        <v>598</v>
      </c>
      <c r="N4707" s="107">
        <v>18</v>
      </c>
      <c r="O4707">
        <v>7.7</v>
      </c>
      <c r="P4707">
        <v>0</v>
      </c>
    </row>
    <row r="4708" spans="1:16" x14ac:dyDescent="0.3">
      <c r="A4708" t="s">
        <v>3691</v>
      </c>
      <c r="B4708" t="s">
        <v>243</v>
      </c>
      <c r="N4708" s="107">
        <v>19</v>
      </c>
      <c r="O4708">
        <v>5.0999999999999996</v>
      </c>
      <c r="P4708">
        <v>0</v>
      </c>
    </row>
    <row r="4709" spans="1:16" x14ac:dyDescent="0.3">
      <c r="A4709" t="s">
        <v>3692</v>
      </c>
      <c r="B4709" t="s">
        <v>278</v>
      </c>
      <c r="N4709" s="107">
        <v>12</v>
      </c>
      <c r="O4709">
        <v>6.8</v>
      </c>
      <c r="P4709">
        <v>11000</v>
      </c>
    </row>
    <row r="4710" spans="1:16" x14ac:dyDescent="0.3">
      <c r="A4710" t="s">
        <v>3693</v>
      </c>
      <c r="B4710" t="s">
        <v>446</v>
      </c>
      <c r="N4710" s="107">
        <v>4</v>
      </c>
      <c r="O4710">
        <v>8.4</v>
      </c>
      <c r="P4710">
        <v>3000</v>
      </c>
    </row>
    <row r="4711" spans="1:16" x14ac:dyDescent="0.3">
      <c r="A4711" t="s">
        <v>3694</v>
      </c>
      <c r="B4711" t="s">
        <v>602</v>
      </c>
      <c r="N4711" s="107">
        <v>3</v>
      </c>
      <c r="O4711">
        <v>4.9000000000000004</v>
      </c>
      <c r="P4711">
        <v>38000</v>
      </c>
    </row>
    <row r="4712" spans="1:16" x14ac:dyDescent="0.3">
      <c r="A4712" t="s">
        <v>3695</v>
      </c>
      <c r="B4712" t="s">
        <v>779</v>
      </c>
      <c r="N4712" s="107">
        <v>8</v>
      </c>
      <c r="O4712">
        <v>7.1</v>
      </c>
      <c r="P4712">
        <v>0</v>
      </c>
    </row>
    <row r="4713" spans="1:16" x14ac:dyDescent="0.3">
      <c r="A4713" t="s">
        <v>3696</v>
      </c>
      <c r="B4713" t="s">
        <v>617</v>
      </c>
      <c r="N4713" s="107">
        <v>9</v>
      </c>
      <c r="O4713">
        <v>6.6</v>
      </c>
      <c r="P4713">
        <v>0</v>
      </c>
    </row>
    <row r="4714" spans="1:16" x14ac:dyDescent="0.3">
      <c r="A4714" t="s">
        <v>3697</v>
      </c>
      <c r="B4714" t="s">
        <v>300</v>
      </c>
      <c r="N4714" s="107">
        <v>1</v>
      </c>
      <c r="O4714">
        <v>6.1</v>
      </c>
      <c r="P4714">
        <v>0</v>
      </c>
    </row>
    <row r="4715" spans="1:16" x14ac:dyDescent="0.3">
      <c r="A4715" t="s">
        <v>3698</v>
      </c>
      <c r="B4715" t="s">
        <v>835</v>
      </c>
      <c r="N4715" s="107">
        <v>12</v>
      </c>
      <c r="O4715">
        <v>4.0999999999999996</v>
      </c>
      <c r="P4715">
        <v>15000</v>
      </c>
    </row>
    <row r="4716" spans="1:16" x14ac:dyDescent="0.3">
      <c r="A4716" t="s">
        <v>1298</v>
      </c>
      <c r="B4716" t="s">
        <v>174</v>
      </c>
      <c r="N4716" s="107">
        <v>7</v>
      </c>
      <c r="O4716">
        <v>5.8</v>
      </c>
      <c r="P4716">
        <v>33000</v>
      </c>
    </row>
    <row r="4717" spans="1:16" x14ac:dyDescent="0.3">
      <c r="A4717" t="s">
        <v>3699</v>
      </c>
      <c r="B4717" t="s">
        <v>445</v>
      </c>
      <c r="N4717" s="107">
        <v>4</v>
      </c>
      <c r="O4717">
        <v>8.1</v>
      </c>
      <c r="P4717">
        <v>0</v>
      </c>
    </row>
    <row r="4718" spans="1:16" x14ac:dyDescent="0.3">
      <c r="A4718" t="s">
        <v>3700</v>
      </c>
      <c r="B4718" t="s">
        <v>286</v>
      </c>
      <c r="N4718" s="107">
        <v>21</v>
      </c>
      <c r="O4718">
        <v>7.6</v>
      </c>
      <c r="P4718">
        <v>81000</v>
      </c>
    </row>
    <row r="4719" spans="1:16" x14ac:dyDescent="0.3">
      <c r="A4719" t="s">
        <v>3701</v>
      </c>
      <c r="B4719" t="s">
        <v>325</v>
      </c>
      <c r="N4719" s="107">
        <v>12</v>
      </c>
      <c r="O4719">
        <v>7.8</v>
      </c>
      <c r="P4719">
        <v>810</v>
      </c>
    </row>
    <row r="4720" spans="1:16" x14ac:dyDescent="0.3">
      <c r="A4720" t="s">
        <v>3702</v>
      </c>
      <c r="B4720" t="s">
        <v>836</v>
      </c>
      <c r="N4720" s="107">
        <v>13</v>
      </c>
      <c r="O4720">
        <v>4.5999999999999996</v>
      </c>
      <c r="P4720">
        <v>849</v>
      </c>
    </row>
    <row r="4721" spans="1:16" x14ac:dyDescent="0.3">
      <c r="A4721" t="s">
        <v>3703</v>
      </c>
      <c r="B4721" t="s">
        <v>278</v>
      </c>
      <c r="N4721" s="107">
        <v>14</v>
      </c>
      <c r="O4721">
        <v>6</v>
      </c>
      <c r="P4721">
        <v>0</v>
      </c>
    </row>
    <row r="4722" spans="1:16" x14ac:dyDescent="0.3">
      <c r="A4722" t="s">
        <v>3704</v>
      </c>
      <c r="B4722" t="s">
        <v>228</v>
      </c>
      <c r="N4722" s="107">
        <v>15</v>
      </c>
      <c r="O4722">
        <v>7</v>
      </c>
      <c r="P4722">
        <v>0</v>
      </c>
    </row>
    <row r="4723" spans="1:16" x14ac:dyDescent="0.3">
      <c r="A4723" t="s">
        <v>3705</v>
      </c>
      <c r="B4723" t="s">
        <v>664</v>
      </c>
      <c r="N4723" s="107">
        <v>16</v>
      </c>
      <c r="O4723">
        <v>6.7</v>
      </c>
      <c r="P4723">
        <v>1000</v>
      </c>
    </row>
    <row r="4724" spans="1:16" x14ac:dyDescent="0.3">
      <c r="A4724" t="s">
        <v>3706</v>
      </c>
      <c r="B4724" t="s">
        <v>474</v>
      </c>
      <c r="N4724" s="107">
        <v>17</v>
      </c>
      <c r="O4724">
        <v>6.4</v>
      </c>
      <c r="P4724">
        <v>0</v>
      </c>
    </row>
    <row r="4725" spans="1:16" x14ac:dyDescent="0.3">
      <c r="A4725" t="s">
        <v>3707</v>
      </c>
      <c r="B4725" t="s">
        <v>530</v>
      </c>
      <c r="N4725" s="107">
        <v>19</v>
      </c>
      <c r="O4725">
        <v>7.2</v>
      </c>
      <c r="P4725">
        <v>0</v>
      </c>
    </row>
    <row r="4726" spans="1:16" x14ac:dyDescent="0.3">
      <c r="A4726" t="s">
        <v>3708</v>
      </c>
      <c r="B4726" t="s">
        <v>285</v>
      </c>
      <c r="N4726" s="107">
        <v>6</v>
      </c>
      <c r="O4726">
        <v>7.4</v>
      </c>
      <c r="P4726">
        <v>0</v>
      </c>
    </row>
    <row r="4727" spans="1:16" x14ac:dyDescent="0.3">
      <c r="A4727" t="s">
        <v>3709</v>
      </c>
      <c r="B4727" t="s">
        <v>300</v>
      </c>
      <c r="N4727" s="107">
        <v>1</v>
      </c>
      <c r="O4727">
        <v>4.8</v>
      </c>
      <c r="P4727">
        <v>949</v>
      </c>
    </row>
    <row r="4728" spans="1:16" x14ac:dyDescent="0.3">
      <c r="A4728" t="s">
        <v>3710</v>
      </c>
      <c r="B4728" t="s">
        <v>837</v>
      </c>
      <c r="N4728" s="107">
        <v>2</v>
      </c>
      <c r="O4728">
        <v>4</v>
      </c>
      <c r="P4728">
        <v>6000</v>
      </c>
    </row>
    <row r="4729" spans="1:16" x14ac:dyDescent="0.3">
      <c r="A4729" t="s">
        <v>3711</v>
      </c>
      <c r="B4729" t="s">
        <v>237</v>
      </c>
      <c r="N4729" s="107">
        <v>12</v>
      </c>
      <c r="O4729">
        <v>6.2</v>
      </c>
      <c r="P4729">
        <v>0</v>
      </c>
    </row>
    <row r="4730" spans="1:16" x14ac:dyDescent="0.3">
      <c r="A4730" t="s">
        <v>3712</v>
      </c>
      <c r="B4730" t="s">
        <v>700</v>
      </c>
      <c r="N4730" s="107">
        <v>13</v>
      </c>
      <c r="O4730">
        <v>7.7</v>
      </c>
      <c r="P4730">
        <v>0</v>
      </c>
    </row>
    <row r="4731" spans="1:16" x14ac:dyDescent="0.3">
      <c r="A4731" t="s">
        <v>3713</v>
      </c>
      <c r="B4731" t="s">
        <v>229</v>
      </c>
      <c r="N4731" s="107">
        <v>14</v>
      </c>
      <c r="O4731">
        <v>6.7</v>
      </c>
      <c r="P4731">
        <v>0</v>
      </c>
    </row>
    <row r="4732" spans="1:16" x14ac:dyDescent="0.3">
      <c r="A4732" t="s">
        <v>3714</v>
      </c>
      <c r="B4732" t="s">
        <v>190</v>
      </c>
      <c r="N4732" s="107">
        <v>15</v>
      </c>
      <c r="O4732">
        <v>7.9</v>
      </c>
      <c r="P4732">
        <v>0</v>
      </c>
    </row>
    <row r="4733" spans="1:16" x14ac:dyDescent="0.3">
      <c r="A4733" t="s">
        <v>3715</v>
      </c>
      <c r="B4733" t="s">
        <v>443</v>
      </c>
      <c r="N4733" s="107">
        <v>16</v>
      </c>
      <c r="O4733">
        <v>7.9</v>
      </c>
      <c r="P4733">
        <v>466</v>
      </c>
    </row>
    <row r="4734" spans="1:16" x14ac:dyDescent="0.3">
      <c r="A4734" t="s">
        <v>3716</v>
      </c>
      <c r="B4734" t="s">
        <v>573</v>
      </c>
      <c r="N4734" s="107">
        <v>17</v>
      </c>
      <c r="O4734">
        <v>5.5</v>
      </c>
      <c r="P4734">
        <v>1000</v>
      </c>
    </row>
    <row r="4735" spans="1:16" x14ac:dyDescent="0.3">
      <c r="A4735" t="s">
        <v>3717</v>
      </c>
      <c r="B4735" t="s">
        <v>432</v>
      </c>
      <c r="N4735" s="107">
        <v>18</v>
      </c>
      <c r="O4735">
        <v>6.2</v>
      </c>
      <c r="P4735">
        <v>0</v>
      </c>
    </row>
    <row r="4736" spans="1:16" x14ac:dyDescent="0.3">
      <c r="A4736" t="s">
        <v>3718</v>
      </c>
      <c r="B4736" t="s">
        <v>602</v>
      </c>
      <c r="N4736" s="107">
        <v>19</v>
      </c>
      <c r="O4736">
        <v>5.0999999999999996</v>
      </c>
      <c r="P4736">
        <v>243</v>
      </c>
    </row>
    <row r="4737" spans="1:16" x14ac:dyDescent="0.3">
      <c r="A4737" t="s">
        <v>3719</v>
      </c>
      <c r="B4737" t="s">
        <v>409</v>
      </c>
      <c r="N4737" s="107">
        <v>12</v>
      </c>
      <c r="O4737">
        <v>4.0999999999999996</v>
      </c>
      <c r="P4737">
        <v>0</v>
      </c>
    </row>
    <row r="4738" spans="1:16" x14ac:dyDescent="0.3">
      <c r="A4738" t="s">
        <v>3720</v>
      </c>
      <c r="B4738" t="s">
        <v>331</v>
      </c>
      <c r="N4738" s="107">
        <v>4</v>
      </c>
      <c r="O4738">
        <v>6.7</v>
      </c>
      <c r="P4738">
        <v>0</v>
      </c>
    </row>
    <row r="4739" spans="1:16" x14ac:dyDescent="0.3">
      <c r="A4739" t="s">
        <v>3721</v>
      </c>
      <c r="B4739" t="s">
        <v>238</v>
      </c>
      <c r="N4739" s="107">
        <v>3</v>
      </c>
      <c r="O4739">
        <v>4.7</v>
      </c>
      <c r="P4739">
        <v>0</v>
      </c>
    </row>
    <row r="4740" spans="1:16" x14ac:dyDescent="0.3">
      <c r="A4740" t="s">
        <v>3722</v>
      </c>
      <c r="B4740" t="s">
        <v>343</v>
      </c>
      <c r="N4740" s="107">
        <v>8</v>
      </c>
      <c r="O4740">
        <v>6.4</v>
      </c>
      <c r="P4740">
        <v>0</v>
      </c>
    </row>
    <row r="4741" spans="1:16" x14ac:dyDescent="0.3">
      <c r="A4741" t="s">
        <v>3723</v>
      </c>
      <c r="B4741" t="s">
        <v>592</v>
      </c>
      <c r="N4741" s="107">
        <v>9</v>
      </c>
      <c r="O4741">
        <v>6.3</v>
      </c>
      <c r="P4741">
        <v>673</v>
      </c>
    </row>
    <row r="4742" spans="1:16" x14ac:dyDescent="0.3">
      <c r="A4742" t="s">
        <v>3724</v>
      </c>
      <c r="B4742" t="s">
        <v>488</v>
      </c>
      <c r="N4742" s="107">
        <v>1</v>
      </c>
      <c r="O4742">
        <v>5.5</v>
      </c>
      <c r="P4742">
        <v>47000</v>
      </c>
    </row>
    <row r="4743" spans="1:16" x14ac:dyDescent="0.3">
      <c r="A4743" t="s">
        <v>3725</v>
      </c>
      <c r="B4743" t="s">
        <v>341</v>
      </c>
      <c r="N4743" s="107">
        <v>12</v>
      </c>
      <c r="O4743">
        <v>7.3</v>
      </c>
      <c r="P4743">
        <v>0</v>
      </c>
    </row>
    <row r="4744" spans="1:16" x14ac:dyDescent="0.3">
      <c r="A4744" t="s">
        <v>3726</v>
      </c>
      <c r="B4744" t="s">
        <v>196</v>
      </c>
      <c r="N4744" s="107">
        <v>7</v>
      </c>
      <c r="O4744">
        <v>6.3</v>
      </c>
      <c r="P4744">
        <v>327</v>
      </c>
    </row>
    <row r="4745" spans="1:16" x14ac:dyDescent="0.3">
      <c r="A4745" t="s">
        <v>3727</v>
      </c>
      <c r="B4745" t="s">
        <v>323</v>
      </c>
      <c r="N4745" s="107">
        <v>4</v>
      </c>
      <c r="O4745">
        <v>4.9000000000000004</v>
      </c>
      <c r="P4745">
        <v>16000</v>
      </c>
    </row>
    <row r="4746" spans="1:16" x14ac:dyDescent="0.3">
      <c r="A4746" t="s">
        <v>3728</v>
      </c>
      <c r="B4746" t="s">
        <v>348</v>
      </c>
      <c r="N4746" s="107">
        <v>21</v>
      </c>
      <c r="O4746">
        <v>7.6</v>
      </c>
      <c r="P4746">
        <v>0</v>
      </c>
    </row>
    <row r="4747" spans="1:16" x14ac:dyDescent="0.3">
      <c r="A4747" t="s">
        <v>3729</v>
      </c>
      <c r="B4747" t="s">
        <v>352</v>
      </c>
      <c r="N4747" s="107">
        <v>12</v>
      </c>
      <c r="O4747">
        <v>6</v>
      </c>
      <c r="P4747">
        <v>20000</v>
      </c>
    </row>
    <row r="4748" spans="1:16" x14ac:dyDescent="0.3">
      <c r="A4748" t="s">
        <v>3730</v>
      </c>
      <c r="B4748" t="s">
        <v>284</v>
      </c>
      <c r="N4748" s="107">
        <v>13</v>
      </c>
      <c r="O4748">
        <v>6.2</v>
      </c>
      <c r="P4748">
        <v>13000</v>
      </c>
    </row>
    <row r="4749" spans="1:16" x14ac:dyDescent="0.3">
      <c r="A4749" t="s">
        <v>3731</v>
      </c>
      <c r="B4749" t="s">
        <v>341</v>
      </c>
      <c r="N4749" s="107">
        <v>14</v>
      </c>
      <c r="O4749">
        <v>6.8</v>
      </c>
      <c r="P4749">
        <v>0</v>
      </c>
    </row>
    <row r="4750" spans="1:16" x14ac:dyDescent="0.3">
      <c r="A4750" t="s">
        <v>3732</v>
      </c>
      <c r="B4750" t="s">
        <v>298</v>
      </c>
      <c r="N4750" s="107">
        <v>15</v>
      </c>
      <c r="O4750">
        <v>4.5</v>
      </c>
      <c r="P4750">
        <v>175</v>
      </c>
    </row>
    <row r="4751" spans="1:16" x14ac:dyDescent="0.3">
      <c r="A4751" t="s">
        <v>3733</v>
      </c>
      <c r="B4751" t="s">
        <v>202</v>
      </c>
      <c r="N4751" s="107">
        <v>16</v>
      </c>
      <c r="O4751">
        <v>5.7</v>
      </c>
      <c r="P4751">
        <v>116</v>
      </c>
    </row>
    <row r="4752" spans="1:16" x14ac:dyDescent="0.3">
      <c r="A4752" t="s">
        <v>3734</v>
      </c>
      <c r="B4752" t="s">
        <v>478</v>
      </c>
      <c r="N4752" s="107">
        <v>17</v>
      </c>
      <c r="O4752">
        <v>8.4</v>
      </c>
      <c r="P4752">
        <v>356</v>
      </c>
    </row>
    <row r="4753" spans="1:16" x14ac:dyDescent="0.3">
      <c r="A4753" t="s">
        <v>3735</v>
      </c>
      <c r="B4753" t="s">
        <v>173</v>
      </c>
      <c r="N4753" s="107">
        <v>19</v>
      </c>
      <c r="O4753">
        <v>4.5999999999999996</v>
      </c>
      <c r="P4753">
        <v>489</v>
      </c>
    </row>
    <row r="4754" spans="1:16" x14ac:dyDescent="0.3">
      <c r="A4754" t="s">
        <v>3736</v>
      </c>
      <c r="B4754" t="s">
        <v>838</v>
      </c>
      <c r="N4754" s="107">
        <v>6</v>
      </c>
      <c r="O4754">
        <v>6.2</v>
      </c>
      <c r="P4754">
        <v>49000</v>
      </c>
    </row>
    <row r="4755" spans="1:16" x14ac:dyDescent="0.3">
      <c r="A4755" t="s">
        <v>3737</v>
      </c>
      <c r="B4755" t="s">
        <v>190</v>
      </c>
      <c r="N4755" s="107">
        <v>1</v>
      </c>
      <c r="O4755">
        <v>7</v>
      </c>
      <c r="P4755">
        <v>10000</v>
      </c>
    </row>
    <row r="4756" spans="1:16" x14ac:dyDescent="0.3">
      <c r="A4756" t="s">
        <v>3738</v>
      </c>
      <c r="B4756" t="s">
        <v>464</v>
      </c>
      <c r="N4756" s="107">
        <v>2</v>
      </c>
      <c r="O4756">
        <v>6.9</v>
      </c>
      <c r="P4756">
        <v>566</v>
      </c>
    </row>
    <row r="4757" spans="1:16" x14ac:dyDescent="0.3">
      <c r="A4757" t="s">
        <v>3739</v>
      </c>
      <c r="B4757" t="s">
        <v>341</v>
      </c>
      <c r="N4757" s="107">
        <v>12</v>
      </c>
      <c r="O4757">
        <v>6.1</v>
      </c>
      <c r="P4757">
        <v>622</v>
      </c>
    </row>
    <row r="4758" spans="1:16" x14ac:dyDescent="0.3">
      <c r="A4758" t="s">
        <v>3740</v>
      </c>
      <c r="B4758" t="s">
        <v>284</v>
      </c>
      <c r="N4758" s="107">
        <v>13</v>
      </c>
      <c r="O4758">
        <v>6.7</v>
      </c>
      <c r="P4758">
        <v>251</v>
      </c>
    </row>
    <row r="4759" spans="1:16" x14ac:dyDescent="0.3">
      <c r="A4759" t="s">
        <v>3741</v>
      </c>
      <c r="B4759" t="s">
        <v>298</v>
      </c>
      <c r="N4759" s="107">
        <v>14</v>
      </c>
      <c r="O4759">
        <v>5.6</v>
      </c>
      <c r="P4759">
        <v>1000</v>
      </c>
    </row>
    <row r="4760" spans="1:16" x14ac:dyDescent="0.3">
      <c r="A4760" t="s">
        <v>3742</v>
      </c>
      <c r="B4760" t="s">
        <v>605</v>
      </c>
      <c r="N4760" s="107">
        <v>15</v>
      </c>
      <c r="O4760">
        <v>6.6</v>
      </c>
      <c r="P4760">
        <v>877</v>
      </c>
    </row>
    <row r="4761" spans="1:16" x14ac:dyDescent="0.3">
      <c r="A4761" t="s">
        <v>3743</v>
      </c>
      <c r="B4761" t="s">
        <v>278</v>
      </c>
      <c r="N4761" s="107">
        <v>16</v>
      </c>
      <c r="O4761">
        <v>6.4</v>
      </c>
      <c r="P4761">
        <v>436</v>
      </c>
    </row>
    <row r="4762" spans="1:16" x14ac:dyDescent="0.3">
      <c r="A4762" t="s">
        <v>3744</v>
      </c>
      <c r="B4762" t="s">
        <v>720</v>
      </c>
      <c r="N4762" s="107">
        <v>17</v>
      </c>
      <c r="O4762">
        <v>2.8</v>
      </c>
      <c r="P4762">
        <v>29000</v>
      </c>
    </row>
    <row r="4763" spans="1:16" x14ac:dyDescent="0.3">
      <c r="A4763" t="s">
        <v>3745</v>
      </c>
      <c r="B4763" t="s">
        <v>270</v>
      </c>
      <c r="N4763" s="107">
        <v>18</v>
      </c>
      <c r="O4763">
        <v>5.4</v>
      </c>
      <c r="P4763">
        <v>247</v>
      </c>
    </row>
    <row r="4764" spans="1:16" x14ac:dyDescent="0.3">
      <c r="A4764" t="s">
        <v>3746</v>
      </c>
      <c r="B4764" t="s">
        <v>278</v>
      </c>
      <c r="N4764" s="107">
        <v>19</v>
      </c>
      <c r="O4764">
        <v>5</v>
      </c>
      <c r="P4764">
        <v>648</v>
      </c>
    </row>
    <row r="4765" spans="1:16" x14ac:dyDescent="0.3">
      <c r="A4765" t="s">
        <v>3747</v>
      </c>
      <c r="B4765" t="s">
        <v>190</v>
      </c>
      <c r="N4765" s="107">
        <v>12</v>
      </c>
      <c r="O4765">
        <v>5.0999999999999996</v>
      </c>
      <c r="P4765">
        <v>16000</v>
      </c>
    </row>
    <row r="4766" spans="1:16" x14ac:dyDescent="0.3">
      <c r="A4766" t="s">
        <v>3748</v>
      </c>
      <c r="B4766" t="s">
        <v>315</v>
      </c>
      <c r="N4766" s="107">
        <v>4</v>
      </c>
      <c r="O4766">
        <v>8</v>
      </c>
      <c r="P4766">
        <v>1000</v>
      </c>
    </row>
    <row r="4767" spans="1:16" x14ac:dyDescent="0.3">
      <c r="A4767" t="s">
        <v>3749</v>
      </c>
      <c r="B4767" t="s">
        <v>839</v>
      </c>
      <c r="N4767" s="107">
        <v>3</v>
      </c>
      <c r="O4767">
        <v>5.9</v>
      </c>
      <c r="P4767">
        <v>576</v>
      </c>
    </row>
    <row r="4768" spans="1:16" x14ac:dyDescent="0.3">
      <c r="A4768" t="s">
        <v>3750</v>
      </c>
      <c r="B4768" t="s">
        <v>840</v>
      </c>
      <c r="N4768" s="107">
        <v>8</v>
      </c>
      <c r="O4768">
        <v>7.5</v>
      </c>
      <c r="P4768">
        <v>35000</v>
      </c>
    </row>
    <row r="4769" spans="1:16" x14ac:dyDescent="0.3">
      <c r="A4769" t="s">
        <v>3751</v>
      </c>
      <c r="B4769" t="s">
        <v>243</v>
      </c>
      <c r="N4769" s="107">
        <v>9</v>
      </c>
      <c r="O4769">
        <v>8.1999999999999993</v>
      </c>
      <c r="P4769">
        <v>0</v>
      </c>
    </row>
    <row r="4770" spans="1:16" x14ac:dyDescent="0.3">
      <c r="A4770" t="s">
        <v>3752</v>
      </c>
      <c r="B4770" t="s">
        <v>592</v>
      </c>
      <c r="N4770" s="107">
        <v>21</v>
      </c>
      <c r="O4770">
        <v>7</v>
      </c>
      <c r="P4770">
        <v>455</v>
      </c>
    </row>
    <row r="4771" spans="1:16" x14ac:dyDescent="0.3">
      <c r="A4771" t="s">
        <v>3753</v>
      </c>
      <c r="B4771" t="s">
        <v>541</v>
      </c>
      <c r="N4771" s="107">
        <v>12</v>
      </c>
      <c r="O4771">
        <v>6.6</v>
      </c>
      <c r="P4771">
        <v>923</v>
      </c>
    </row>
    <row r="4772" spans="1:16" x14ac:dyDescent="0.3">
      <c r="A4772" t="s">
        <v>3754</v>
      </c>
      <c r="B4772" t="s">
        <v>841</v>
      </c>
      <c r="N4772" s="107">
        <v>13</v>
      </c>
      <c r="O4772">
        <v>6.7</v>
      </c>
      <c r="P4772">
        <v>816</v>
      </c>
    </row>
    <row r="4773" spans="1:16" x14ac:dyDescent="0.3">
      <c r="A4773" t="s">
        <v>3755</v>
      </c>
      <c r="B4773" t="s">
        <v>278</v>
      </c>
      <c r="N4773" s="107">
        <v>14</v>
      </c>
      <c r="O4773">
        <v>5.5</v>
      </c>
      <c r="P4773">
        <v>1000</v>
      </c>
    </row>
    <row r="4774" spans="1:16" x14ac:dyDescent="0.3">
      <c r="A4774" t="s">
        <v>3756</v>
      </c>
      <c r="B4774" t="s">
        <v>298</v>
      </c>
      <c r="N4774" s="107">
        <v>15</v>
      </c>
      <c r="O4774">
        <v>4.9000000000000004</v>
      </c>
      <c r="P4774">
        <v>0</v>
      </c>
    </row>
    <row r="4775" spans="1:16" x14ac:dyDescent="0.3">
      <c r="A4775" t="s">
        <v>3757</v>
      </c>
      <c r="B4775" t="s">
        <v>278</v>
      </c>
      <c r="N4775" s="107">
        <v>16</v>
      </c>
      <c r="O4775">
        <v>6.9</v>
      </c>
      <c r="P4775">
        <v>515</v>
      </c>
    </row>
    <row r="4776" spans="1:16" x14ac:dyDescent="0.3">
      <c r="A4776" t="s">
        <v>3758</v>
      </c>
      <c r="B4776" t="s">
        <v>767</v>
      </c>
      <c r="N4776" s="107">
        <v>17</v>
      </c>
      <c r="O4776">
        <v>7.4</v>
      </c>
      <c r="P4776">
        <v>647</v>
      </c>
    </row>
    <row r="4777" spans="1:16" x14ac:dyDescent="0.3">
      <c r="A4777" t="s">
        <v>3759</v>
      </c>
      <c r="B4777" t="s">
        <v>362</v>
      </c>
      <c r="N4777" s="107">
        <v>19</v>
      </c>
      <c r="O4777">
        <v>5.6</v>
      </c>
      <c r="P4777">
        <v>32000</v>
      </c>
    </row>
    <row r="4778" spans="1:16" x14ac:dyDescent="0.3">
      <c r="A4778" t="s">
        <v>3760</v>
      </c>
      <c r="B4778" t="s">
        <v>712</v>
      </c>
      <c r="N4778" s="107">
        <v>6</v>
      </c>
      <c r="O4778">
        <v>8</v>
      </c>
      <c r="P4778">
        <v>0</v>
      </c>
    </row>
    <row r="4779" spans="1:16" x14ac:dyDescent="0.3">
      <c r="A4779" t="s">
        <v>3761</v>
      </c>
      <c r="B4779" t="s">
        <v>300</v>
      </c>
      <c r="N4779" s="107">
        <v>1</v>
      </c>
      <c r="O4779">
        <v>5.3</v>
      </c>
      <c r="P4779">
        <v>0</v>
      </c>
    </row>
    <row r="4780" spans="1:16" x14ac:dyDescent="0.3">
      <c r="A4780" t="s">
        <v>3762</v>
      </c>
      <c r="B4780" t="s">
        <v>603</v>
      </c>
      <c r="N4780" s="107">
        <v>2</v>
      </c>
      <c r="O4780">
        <v>6.2</v>
      </c>
      <c r="P4780">
        <v>0</v>
      </c>
    </row>
    <row r="4781" spans="1:16" x14ac:dyDescent="0.3">
      <c r="A4781" t="s">
        <v>3763</v>
      </c>
      <c r="B4781" t="s">
        <v>300</v>
      </c>
      <c r="N4781" s="107">
        <v>12</v>
      </c>
      <c r="O4781">
        <v>5.3</v>
      </c>
      <c r="P4781">
        <v>10000</v>
      </c>
    </row>
    <row r="4782" spans="1:16" x14ac:dyDescent="0.3">
      <c r="A4782" t="s">
        <v>3764</v>
      </c>
      <c r="B4782" t="s">
        <v>443</v>
      </c>
      <c r="N4782" s="107">
        <v>13</v>
      </c>
      <c r="O4782">
        <v>6.6</v>
      </c>
      <c r="P4782">
        <v>10000</v>
      </c>
    </row>
    <row r="4783" spans="1:16" x14ac:dyDescent="0.3">
      <c r="A4783" t="s">
        <v>3765</v>
      </c>
      <c r="B4783" t="s">
        <v>300</v>
      </c>
      <c r="N4783" s="107">
        <v>14</v>
      </c>
      <c r="O4783">
        <v>7.2</v>
      </c>
      <c r="P4783">
        <v>157</v>
      </c>
    </row>
    <row r="4784" spans="1:16" x14ac:dyDescent="0.3">
      <c r="A4784" t="s">
        <v>3766</v>
      </c>
      <c r="B4784" t="s">
        <v>323</v>
      </c>
      <c r="N4784" s="107">
        <v>15</v>
      </c>
      <c r="O4784">
        <v>4.5999999999999996</v>
      </c>
      <c r="P4784">
        <v>0</v>
      </c>
    </row>
    <row r="4785" spans="1:16" x14ac:dyDescent="0.3">
      <c r="A4785" t="s">
        <v>3767</v>
      </c>
      <c r="B4785" t="s">
        <v>842</v>
      </c>
      <c r="N4785" s="107">
        <v>16</v>
      </c>
      <c r="O4785">
        <v>7.5</v>
      </c>
      <c r="P4785">
        <v>0</v>
      </c>
    </row>
    <row r="4786" spans="1:16" x14ac:dyDescent="0.3">
      <c r="A4786" t="s">
        <v>3768</v>
      </c>
      <c r="B4786" t="s">
        <v>442</v>
      </c>
      <c r="N4786" s="107">
        <v>17</v>
      </c>
      <c r="O4786">
        <v>6.5</v>
      </c>
      <c r="P4786">
        <v>0</v>
      </c>
    </row>
    <row r="4787" spans="1:16" x14ac:dyDescent="0.3">
      <c r="A4787" t="s">
        <v>3769</v>
      </c>
      <c r="B4787" t="s">
        <v>829</v>
      </c>
      <c r="N4787" s="107">
        <v>18</v>
      </c>
      <c r="O4787">
        <v>7.6</v>
      </c>
      <c r="P4787">
        <v>0</v>
      </c>
    </row>
    <row r="4788" spans="1:16" x14ac:dyDescent="0.3">
      <c r="A4788" t="s">
        <v>3770</v>
      </c>
      <c r="B4788" t="s">
        <v>672</v>
      </c>
      <c r="N4788" s="107">
        <v>19</v>
      </c>
      <c r="O4788">
        <v>6.2</v>
      </c>
      <c r="P4788">
        <v>16000</v>
      </c>
    </row>
    <row r="4789" spans="1:16" x14ac:dyDescent="0.3">
      <c r="A4789" t="s">
        <v>3771</v>
      </c>
      <c r="B4789" t="s">
        <v>323</v>
      </c>
      <c r="N4789" s="107">
        <v>12</v>
      </c>
      <c r="O4789">
        <v>8</v>
      </c>
      <c r="P4789">
        <v>0</v>
      </c>
    </row>
    <row r="4790" spans="1:16" x14ac:dyDescent="0.3">
      <c r="A4790" t="s">
        <v>3772</v>
      </c>
      <c r="B4790" t="s">
        <v>843</v>
      </c>
      <c r="N4790" s="107">
        <v>4</v>
      </c>
      <c r="O4790">
        <v>5.5</v>
      </c>
      <c r="P4790">
        <v>0</v>
      </c>
    </row>
    <row r="4791" spans="1:16" x14ac:dyDescent="0.3">
      <c r="A4791" t="s">
        <v>3773</v>
      </c>
      <c r="B4791" t="s">
        <v>278</v>
      </c>
      <c r="N4791" s="107">
        <v>3</v>
      </c>
      <c r="O4791">
        <v>6.3</v>
      </c>
      <c r="P4791">
        <v>33000</v>
      </c>
    </row>
    <row r="4792" spans="1:16" x14ac:dyDescent="0.3">
      <c r="A4792" t="s">
        <v>3774</v>
      </c>
      <c r="B4792" t="s">
        <v>550</v>
      </c>
      <c r="N4792" s="107">
        <v>8</v>
      </c>
      <c r="O4792">
        <v>7.2</v>
      </c>
      <c r="P4792">
        <v>733</v>
      </c>
    </row>
    <row r="4793" spans="1:16" x14ac:dyDescent="0.3">
      <c r="A4793" t="s">
        <v>3775</v>
      </c>
      <c r="B4793" t="s">
        <v>396</v>
      </c>
      <c r="N4793" s="107">
        <v>9</v>
      </c>
      <c r="O4793">
        <v>7.9</v>
      </c>
      <c r="P4793">
        <v>0</v>
      </c>
    </row>
    <row r="4794" spans="1:16" x14ac:dyDescent="0.3">
      <c r="A4794" t="s">
        <v>3776</v>
      </c>
      <c r="B4794" t="s">
        <v>344</v>
      </c>
      <c r="N4794" s="107">
        <v>1</v>
      </c>
      <c r="O4794">
        <v>6.7</v>
      </c>
      <c r="P4794">
        <v>843</v>
      </c>
    </row>
    <row r="4795" spans="1:16" x14ac:dyDescent="0.3">
      <c r="A4795" t="s">
        <v>3777</v>
      </c>
      <c r="B4795" t="s">
        <v>271</v>
      </c>
      <c r="N4795" s="107">
        <v>12</v>
      </c>
      <c r="O4795">
        <v>5.3</v>
      </c>
      <c r="P4795">
        <v>391</v>
      </c>
    </row>
    <row r="4796" spans="1:16" x14ac:dyDescent="0.3">
      <c r="A4796" t="s">
        <v>3778</v>
      </c>
      <c r="B4796" t="s">
        <v>712</v>
      </c>
      <c r="N4796" s="107">
        <v>7</v>
      </c>
      <c r="O4796">
        <v>6.3</v>
      </c>
      <c r="P4796">
        <v>0</v>
      </c>
    </row>
    <row r="4797" spans="1:16" x14ac:dyDescent="0.3">
      <c r="A4797" t="s">
        <v>3779</v>
      </c>
      <c r="B4797" t="s">
        <v>611</v>
      </c>
      <c r="N4797" s="107">
        <v>4</v>
      </c>
      <c r="O4797">
        <v>6.5</v>
      </c>
      <c r="P4797">
        <v>708</v>
      </c>
    </row>
    <row r="4798" spans="1:16" x14ac:dyDescent="0.3">
      <c r="A4798" t="s">
        <v>3780</v>
      </c>
      <c r="B4798" t="s">
        <v>384</v>
      </c>
      <c r="N4798" s="107">
        <v>19</v>
      </c>
      <c r="O4798">
        <v>5.6</v>
      </c>
      <c r="P4798">
        <v>284</v>
      </c>
    </row>
    <row r="4799" spans="1:16" x14ac:dyDescent="0.3">
      <c r="A4799" t="s">
        <v>3781</v>
      </c>
      <c r="B4799" t="s">
        <v>479</v>
      </c>
      <c r="N4799" s="107">
        <v>6</v>
      </c>
      <c r="O4799">
        <v>7</v>
      </c>
      <c r="P4799">
        <v>12000</v>
      </c>
    </row>
    <row r="4800" spans="1:16" x14ac:dyDescent="0.3">
      <c r="A4800" t="s">
        <v>3782</v>
      </c>
      <c r="B4800" t="s">
        <v>315</v>
      </c>
      <c r="N4800" s="107">
        <v>1</v>
      </c>
      <c r="O4800">
        <v>8.3000000000000007</v>
      </c>
      <c r="P4800">
        <v>0</v>
      </c>
    </row>
    <row r="4801" spans="1:16" x14ac:dyDescent="0.3">
      <c r="A4801" t="s">
        <v>3783</v>
      </c>
      <c r="B4801" t="s">
        <v>196</v>
      </c>
      <c r="N4801" s="107">
        <v>2</v>
      </c>
      <c r="O4801">
        <v>7.2</v>
      </c>
      <c r="P4801">
        <v>0</v>
      </c>
    </row>
    <row r="4802" spans="1:16" x14ac:dyDescent="0.3">
      <c r="A4802" t="s">
        <v>3784</v>
      </c>
      <c r="B4802" t="s">
        <v>325</v>
      </c>
      <c r="N4802" s="107">
        <v>12</v>
      </c>
      <c r="O4802">
        <v>6.8</v>
      </c>
      <c r="P4802">
        <v>0</v>
      </c>
    </row>
    <row r="4803" spans="1:16" x14ac:dyDescent="0.3">
      <c r="A4803" t="s">
        <v>3785</v>
      </c>
      <c r="B4803" t="s">
        <v>227</v>
      </c>
      <c r="N4803" s="107">
        <v>13</v>
      </c>
      <c r="O4803">
        <v>6.4</v>
      </c>
      <c r="P4803">
        <v>664</v>
      </c>
    </row>
    <row r="4804" spans="1:16" x14ac:dyDescent="0.3">
      <c r="A4804" t="s">
        <v>3786</v>
      </c>
      <c r="B4804" t="s">
        <v>844</v>
      </c>
      <c r="N4804" s="107">
        <v>14</v>
      </c>
      <c r="O4804">
        <v>6.9</v>
      </c>
      <c r="P4804">
        <v>0</v>
      </c>
    </row>
    <row r="4805" spans="1:16" x14ac:dyDescent="0.3">
      <c r="A4805" t="s">
        <v>3787</v>
      </c>
      <c r="B4805" t="s">
        <v>323</v>
      </c>
      <c r="N4805" s="107">
        <v>15</v>
      </c>
      <c r="O4805">
        <v>8</v>
      </c>
      <c r="P4805">
        <v>0</v>
      </c>
    </row>
    <row r="4806" spans="1:16" x14ac:dyDescent="0.3">
      <c r="A4806" t="s">
        <v>3788</v>
      </c>
      <c r="B4806" t="s">
        <v>270</v>
      </c>
      <c r="N4806" s="107">
        <v>16</v>
      </c>
      <c r="O4806">
        <v>6.2</v>
      </c>
      <c r="P4806">
        <v>0</v>
      </c>
    </row>
    <row r="4807" spans="1:16" x14ac:dyDescent="0.3">
      <c r="A4807" t="s">
        <v>3789</v>
      </c>
      <c r="B4807" t="s">
        <v>845</v>
      </c>
      <c r="N4807" s="107">
        <v>17</v>
      </c>
      <c r="O4807">
        <v>6.4</v>
      </c>
      <c r="P4807">
        <v>154</v>
      </c>
    </row>
    <row r="4808" spans="1:16" x14ac:dyDescent="0.3">
      <c r="A4808" t="s">
        <v>3790</v>
      </c>
      <c r="B4808" t="s">
        <v>238</v>
      </c>
      <c r="N4808" s="107">
        <v>18</v>
      </c>
      <c r="O4808">
        <v>5.6</v>
      </c>
      <c r="P4808">
        <v>0</v>
      </c>
    </row>
    <row r="4809" spans="1:16" x14ac:dyDescent="0.3">
      <c r="A4809" t="s">
        <v>3791</v>
      </c>
      <c r="B4809" t="s">
        <v>725</v>
      </c>
      <c r="N4809" s="107">
        <v>19</v>
      </c>
      <c r="O4809">
        <v>6.1</v>
      </c>
      <c r="P4809">
        <v>705</v>
      </c>
    </row>
    <row r="4810" spans="1:16" x14ac:dyDescent="0.3">
      <c r="A4810" t="s">
        <v>3792</v>
      </c>
      <c r="B4810" t="s">
        <v>579</v>
      </c>
      <c r="N4810" s="107">
        <v>12</v>
      </c>
      <c r="O4810">
        <v>6</v>
      </c>
      <c r="P4810">
        <v>0</v>
      </c>
    </row>
    <row r="4811" spans="1:16" x14ac:dyDescent="0.3">
      <c r="A4811" t="s">
        <v>3793</v>
      </c>
      <c r="B4811" t="s">
        <v>341</v>
      </c>
      <c r="N4811" s="107">
        <v>4</v>
      </c>
      <c r="O4811">
        <v>5.0999999999999996</v>
      </c>
      <c r="P4811">
        <v>193</v>
      </c>
    </row>
    <row r="4812" spans="1:16" x14ac:dyDescent="0.3">
      <c r="A4812" t="s">
        <v>3794</v>
      </c>
      <c r="B4812" t="s">
        <v>846</v>
      </c>
      <c r="N4812" s="107">
        <v>3</v>
      </c>
      <c r="O4812">
        <v>4.5</v>
      </c>
      <c r="P4812">
        <v>445</v>
      </c>
    </row>
    <row r="4813" spans="1:16" x14ac:dyDescent="0.3">
      <c r="A4813" t="s">
        <v>3795</v>
      </c>
      <c r="B4813" t="s">
        <v>847</v>
      </c>
      <c r="N4813" s="107">
        <v>8</v>
      </c>
      <c r="O4813">
        <v>5.9</v>
      </c>
      <c r="P4813">
        <v>0</v>
      </c>
    </row>
    <row r="4814" spans="1:16" x14ac:dyDescent="0.3">
      <c r="A4814" t="s">
        <v>3796</v>
      </c>
      <c r="B4814" t="s">
        <v>848</v>
      </c>
      <c r="N4814" s="107">
        <v>9</v>
      </c>
      <c r="O4814">
        <v>6</v>
      </c>
      <c r="P4814">
        <v>0</v>
      </c>
    </row>
    <row r="4815" spans="1:16" x14ac:dyDescent="0.3">
      <c r="A4815" t="s">
        <v>3797</v>
      </c>
      <c r="B4815" t="s">
        <v>397</v>
      </c>
      <c r="N4815" s="107">
        <v>1</v>
      </c>
      <c r="O4815">
        <v>5.8</v>
      </c>
      <c r="P4815">
        <v>13000</v>
      </c>
    </row>
    <row r="4816" spans="1:16" x14ac:dyDescent="0.3">
      <c r="A4816" t="s">
        <v>3798</v>
      </c>
      <c r="B4816" t="s">
        <v>395</v>
      </c>
      <c r="N4816" s="107">
        <v>12</v>
      </c>
      <c r="O4816">
        <v>6.1</v>
      </c>
      <c r="P4816">
        <v>473</v>
      </c>
    </row>
    <row r="4817" spans="1:16" x14ac:dyDescent="0.3">
      <c r="A4817" t="s">
        <v>3799</v>
      </c>
      <c r="B4817" t="s">
        <v>174</v>
      </c>
      <c r="N4817" s="107">
        <v>7</v>
      </c>
      <c r="O4817">
        <v>4.9000000000000004</v>
      </c>
      <c r="P4817">
        <v>18</v>
      </c>
    </row>
    <row r="4818" spans="1:16" x14ac:dyDescent="0.3">
      <c r="A4818" t="s">
        <v>3800</v>
      </c>
      <c r="B4818" t="s">
        <v>849</v>
      </c>
      <c r="N4818" s="107">
        <v>4</v>
      </c>
      <c r="O4818">
        <v>5.7</v>
      </c>
      <c r="P4818">
        <v>821</v>
      </c>
    </row>
    <row r="4819" spans="1:16" x14ac:dyDescent="0.3">
      <c r="A4819" t="s">
        <v>3801</v>
      </c>
      <c r="B4819" t="s">
        <v>201</v>
      </c>
      <c r="N4819" s="107">
        <v>12</v>
      </c>
      <c r="O4819">
        <v>7.1</v>
      </c>
      <c r="P4819">
        <v>277</v>
      </c>
    </row>
    <row r="4820" spans="1:16" x14ac:dyDescent="0.3">
      <c r="A4820" t="s">
        <v>3802</v>
      </c>
      <c r="B4820" t="s">
        <v>286</v>
      </c>
      <c r="N4820" s="107">
        <v>4</v>
      </c>
      <c r="O4820">
        <v>6.6</v>
      </c>
      <c r="P4820">
        <v>38000</v>
      </c>
    </row>
    <row r="4821" spans="1:16" x14ac:dyDescent="0.3">
      <c r="A4821" t="s">
        <v>3803</v>
      </c>
      <c r="B4821" t="s">
        <v>459</v>
      </c>
      <c r="N4821" s="107">
        <v>3</v>
      </c>
      <c r="O4821">
        <v>8.1</v>
      </c>
      <c r="P4821">
        <v>41000</v>
      </c>
    </row>
    <row r="4822" spans="1:16" x14ac:dyDescent="0.3">
      <c r="A4822" t="s">
        <v>3804</v>
      </c>
      <c r="B4822" t="s">
        <v>552</v>
      </c>
      <c r="N4822" s="107">
        <v>8</v>
      </c>
      <c r="O4822">
        <v>5.7</v>
      </c>
      <c r="P4822">
        <v>10000</v>
      </c>
    </row>
    <row r="4823" spans="1:16" x14ac:dyDescent="0.3">
      <c r="A4823" t="s">
        <v>3805</v>
      </c>
      <c r="B4823" t="s">
        <v>190</v>
      </c>
      <c r="N4823" s="107">
        <v>9</v>
      </c>
      <c r="O4823">
        <v>6.8</v>
      </c>
      <c r="P4823">
        <v>0</v>
      </c>
    </row>
    <row r="4824" spans="1:16" x14ac:dyDescent="0.3">
      <c r="A4824" t="s">
        <v>3806</v>
      </c>
      <c r="B4824" t="s">
        <v>442</v>
      </c>
      <c r="N4824" s="107">
        <v>1</v>
      </c>
      <c r="O4824">
        <v>7.5</v>
      </c>
      <c r="P4824">
        <v>998</v>
      </c>
    </row>
    <row r="4825" spans="1:16" x14ac:dyDescent="0.3">
      <c r="A4825" t="s">
        <v>3807</v>
      </c>
      <c r="B4825" t="s">
        <v>850</v>
      </c>
      <c r="N4825" s="107">
        <v>12</v>
      </c>
      <c r="O4825">
        <v>6.2</v>
      </c>
      <c r="P4825">
        <v>10000</v>
      </c>
    </row>
    <row r="4826" spans="1:16" x14ac:dyDescent="0.3">
      <c r="A4826" t="s">
        <v>3808</v>
      </c>
      <c r="B4826" t="s">
        <v>307</v>
      </c>
      <c r="N4826" s="107">
        <v>7</v>
      </c>
      <c r="O4826">
        <v>8.3000000000000007</v>
      </c>
      <c r="P4826">
        <v>1000</v>
      </c>
    </row>
    <row r="4827" spans="1:16" x14ac:dyDescent="0.3">
      <c r="A4827" t="s">
        <v>3809</v>
      </c>
      <c r="B4827" t="s">
        <v>443</v>
      </c>
      <c r="N4827" s="107">
        <v>4</v>
      </c>
      <c r="O4827">
        <v>7.4</v>
      </c>
      <c r="P4827">
        <v>13000</v>
      </c>
    </row>
    <row r="4828" spans="1:16" x14ac:dyDescent="0.3">
      <c r="A4828" t="s">
        <v>3810</v>
      </c>
      <c r="B4828" t="s">
        <v>190</v>
      </c>
      <c r="N4828" s="107">
        <v>21</v>
      </c>
      <c r="O4828">
        <v>8</v>
      </c>
      <c r="P4828">
        <v>3000</v>
      </c>
    </row>
    <row r="4829" spans="1:16" x14ac:dyDescent="0.3">
      <c r="A4829" t="s">
        <v>3811</v>
      </c>
      <c r="B4829" t="s">
        <v>700</v>
      </c>
      <c r="N4829" s="107">
        <v>12</v>
      </c>
      <c r="O4829">
        <v>6.9</v>
      </c>
      <c r="P4829">
        <v>11000</v>
      </c>
    </row>
    <row r="4830" spans="1:16" x14ac:dyDescent="0.3">
      <c r="A4830" t="s">
        <v>3812</v>
      </c>
      <c r="B4830" t="s">
        <v>300</v>
      </c>
      <c r="N4830" s="107">
        <v>13</v>
      </c>
      <c r="O4830">
        <v>6.9</v>
      </c>
      <c r="P4830">
        <v>0</v>
      </c>
    </row>
    <row r="4831" spans="1:16" x14ac:dyDescent="0.3">
      <c r="A4831" t="s">
        <v>3813</v>
      </c>
      <c r="B4831" t="s">
        <v>298</v>
      </c>
      <c r="N4831" s="107">
        <v>14</v>
      </c>
      <c r="O4831">
        <v>9.5</v>
      </c>
      <c r="P4831">
        <v>489</v>
      </c>
    </row>
    <row r="4832" spans="1:16" x14ac:dyDescent="0.3">
      <c r="A4832" t="s">
        <v>3814</v>
      </c>
      <c r="B4832" t="s">
        <v>294</v>
      </c>
      <c r="N4832" s="107">
        <v>15</v>
      </c>
      <c r="O4832">
        <v>5.5</v>
      </c>
      <c r="P4832">
        <v>0</v>
      </c>
    </row>
    <row r="4833" spans="1:16" x14ac:dyDescent="0.3">
      <c r="A4833" t="s">
        <v>3815</v>
      </c>
      <c r="B4833" t="s">
        <v>253</v>
      </c>
      <c r="N4833" s="107">
        <v>16</v>
      </c>
      <c r="O4833">
        <v>5.7</v>
      </c>
      <c r="P4833">
        <v>4000</v>
      </c>
    </row>
    <row r="4834" spans="1:16" x14ac:dyDescent="0.3">
      <c r="A4834" t="s">
        <v>3816</v>
      </c>
      <c r="B4834" t="s">
        <v>640</v>
      </c>
      <c r="N4834" s="107">
        <v>17</v>
      </c>
      <c r="O4834">
        <v>7.2</v>
      </c>
      <c r="P4834">
        <v>0</v>
      </c>
    </row>
    <row r="4835" spans="1:16" x14ac:dyDescent="0.3">
      <c r="A4835" t="s">
        <v>3817</v>
      </c>
      <c r="B4835" t="s">
        <v>659</v>
      </c>
      <c r="N4835" s="107">
        <v>19</v>
      </c>
      <c r="O4835">
        <v>6.9</v>
      </c>
      <c r="P4835">
        <v>0</v>
      </c>
    </row>
    <row r="4836" spans="1:16" x14ac:dyDescent="0.3">
      <c r="A4836" t="s">
        <v>3818</v>
      </c>
      <c r="B4836" t="s">
        <v>554</v>
      </c>
      <c r="N4836" s="107">
        <v>6</v>
      </c>
      <c r="O4836">
        <v>5.5</v>
      </c>
      <c r="P4836">
        <v>17000</v>
      </c>
    </row>
    <row r="4837" spans="1:16" x14ac:dyDescent="0.3">
      <c r="A4837" t="s">
        <v>3055</v>
      </c>
      <c r="B4837" t="s">
        <v>554</v>
      </c>
      <c r="N4837" s="107">
        <v>1</v>
      </c>
      <c r="O4837">
        <v>5.9</v>
      </c>
      <c r="P4837">
        <v>0</v>
      </c>
    </row>
    <row r="4838" spans="1:16" x14ac:dyDescent="0.3">
      <c r="A4838" t="s">
        <v>2139</v>
      </c>
      <c r="B4838" t="s">
        <v>245</v>
      </c>
      <c r="N4838" s="107">
        <v>2</v>
      </c>
      <c r="O4838">
        <v>7.7</v>
      </c>
      <c r="P4838">
        <v>0</v>
      </c>
    </row>
    <row r="4839" spans="1:16" x14ac:dyDescent="0.3">
      <c r="A4839" t="s">
        <v>3819</v>
      </c>
      <c r="B4839" t="s">
        <v>657</v>
      </c>
      <c r="N4839" s="107">
        <v>12</v>
      </c>
      <c r="O4839">
        <v>5.2</v>
      </c>
      <c r="P4839">
        <v>0</v>
      </c>
    </row>
    <row r="4840" spans="1:16" x14ac:dyDescent="0.3">
      <c r="A4840" t="s">
        <v>3820</v>
      </c>
      <c r="B4840" t="s">
        <v>191</v>
      </c>
      <c r="N4840" s="107">
        <v>13</v>
      </c>
      <c r="O4840">
        <v>7.1</v>
      </c>
      <c r="P4840">
        <v>373</v>
      </c>
    </row>
    <row r="4841" spans="1:16" x14ac:dyDescent="0.3">
      <c r="A4841" t="s">
        <v>3821</v>
      </c>
      <c r="B4841" t="s">
        <v>177</v>
      </c>
      <c r="N4841" s="107">
        <v>14</v>
      </c>
      <c r="O4841">
        <v>6.6</v>
      </c>
      <c r="P4841">
        <v>0</v>
      </c>
    </row>
    <row r="4842" spans="1:16" x14ac:dyDescent="0.3">
      <c r="A4842" t="s">
        <v>3822</v>
      </c>
      <c r="B4842" t="s">
        <v>409</v>
      </c>
      <c r="N4842" s="107">
        <v>15</v>
      </c>
      <c r="O4842">
        <v>5.5</v>
      </c>
      <c r="P4842">
        <v>0</v>
      </c>
    </row>
    <row r="4843" spans="1:16" x14ac:dyDescent="0.3">
      <c r="A4843" t="s">
        <v>3086</v>
      </c>
      <c r="B4843" t="s">
        <v>190</v>
      </c>
      <c r="N4843" s="107">
        <v>16</v>
      </c>
      <c r="O4843">
        <v>7.7</v>
      </c>
      <c r="P4843">
        <v>0</v>
      </c>
    </row>
    <row r="4844" spans="1:16" x14ac:dyDescent="0.3">
      <c r="A4844" t="s">
        <v>3823</v>
      </c>
      <c r="B4844" t="s">
        <v>278</v>
      </c>
      <c r="N4844" s="107">
        <v>17</v>
      </c>
      <c r="O4844">
        <v>5.4</v>
      </c>
      <c r="P4844">
        <v>0</v>
      </c>
    </row>
    <row r="4845" spans="1:16" x14ac:dyDescent="0.3">
      <c r="A4845" t="s">
        <v>3824</v>
      </c>
      <c r="B4845" t="s">
        <v>630</v>
      </c>
      <c r="N4845" s="107">
        <v>18</v>
      </c>
      <c r="O4845">
        <v>6.7</v>
      </c>
      <c r="P4845">
        <v>2000</v>
      </c>
    </row>
    <row r="4846" spans="1:16" x14ac:dyDescent="0.3">
      <c r="A4846" t="s">
        <v>3825</v>
      </c>
      <c r="B4846" t="s">
        <v>300</v>
      </c>
      <c r="N4846" s="107">
        <v>19</v>
      </c>
      <c r="O4846">
        <v>5</v>
      </c>
      <c r="P4846">
        <v>18000</v>
      </c>
    </row>
    <row r="4847" spans="1:16" x14ac:dyDescent="0.3">
      <c r="A4847" t="s">
        <v>3826</v>
      </c>
      <c r="B4847" t="s">
        <v>579</v>
      </c>
      <c r="N4847" s="107">
        <v>12</v>
      </c>
      <c r="O4847">
        <v>6.4</v>
      </c>
      <c r="P4847">
        <v>184</v>
      </c>
    </row>
    <row r="4848" spans="1:16" x14ac:dyDescent="0.3">
      <c r="A4848" t="s">
        <v>3827</v>
      </c>
      <c r="B4848" t="s">
        <v>697</v>
      </c>
      <c r="N4848" s="107">
        <v>21</v>
      </c>
      <c r="O4848">
        <v>6.6</v>
      </c>
      <c r="P4848">
        <v>0</v>
      </c>
    </row>
    <row r="4849" spans="1:16" x14ac:dyDescent="0.3">
      <c r="A4849" t="s">
        <v>3828</v>
      </c>
      <c r="B4849" t="s">
        <v>190</v>
      </c>
      <c r="N4849" s="107">
        <v>12</v>
      </c>
      <c r="O4849">
        <v>5.9</v>
      </c>
      <c r="P4849">
        <v>530</v>
      </c>
    </row>
    <row r="4850" spans="1:16" x14ac:dyDescent="0.3">
      <c r="A4850" t="s">
        <v>3829</v>
      </c>
      <c r="B4850" t="s">
        <v>199</v>
      </c>
      <c r="N4850" s="107">
        <v>13</v>
      </c>
      <c r="O4850">
        <v>5.7</v>
      </c>
      <c r="P4850">
        <v>1000</v>
      </c>
    </row>
    <row r="4851" spans="1:16" x14ac:dyDescent="0.3">
      <c r="A4851" t="s">
        <v>3830</v>
      </c>
      <c r="B4851" t="s">
        <v>728</v>
      </c>
      <c r="N4851" s="107">
        <v>14</v>
      </c>
      <c r="O4851">
        <v>4.5</v>
      </c>
      <c r="P4851">
        <v>889</v>
      </c>
    </row>
    <row r="4852" spans="1:16" x14ac:dyDescent="0.3">
      <c r="A4852" t="s">
        <v>3831</v>
      </c>
      <c r="B4852" t="s">
        <v>602</v>
      </c>
      <c r="N4852" s="107">
        <v>15</v>
      </c>
      <c r="O4852">
        <v>3.7</v>
      </c>
      <c r="P4852">
        <v>0</v>
      </c>
    </row>
    <row r="4853" spans="1:16" x14ac:dyDescent="0.3">
      <c r="A4853" t="s">
        <v>3832</v>
      </c>
      <c r="B4853" t="s">
        <v>409</v>
      </c>
      <c r="N4853" s="107">
        <v>16</v>
      </c>
      <c r="O4853">
        <v>5</v>
      </c>
      <c r="P4853">
        <v>411</v>
      </c>
    </row>
    <row r="4854" spans="1:16" x14ac:dyDescent="0.3">
      <c r="A4854" t="s">
        <v>3833</v>
      </c>
      <c r="B4854" t="s">
        <v>300</v>
      </c>
      <c r="N4854" s="107">
        <v>17</v>
      </c>
      <c r="O4854">
        <v>4.5999999999999996</v>
      </c>
      <c r="P4854">
        <v>4000</v>
      </c>
    </row>
    <row r="4855" spans="1:16" x14ac:dyDescent="0.3">
      <c r="A4855" t="s">
        <v>3834</v>
      </c>
      <c r="B4855" t="s">
        <v>851</v>
      </c>
      <c r="N4855" s="107">
        <v>19</v>
      </c>
      <c r="O4855">
        <v>6.5</v>
      </c>
      <c r="P4855">
        <v>1000</v>
      </c>
    </row>
    <row r="4856" spans="1:16" x14ac:dyDescent="0.3">
      <c r="A4856" t="s">
        <v>3835</v>
      </c>
      <c r="B4856" t="s">
        <v>300</v>
      </c>
      <c r="N4856" s="107">
        <v>6</v>
      </c>
      <c r="O4856">
        <v>4.9000000000000004</v>
      </c>
      <c r="P4856">
        <v>645</v>
      </c>
    </row>
    <row r="4857" spans="1:16" x14ac:dyDescent="0.3">
      <c r="A4857" t="s">
        <v>3836</v>
      </c>
      <c r="B4857" t="s">
        <v>298</v>
      </c>
      <c r="N4857" s="107">
        <v>1</v>
      </c>
      <c r="O4857">
        <v>6</v>
      </c>
      <c r="P4857">
        <v>970</v>
      </c>
    </row>
    <row r="4858" spans="1:16" x14ac:dyDescent="0.3">
      <c r="A4858" t="s">
        <v>3837</v>
      </c>
      <c r="B4858" t="s">
        <v>811</v>
      </c>
      <c r="N4858" s="107">
        <v>2</v>
      </c>
      <c r="O4858">
        <v>6.9</v>
      </c>
      <c r="P4858">
        <v>0</v>
      </c>
    </row>
    <row r="4859" spans="1:16" x14ac:dyDescent="0.3">
      <c r="A4859" t="s">
        <v>3838</v>
      </c>
      <c r="B4859" t="s">
        <v>644</v>
      </c>
      <c r="N4859" s="107">
        <v>12</v>
      </c>
      <c r="O4859">
        <v>5.7</v>
      </c>
      <c r="P4859">
        <v>932</v>
      </c>
    </row>
    <row r="4860" spans="1:16" x14ac:dyDescent="0.3">
      <c r="A4860" t="s">
        <v>3839</v>
      </c>
      <c r="B4860" t="s">
        <v>523</v>
      </c>
      <c r="N4860" s="107">
        <v>13</v>
      </c>
      <c r="O4860">
        <v>6.7</v>
      </c>
      <c r="P4860">
        <v>905</v>
      </c>
    </row>
    <row r="4861" spans="1:16" x14ac:dyDescent="0.3">
      <c r="A4861" t="s">
        <v>3840</v>
      </c>
      <c r="B4861" t="s">
        <v>373</v>
      </c>
      <c r="N4861" s="107">
        <v>14</v>
      </c>
      <c r="O4861">
        <v>6.9</v>
      </c>
      <c r="P4861">
        <v>488</v>
      </c>
    </row>
    <row r="4862" spans="1:16" x14ac:dyDescent="0.3">
      <c r="A4862" t="s">
        <v>3841</v>
      </c>
      <c r="B4862" t="s">
        <v>278</v>
      </c>
      <c r="N4862" s="107">
        <v>15</v>
      </c>
      <c r="O4862">
        <v>5.5</v>
      </c>
      <c r="P4862">
        <v>0</v>
      </c>
    </row>
    <row r="4863" spans="1:16" x14ac:dyDescent="0.3">
      <c r="A4863" t="s">
        <v>3842</v>
      </c>
      <c r="B4863" t="s">
        <v>352</v>
      </c>
      <c r="N4863" s="107">
        <v>16</v>
      </c>
      <c r="O4863">
        <v>4.4000000000000004</v>
      </c>
      <c r="P4863">
        <v>896</v>
      </c>
    </row>
    <row r="4864" spans="1:16" x14ac:dyDescent="0.3">
      <c r="A4864" t="s">
        <v>3678</v>
      </c>
      <c r="B4864" t="s">
        <v>362</v>
      </c>
      <c r="N4864" s="107">
        <v>17</v>
      </c>
      <c r="O4864">
        <v>5.4</v>
      </c>
      <c r="P4864">
        <v>0</v>
      </c>
    </row>
    <row r="4865" spans="1:16" x14ac:dyDescent="0.3">
      <c r="A4865" t="s">
        <v>3843</v>
      </c>
      <c r="B4865" t="s">
        <v>606</v>
      </c>
      <c r="N4865" s="107">
        <v>18</v>
      </c>
      <c r="O4865">
        <v>7</v>
      </c>
      <c r="P4865">
        <v>613</v>
      </c>
    </row>
    <row r="4866" spans="1:16" x14ac:dyDescent="0.3">
      <c r="A4866" t="s">
        <v>3844</v>
      </c>
      <c r="B4866" t="s">
        <v>852</v>
      </c>
      <c r="N4866" s="107">
        <v>19</v>
      </c>
      <c r="O4866">
        <v>5.4</v>
      </c>
      <c r="P4866">
        <v>0</v>
      </c>
    </row>
    <row r="4867" spans="1:16" x14ac:dyDescent="0.3">
      <c r="A4867" t="s">
        <v>3845</v>
      </c>
      <c r="B4867" t="s">
        <v>484</v>
      </c>
      <c r="N4867" s="107">
        <v>12</v>
      </c>
      <c r="O4867">
        <v>5.4</v>
      </c>
      <c r="P4867">
        <v>13000</v>
      </c>
    </row>
    <row r="4868" spans="1:16" x14ac:dyDescent="0.3">
      <c r="A4868" t="s">
        <v>3846</v>
      </c>
      <c r="B4868" t="s">
        <v>286</v>
      </c>
      <c r="N4868" s="107">
        <v>4</v>
      </c>
      <c r="O4868">
        <v>8</v>
      </c>
      <c r="P4868">
        <v>5000</v>
      </c>
    </row>
    <row r="4869" spans="1:16" x14ac:dyDescent="0.3">
      <c r="A4869" t="s">
        <v>3847</v>
      </c>
      <c r="B4869" t="s">
        <v>190</v>
      </c>
      <c r="N4869" s="107">
        <v>3</v>
      </c>
      <c r="O4869">
        <v>7.6</v>
      </c>
      <c r="P4869">
        <v>853</v>
      </c>
    </row>
    <row r="4870" spans="1:16" x14ac:dyDescent="0.3">
      <c r="A4870" t="s">
        <v>3848</v>
      </c>
      <c r="B4870" t="s">
        <v>323</v>
      </c>
      <c r="N4870" s="107">
        <v>8</v>
      </c>
      <c r="O4870">
        <v>5.9</v>
      </c>
      <c r="P4870">
        <v>860</v>
      </c>
    </row>
    <row r="4871" spans="1:16" x14ac:dyDescent="0.3">
      <c r="A4871" t="s">
        <v>3849</v>
      </c>
      <c r="B4871" t="s">
        <v>443</v>
      </c>
      <c r="N4871" s="107">
        <v>9</v>
      </c>
      <c r="O4871">
        <v>6.6</v>
      </c>
      <c r="P4871">
        <v>447</v>
      </c>
    </row>
    <row r="4872" spans="1:16" x14ac:dyDescent="0.3">
      <c r="A4872" t="s">
        <v>3850</v>
      </c>
      <c r="B4872" t="s">
        <v>579</v>
      </c>
      <c r="N4872" s="107">
        <v>1</v>
      </c>
      <c r="O4872">
        <v>6.7</v>
      </c>
      <c r="P4872">
        <v>231</v>
      </c>
    </row>
    <row r="4873" spans="1:16" x14ac:dyDescent="0.3">
      <c r="A4873" t="s">
        <v>3851</v>
      </c>
      <c r="B4873" t="s">
        <v>589</v>
      </c>
      <c r="N4873" s="107">
        <v>21</v>
      </c>
      <c r="O4873">
        <v>3.9</v>
      </c>
      <c r="P4873">
        <v>127</v>
      </c>
    </row>
    <row r="4874" spans="1:16" x14ac:dyDescent="0.3">
      <c r="A4874" t="s">
        <v>3852</v>
      </c>
      <c r="B4874" t="s">
        <v>588</v>
      </c>
      <c r="N4874" s="107">
        <v>12</v>
      </c>
      <c r="O4874">
        <v>5.7</v>
      </c>
      <c r="P4874">
        <v>2000</v>
      </c>
    </row>
    <row r="4875" spans="1:16" x14ac:dyDescent="0.3">
      <c r="A4875" t="s">
        <v>3853</v>
      </c>
      <c r="B4875" t="s">
        <v>300</v>
      </c>
      <c r="N4875" s="107">
        <v>13</v>
      </c>
      <c r="O4875">
        <v>6.7</v>
      </c>
      <c r="P4875">
        <v>76</v>
      </c>
    </row>
    <row r="4876" spans="1:16" x14ac:dyDescent="0.3">
      <c r="A4876" t="s">
        <v>3854</v>
      </c>
      <c r="B4876" t="s">
        <v>269</v>
      </c>
      <c r="N4876" s="107">
        <v>14</v>
      </c>
      <c r="O4876">
        <v>6.5</v>
      </c>
      <c r="P4876">
        <v>0</v>
      </c>
    </row>
    <row r="4877" spans="1:16" x14ac:dyDescent="0.3">
      <c r="A4877" t="s">
        <v>3855</v>
      </c>
      <c r="B4877" t="s">
        <v>579</v>
      </c>
      <c r="N4877" s="107">
        <v>15</v>
      </c>
      <c r="O4877">
        <v>6.8</v>
      </c>
      <c r="P4877">
        <v>512</v>
      </c>
    </row>
    <row r="4878" spans="1:16" x14ac:dyDescent="0.3">
      <c r="A4878" t="s">
        <v>3856</v>
      </c>
      <c r="B4878" t="s">
        <v>190</v>
      </c>
      <c r="N4878" s="107">
        <v>16</v>
      </c>
      <c r="O4878">
        <v>6.3</v>
      </c>
      <c r="P4878">
        <v>0</v>
      </c>
    </row>
    <row r="4879" spans="1:16" x14ac:dyDescent="0.3">
      <c r="A4879" t="s">
        <v>3857</v>
      </c>
      <c r="B4879" t="s">
        <v>853</v>
      </c>
      <c r="N4879" s="107">
        <v>17</v>
      </c>
      <c r="O4879">
        <v>7.3</v>
      </c>
      <c r="P4879">
        <v>1000</v>
      </c>
    </row>
    <row r="4880" spans="1:16" x14ac:dyDescent="0.3">
      <c r="A4880" t="s">
        <v>3858</v>
      </c>
      <c r="B4880" t="s">
        <v>270</v>
      </c>
      <c r="N4880" s="107">
        <v>19</v>
      </c>
      <c r="O4880">
        <v>6.9</v>
      </c>
      <c r="P4880">
        <v>702</v>
      </c>
    </row>
    <row r="4881" spans="1:16" x14ac:dyDescent="0.3">
      <c r="A4881" t="s">
        <v>3859</v>
      </c>
      <c r="B4881" t="s">
        <v>811</v>
      </c>
      <c r="N4881" s="107">
        <v>6</v>
      </c>
      <c r="O4881">
        <v>7</v>
      </c>
      <c r="P4881">
        <v>0</v>
      </c>
    </row>
    <row r="4882" spans="1:16" x14ac:dyDescent="0.3">
      <c r="A4882" t="s">
        <v>3860</v>
      </c>
      <c r="B4882" t="s">
        <v>443</v>
      </c>
      <c r="N4882" s="107">
        <v>1</v>
      </c>
      <c r="O4882">
        <v>6.5</v>
      </c>
      <c r="P4882">
        <v>934</v>
      </c>
    </row>
    <row r="4883" spans="1:16" x14ac:dyDescent="0.3">
      <c r="A4883" t="s">
        <v>3861</v>
      </c>
      <c r="B4883" t="s">
        <v>649</v>
      </c>
      <c r="N4883" s="107">
        <v>2</v>
      </c>
      <c r="O4883">
        <v>3.6</v>
      </c>
      <c r="P4883">
        <v>14000</v>
      </c>
    </row>
    <row r="4884" spans="1:16" x14ac:dyDescent="0.3">
      <c r="A4884" t="s">
        <v>3862</v>
      </c>
      <c r="B4884" t="s">
        <v>278</v>
      </c>
      <c r="N4884" s="107">
        <v>12</v>
      </c>
      <c r="O4884">
        <v>7.7</v>
      </c>
      <c r="P4884">
        <v>13000</v>
      </c>
    </row>
    <row r="4885" spans="1:16" x14ac:dyDescent="0.3">
      <c r="A4885" t="s">
        <v>3863</v>
      </c>
      <c r="B4885" t="s">
        <v>190</v>
      </c>
      <c r="N4885" s="107">
        <v>13</v>
      </c>
      <c r="O4885">
        <v>7.7</v>
      </c>
      <c r="P4885">
        <v>62000</v>
      </c>
    </row>
    <row r="4886" spans="1:16" x14ac:dyDescent="0.3">
      <c r="A4886" t="s">
        <v>1330</v>
      </c>
      <c r="B4886" t="s">
        <v>207</v>
      </c>
      <c r="N4886" s="107">
        <v>14</v>
      </c>
      <c r="O4886">
        <v>5.9</v>
      </c>
      <c r="P4886">
        <v>0</v>
      </c>
    </row>
    <row r="4887" spans="1:16" x14ac:dyDescent="0.3">
      <c r="A4887" t="s">
        <v>3864</v>
      </c>
      <c r="B4887" t="s">
        <v>300</v>
      </c>
      <c r="N4887" s="107">
        <v>15</v>
      </c>
      <c r="O4887">
        <v>6.8</v>
      </c>
      <c r="P4887">
        <v>0</v>
      </c>
    </row>
    <row r="4888" spans="1:16" x14ac:dyDescent="0.3">
      <c r="A4888" t="s">
        <v>3865</v>
      </c>
      <c r="B4888" t="s">
        <v>190</v>
      </c>
      <c r="N4888" s="107">
        <v>16</v>
      </c>
      <c r="O4888">
        <v>7.4</v>
      </c>
      <c r="P4888">
        <v>0</v>
      </c>
    </row>
    <row r="4889" spans="1:16" x14ac:dyDescent="0.3">
      <c r="A4889" t="s">
        <v>3866</v>
      </c>
      <c r="B4889" t="s">
        <v>549</v>
      </c>
      <c r="N4889" s="107">
        <v>17</v>
      </c>
      <c r="O4889">
        <v>5.0999999999999996</v>
      </c>
      <c r="P4889">
        <v>0</v>
      </c>
    </row>
    <row r="4890" spans="1:16" x14ac:dyDescent="0.3">
      <c r="A4890" t="s">
        <v>3867</v>
      </c>
      <c r="B4890" t="s">
        <v>443</v>
      </c>
      <c r="N4890" s="107">
        <v>18</v>
      </c>
      <c r="O4890">
        <v>9.1</v>
      </c>
      <c r="P4890">
        <v>0</v>
      </c>
    </row>
    <row r="4891" spans="1:16" x14ac:dyDescent="0.3">
      <c r="A4891" t="s">
        <v>3868</v>
      </c>
      <c r="B4891" t="s">
        <v>286</v>
      </c>
      <c r="N4891" s="107">
        <v>19</v>
      </c>
      <c r="O4891">
        <v>7.4</v>
      </c>
      <c r="P4891">
        <v>52000</v>
      </c>
    </row>
    <row r="4892" spans="1:16" x14ac:dyDescent="0.3">
      <c r="A4892" t="s">
        <v>3869</v>
      </c>
      <c r="B4892" t="s">
        <v>243</v>
      </c>
      <c r="N4892" s="107">
        <v>12</v>
      </c>
      <c r="O4892">
        <v>7.2</v>
      </c>
      <c r="P4892">
        <v>329</v>
      </c>
    </row>
    <row r="4893" spans="1:16" x14ac:dyDescent="0.3">
      <c r="A4893" t="s">
        <v>3870</v>
      </c>
      <c r="B4893" t="s">
        <v>854</v>
      </c>
      <c r="N4893" s="107">
        <v>21</v>
      </c>
      <c r="O4893">
        <v>6</v>
      </c>
      <c r="P4893">
        <v>64</v>
      </c>
    </row>
    <row r="4894" spans="1:16" x14ac:dyDescent="0.3">
      <c r="A4894" t="s">
        <v>3871</v>
      </c>
      <c r="B4894" t="s">
        <v>201</v>
      </c>
      <c r="N4894" s="107">
        <v>12</v>
      </c>
      <c r="O4894">
        <v>7.4</v>
      </c>
      <c r="P4894">
        <v>14000</v>
      </c>
    </row>
    <row r="4895" spans="1:16" x14ac:dyDescent="0.3">
      <c r="A4895" t="s">
        <v>3872</v>
      </c>
      <c r="B4895" t="s">
        <v>429</v>
      </c>
      <c r="N4895" s="107">
        <v>13</v>
      </c>
      <c r="O4895">
        <v>8.3000000000000007</v>
      </c>
      <c r="P4895">
        <v>0</v>
      </c>
    </row>
    <row r="4896" spans="1:16" x14ac:dyDescent="0.3">
      <c r="A4896" t="s">
        <v>3873</v>
      </c>
      <c r="B4896" t="s">
        <v>598</v>
      </c>
      <c r="N4896" s="107">
        <v>14</v>
      </c>
      <c r="O4896">
        <v>8.1</v>
      </c>
      <c r="P4896">
        <v>29000</v>
      </c>
    </row>
    <row r="4897" spans="1:16" x14ac:dyDescent="0.3">
      <c r="A4897" t="s">
        <v>3874</v>
      </c>
      <c r="B4897" t="s">
        <v>424</v>
      </c>
      <c r="N4897" s="107">
        <v>15</v>
      </c>
      <c r="O4897">
        <v>6.3</v>
      </c>
      <c r="P4897">
        <v>0</v>
      </c>
    </row>
    <row r="4898" spans="1:16" x14ac:dyDescent="0.3">
      <c r="A4898" t="s">
        <v>3875</v>
      </c>
      <c r="B4898" t="s">
        <v>855</v>
      </c>
      <c r="N4898" s="107">
        <v>16</v>
      </c>
      <c r="O4898">
        <v>7.3</v>
      </c>
      <c r="P4898">
        <v>502</v>
      </c>
    </row>
    <row r="4899" spans="1:16" x14ac:dyDescent="0.3">
      <c r="A4899" t="s">
        <v>3876</v>
      </c>
      <c r="B4899" t="s">
        <v>298</v>
      </c>
      <c r="N4899" s="107">
        <v>17</v>
      </c>
      <c r="O4899">
        <v>3.6</v>
      </c>
      <c r="P4899">
        <v>62000</v>
      </c>
    </row>
    <row r="4900" spans="1:16" x14ac:dyDescent="0.3">
      <c r="A4900" t="s">
        <v>3877</v>
      </c>
      <c r="B4900" t="s">
        <v>478</v>
      </c>
      <c r="N4900" s="107">
        <v>19</v>
      </c>
      <c r="O4900">
        <v>1.6</v>
      </c>
      <c r="P4900">
        <v>106000</v>
      </c>
    </row>
    <row r="4901" spans="1:16" x14ac:dyDescent="0.3">
      <c r="A4901" t="s">
        <v>3878</v>
      </c>
      <c r="B4901" t="s">
        <v>479</v>
      </c>
      <c r="N4901" s="107">
        <v>6</v>
      </c>
      <c r="O4901">
        <v>8</v>
      </c>
      <c r="P4901">
        <v>60000</v>
      </c>
    </row>
    <row r="4902" spans="1:16" x14ac:dyDescent="0.3">
      <c r="A4902" t="s">
        <v>1316</v>
      </c>
      <c r="B4902" t="s">
        <v>276</v>
      </c>
      <c r="N4902" s="107">
        <v>1</v>
      </c>
      <c r="O4902">
        <v>6.2</v>
      </c>
      <c r="P4902">
        <v>14000</v>
      </c>
    </row>
    <row r="4903" spans="1:16" x14ac:dyDescent="0.3">
      <c r="A4903" t="s">
        <v>3879</v>
      </c>
      <c r="B4903" t="s">
        <v>325</v>
      </c>
      <c r="N4903" s="107">
        <v>2</v>
      </c>
      <c r="O4903">
        <v>9</v>
      </c>
      <c r="P4903">
        <v>0</v>
      </c>
    </row>
    <row r="4904" spans="1:16" x14ac:dyDescent="0.3">
      <c r="A4904" t="s">
        <v>3880</v>
      </c>
      <c r="B4904" t="s">
        <v>657</v>
      </c>
      <c r="N4904" s="107">
        <v>12</v>
      </c>
      <c r="O4904">
        <v>6.1</v>
      </c>
      <c r="P4904">
        <v>0</v>
      </c>
    </row>
    <row r="4905" spans="1:16" x14ac:dyDescent="0.3">
      <c r="A4905" t="s">
        <v>3881</v>
      </c>
      <c r="B4905" t="s">
        <v>733</v>
      </c>
      <c r="N4905" s="107">
        <v>13</v>
      </c>
      <c r="O4905">
        <v>5.7</v>
      </c>
      <c r="P4905">
        <v>16000</v>
      </c>
    </row>
    <row r="4906" spans="1:16" x14ac:dyDescent="0.3">
      <c r="A4906" t="s">
        <v>3882</v>
      </c>
      <c r="B4906" t="s">
        <v>443</v>
      </c>
      <c r="N4906" s="107">
        <v>14</v>
      </c>
      <c r="O4906">
        <v>6.8</v>
      </c>
      <c r="P4906">
        <v>0</v>
      </c>
    </row>
    <row r="4907" spans="1:16" x14ac:dyDescent="0.3">
      <c r="A4907" t="s">
        <v>3883</v>
      </c>
      <c r="B4907" t="s">
        <v>756</v>
      </c>
      <c r="N4907" s="107">
        <v>15</v>
      </c>
      <c r="O4907">
        <v>5.5</v>
      </c>
      <c r="P4907">
        <v>0</v>
      </c>
    </row>
    <row r="4908" spans="1:16" x14ac:dyDescent="0.3">
      <c r="A4908" t="s">
        <v>3884</v>
      </c>
      <c r="B4908" t="s">
        <v>752</v>
      </c>
      <c r="N4908" s="107">
        <v>16</v>
      </c>
      <c r="O4908">
        <v>6.8</v>
      </c>
      <c r="P4908">
        <v>33000</v>
      </c>
    </row>
    <row r="4909" spans="1:16" x14ac:dyDescent="0.3">
      <c r="A4909" t="s">
        <v>3885</v>
      </c>
      <c r="B4909" t="s">
        <v>373</v>
      </c>
      <c r="N4909" s="107">
        <v>17</v>
      </c>
      <c r="O4909">
        <v>7.3</v>
      </c>
      <c r="P4909">
        <v>0</v>
      </c>
    </row>
    <row r="4910" spans="1:16" x14ac:dyDescent="0.3">
      <c r="A4910" t="s">
        <v>3886</v>
      </c>
      <c r="B4910" t="s">
        <v>300</v>
      </c>
      <c r="N4910" s="107">
        <v>18</v>
      </c>
      <c r="O4910">
        <v>6.1</v>
      </c>
      <c r="P4910">
        <v>10000</v>
      </c>
    </row>
    <row r="4911" spans="1:16" x14ac:dyDescent="0.3">
      <c r="A4911" t="s">
        <v>3887</v>
      </c>
      <c r="B4911" t="s">
        <v>278</v>
      </c>
      <c r="N4911" s="107">
        <v>19</v>
      </c>
      <c r="O4911">
        <v>7.2</v>
      </c>
      <c r="P4911">
        <v>1000</v>
      </c>
    </row>
    <row r="4912" spans="1:16" x14ac:dyDescent="0.3">
      <c r="A4912" t="s">
        <v>3888</v>
      </c>
      <c r="B4912" t="s">
        <v>298</v>
      </c>
      <c r="N4912" s="107">
        <v>12</v>
      </c>
      <c r="O4912">
        <v>5.9</v>
      </c>
      <c r="P4912">
        <v>0</v>
      </c>
    </row>
    <row r="4913" spans="1:16" x14ac:dyDescent="0.3">
      <c r="A4913" t="s">
        <v>3889</v>
      </c>
      <c r="B4913" t="s">
        <v>305</v>
      </c>
      <c r="N4913" s="107">
        <v>4</v>
      </c>
      <c r="O4913">
        <v>6.1</v>
      </c>
      <c r="P4913">
        <v>0</v>
      </c>
    </row>
    <row r="4914" spans="1:16" x14ac:dyDescent="0.3">
      <c r="A4914" t="s">
        <v>3890</v>
      </c>
      <c r="B4914" t="s">
        <v>500</v>
      </c>
      <c r="N4914" s="107">
        <v>3</v>
      </c>
      <c r="O4914">
        <v>6.8</v>
      </c>
      <c r="P4914">
        <v>15000</v>
      </c>
    </row>
    <row r="4915" spans="1:16" x14ac:dyDescent="0.3">
      <c r="A4915" t="s">
        <v>3891</v>
      </c>
      <c r="B4915" t="s">
        <v>405</v>
      </c>
      <c r="N4915" s="107">
        <v>8</v>
      </c>
      <c r="O4915">
        <v>7.7</v>
      </c>
      <c r="P4915">
        <v>0</v>
      </c>
    </row>
    <row r="4916" spans="1:16" x14ac:dyDescent="0.3">
      <c r="A4916" t="s">
        <v>3892</v>
      </c>
      <c r="B4916" t="s">
        <v>362</v>
      </c>
      <c r="N4916" s="107">
        <v>9</v>
      </c>
      <c r="O4916">
        <v>4.9000000000000004</v>
      </c>
      <c r="P4916">
        <v>0</v>
      </c>
    </row>
    <row r="4917" spans="1:16" x14ac:dyDescent="0.3">
      <c r="A4917" t="s">
        <v>3893</v>
      </c>
      <c r="B4917" t="s">
        <v>278</v>
      </c>
      <c r="N4917" s="107">
        <v>1</v>
      </c>
      <c r="O4917">
        <v>6.1</v>
      </c>
      <c r="P4917">
        <v>0</v>
      </c>
    </row>
    <row r="4918" spans="1:16" x14ac:dyDescent="0.3">
      <c r="A4918" t="s">
        <v>3894</v>
      </c>
      <c r="B4918" t="s">
        <v>856</v>
      </c>
      <c r="N4918" s="107">
        <v>12</v>
      </c>
      <c r="O4918">
        <v>2.5</v>
      </c>
      <c r="P4918">
        <v>934</v>
      </c>
    </row>
    <row r="4919" spans="1:16" x14ac:dyDescent="0.3">
      <c r="A4919" t="s">
        <v>3895</v>
      </c>
      <c r="B4919" t="s">
        <v>199</v>
      </c>
      <c r="N4919" s="107">
        <v>7</v>
      </c>
      <c r="O4919">
        <v>6.1</v>
      </c>
      <c r="P4919">
        <v>833</v>
      </c>
    </row>
    <row r="4920" spans="1:16" x14ac:dyDescent="0.3">
      <c r="A4920" t="s">
        <v>3896</v>
      </c>
      <c r="B4920" t="s">
        <v>474</v>
      </c>
      <c r="N4920" s="107">
        <v>4</v>
      </c>
      <c r="O4920">
        <v>5.9</v>
      </c>
      <c r="P4920">
        <v>0</v>
      </c>
    </row>
    <row r="4921" spans="1:16" x14ac:dyDescent="0.3">
      <c r="A4921" t="s">
        <v>3897</v>
      </c>
      <c r="B4921" t="s">
        <v>644</v>
      </c>
      <c r="N4921" s="107">
        <v>18</v>
      </c>
      <c r="O4921">
        <v>5.7</v>
      </c>
      <c r="P4921">
        <v>0</v>
      </c>
    </row>
    <row r="4922" spans="1:16" x14ac:dyDescent="0.3">
      <c r="A4922" t="s">
        <v>3898</v>
      </c>
      <c r="B4922" t="s">
        <v>284</v>
      </c>
      <c r="N4922" s="107">
        <v>19</v>
      </c>
      <c r="O4922">
        <v>5.6</v>
      </c>
      <c r="P4922">
        <v>20000</v>
      </c>
    </row>
    <row r="4923" spans="1:16" x14ac:dyDescent="0.3">
      <c r="A4923" t="s">
        <v>3899</v>
      </c>
      <c r="B4923" t="s">
        <v>602</v>
      </c>
      <c r="N4923" s="107">
        <v>12</v>
      </c>
      <c r="O4923">
        <v>7.2</v>
      </c>
      <c r="P4923">
        <v>109000</v>
      </c>
    </row>
    <row r="4924" spans="1:16" x14ac:dyDescent="0.3">
      <c r="A4924" t="s">
        <v>3900</v>
      </c>
      <c r="B4924" t="s">
        <v>351</v>
      </c>
      <c r="N4924" s="107">
        <v>4</v>
      </c>
      <c r="O4924">
        <v>7.7</v>
      </c>
      <c r="P4924">
        <v>0</v>
      </c>
    </row>
    <row r="4925" spans="1:16" x14ac:dyDescent="0.3">
      <c r="A4925" t="s">
        <v>3901</v>
      </c>
      <c r="B4925" t="s">
        <v>660</v>
      </c>
      <c r="N4925" s="107">
        <v>3</v>
      </c>
      <c r="O4925">
        <v>7.8</v>
      </c>
      <c r="P4925">
        <v>593</v>
      </c>
    </row>
    <row r="4926" spans="1:16" x14ac:dyDescent="0.3">
      <c r="A4926" t="s">
        <v>3902</v>
      </c>
      <c r="B4926" t="s">
        <v>300</v>
      </c>
      <c r="N4926" s="107">
        <v>8</v>
      </c>
      <c r="O4926">
        <v>6.1</v>
      </c>
      <c r="P4926">
        <v>0</v>
      </c>
    </row>
    <row r="4927" spans="1:16" x14ac:dyDescent="0.3">
      <c r="A4927" t="s">
        <v>3903</v>
      </c>
      <c r="B4927" t="s">
        <v>857</v>
      </c>
      <c r="N4927" s="107">
        <v>9</v>
      </c>
      <c r="O4927">
        <v>5.8</v>
      </c>
      <c r="P4927">
        <v>0</v>
      </c>
    </row>
    <row r="4928" spans="1:16" x14ac:dyDescent="0.3">
      <c r="A4928" t="s">
        <v>3904</v>
      </c>
      <c r="B4928" t="s">
        <v>190</v>
      </c>
      <c r="N4928" s="107">
        <v>1</v>
      </c>
      <c r="O4928">
        <v>6.5</v>
      </c>
      <c r="P4928">
        <v>5000</v>
      </c>
    </row>
    <row r="4929" spans="1:16" x14ac:dyDescent="0.3">
      <c r="A4929" t="s">
        <v>3905</v>
      </c>
      <c r="B4929" t="s">
        <v>329</v>
      </c>
      <c r="N4929" s="107">
        <v>12</v>
      </c>
      <c r="O4929">
        <v>7.9</v>
      </c>
      <c r="P4929">
        <v>862</v>
      </c>
    </row>
    <row r="4930" spans="1:16" x14ac:dyDescent="0.3">
      <c r="A4930" t="s">
        <v>3906</v>
      </c>
      <c r="B4930" t="s">
        <v>220</v>
      </c>
      <c r="N4930" s="107">
        <v>7</v>
      </c>
      <c r="O4930">
        <v>6.3</v>
      </c>
      <c r="P4930">
        <v>204</v>
      </c>
    </row>
    <row r="4931" spans="1:16" x14ac:dyDescent="0.3">
      <c r="A4931" t="s">
        <v>3907</v>
      </c>
      <c r="B4931" t="s">
        <v>300</v>
      </c>
      <c r="N4931" s="107">
        <v>21</v>
      </c>
      <c r="O4931">
        <v>3.8</v>
      </c>
      <c r="P4931">
        <v>72000</v>
      </c>
    </row>
    <row r="4932" spans="1:16" x14ac:dyDescent="0.3">
      <c r="A4932" t="s">
        <v>3908</v>
      </c>
      <c r="B4932" t="s">
        <v>443</v>
      </c>
      <c r="N4932" s="107">
        <v>12</v>
      </c>
      <c r="O4932">
        <v>8.3000000000000007</v>
      </c>
      <c r="P4932">
        <v>679</v>
      </c>
    </row>
    <row r="4933" spans="1:16" x14ac:dyDescent="0.3">
      <c r="A4933" t="s">
        <v>3909</v>
      </c>
      <c r="B4933" t="s">
        <v>298</v>
      </c>
      <c r="N4933" s="107">
        <v>13</v>
      </c>
      <c r="O4933">
        <v>6.4</v>
      </c>
      <c r="P4933">
        <v>3000</v>
      </c>
    </row>
    <row r="4934" spans="1:16" x14ac:dyDescent="0.3">
      <c r="A4934" t="s">
        <v>3910</v>
      </c>
      <c r="B4934" t="s">
        <v>581</v>
      </c>
      <c r="N4934" s="107">
        <v>14</v>
      </c>
      <c r="O4934">
        <v>6.7</v>
      </c>
      <c r="P4934">
        <v>0</v>
      </c>
    </row>
    <row r="4935" spans="1:16" x14ac:dyDescent="0.3">
      <c r="A4935" t="s">
        <v>3911</v>
      </c>
      <c r="B4935" t="s">
        <v>298</v>
      </c>
      <c r="N4935" s="107">
        <v>15</v>
      </c>
      <c r="O4935">
        <v>6.1</v>
      </c>
      <c r="P4935">
        <v>22</v>
      </c>
    </row>
    <row r="4936" spans="1:16" x14ac:dyDescent="0.3">
      <c r="A4936" t="s">
        <v>3912</v>
      </c>
      <c r="B4936" t="s">
        <v>259</v>
      </c>
      <c r="N4936" s="107">
        <v>16</v>
      </c>
      <c r="O4936">
        <v>8.1</v>
      </c>
      <c r="P4936">
        <v>251</v>
      </c>
    </row>
    <row r="4937" spans="1:16" x14ac:dyDescent="0.3">
      <c r="A4937" t="s">
        <v>3913</v>
      </c>
      <c r="B4937" t="s">
        <v>479</v>
      </c>
      <c r="N4937" s="107">
        <v>17</v>
      </c>
      <c r="O4937">
        <v>6</v>
      </c>
      <c r="P4937">
        <v>0</v>
      </c>
    </row>
    <row r="4938" spans="1:16" x14ac:dyDescent="0.3">
      <c r="A4938" t="s">
        <v>3914</v>
      </c>
      <c r="B4938" t="s">
        <v>592</v>
      </c>
      <c r="N4938" s="107">
        <v>19</v>
      </c>
      <c r="O4938">
        <v>5.8</v>
      </c>
      <c r="P4938">
        <v>0</v>
      </c>
    </row>
    <row r="4939" spans="1:16" x14ac:dyDescent="0.3">
      <c r="A4939" t="s">
        <v>3915</v>
      </c>
      <c r="B4939" t="s">
        <v>858</v>
      </c>
      <c r="N4939" s="107">
        <v>6</v>
      </c>
      <c r="O4939">
        <v>5.6</v>
      </c>
      <c r="P4939">
        <v>618</v>
      </c>
    </row>
    <row r="4940" spans="1:16" x14ac:dyDescent="0.3">
      <c r="A4940" t="s">
        <v>3916</v>
      </c>
      <c r="B4940" t="s">
        <v>581</v>
      </c>
      <c r="N4940" s="107">
        <v>1</v>
      </c>
      <c r="O4940">
        <v>6.1</v>
      </c>
      <c r="P4940">
        <v>11000</v>
      </c>
    </row>
    <row r="4941" spans="1:16" x14ac:dyDescent="0.3">
      <c r="A4941" t="s">
        <v>3917</v>
      </c>
      <c r="B4941" t="s">
        <v>298</v>
      </c>
      <c r="N4941" s="107">
        <v>2</v>
      </c>
      <c r="O4941">
        <v>5.9</v>
      </c>
      <c r="P4941">
        <v>0</v>
      </c>
    </row>
    <row r="4942" spans="1:16" x14ac:dyDescent="0.3">
      <c r="A4942" t="s">
        <v>3918</v>
      </c>
      <c r="B4942" t="s">
        <v>278</v>
      </c>
      <c r="N4942" s="107">
        <v>12</v>
      </c>
      <c r="O4942">
        <v>7.3</v>
      </c>
      <c r="P4942">
        <v>689</v>
      </c>
    </row>
    <row r="4943" spans="1:16" x14ac:dyDescent="0.3">
      <c r="A4943" t="s">
        <v>3919</v>
      </c>
      <c r="B4943" t="s">
        <v>464</v>
      </c>
      <c r="N4943" s="107">
        <v>13</v>
      </c>
      <c r="O4943">
        <v>6.8</v>
      </c>
      <c r="P4943">
        <v>5000</v>
      </c>
    </row>
    <row r="4944" spans="1:16" x14ac:dyDescent="0.3">
      <c r="A4944" t="s">
        <v>3920</v>
      </c>
      <c r="B4944" t="s">
        <v>278</v>
      </c>
      <c r="N4944" s="107">
        <v>14</v>
      </c>
      <c r="O4944">
        <v>5.7</v>
      </c>
      <c r="P4944">
        <v>186</v>
      </c>
    </row>
    <row r="4945" spans="1:16" x14ac:dyDescent="0.3">
      <c r="A4945" t="s">
        <v>3921</v>
      </c>
      <c r="B4945" t="s">
        <v>190</v>
      </c>
      <c r="N4945" s="107">
        <v>15</v>
      </c>
      <c r="O4945">
        <v>7.3</v>
      </c>
      <c r="P4945">
        <v>0</v>
      </c>
    </row>
    <row r="4946" spans="1:16" x14ac:dyDescent="0.3">
      <c r="A4946" t="s">
        <v>3922</v>
      </c>
      <c r="B4946" t="s">
        <v>433</v>
      </c>
      <c r="N4946" s="107">
        <v>16</v>
      </c>
      <c r="O4946">
        <v>6.3</v>
      </c>
      <c r="P4946">
        <v>69</v>
      </c>
    </row>
    <row r="4947" spans="1:16" x14ac:dyDescent="0.3">
      <c r="A4947" t="s">
        <v>3923</v>
      </c>
      <c r="B4947" t="s">
        <v>712</v>
      </c>
      <c r="N4947" s="107">
        <v>17</v>
      </c>
      <c r="O4947">
        <v>5.9</v>
      </c>
      <c r="P4947">
        <v>10000</v>
      </c>
    </row>
    <row r="4948" spans="1:16" x14ac:dyDescent="0.3">
      <c r="A4948" t="s">
        <v>2923</v>
      </c>
      <c r="B4948" t="s">
        <v>479</v>
      </c>
      <c r="N4948" s="107">
        <v>18</v>
      </c>
      <c r="O4948">
        <v>7.1</v>
      </c>
      <c r="P4948">
        <v>0</v>
      </c>
    </row>
    <row r="4949" spans="1:16" x14ac:dyDescent="0.3">
      <c r="A4949" t="s">
        <v>3924</v>
      </c>
      <c r="B4949" t="s">
        <v>313</v>
      </c>
      <c r="N4949" s="107">
        <v>19</v>
      </c>
      <c r="O4949">
        <v>7.1</v>
      </c>
      <c r="P4949">
        <v>131000</v>
      </c>
    </row>
    <row r="4950" spans="1:16" x14ac:dyDescent="0.3">
      <c r="A4950" t="s">
        <v>3925</v>
      </c>
      <c r="B4950" t="s">
        <v>190</v>
      </c>
      <c r="N4950" s="107">
        <v>12</v>
      </c>
      <c r="O4950">
        <v>8</v>
      </c>
      <c r="P4950">
        <v>107</v>
      </c>
    </row>
    <row r="4951" spans="1:16" x14ac:dyDescent="0.3">
      <c r="A4951" t="s">
        <v>3926</v>
      </c>
      <c r="B4951" t="s">
        <v>270</v>
      </c>
      <c r="N4951" s="107">
        <v>4</v>
      </c>
      <c r="O4951">
        <v>5.0999999999999996</v>
      </c>
      <c r="P4951">
        <v>0</v>
      </c>
    </row>
    <row r="4952" spans="1:16" x14ac:dyDescent="0.3">
      <c r="A4952" t="s">
        <v>3927</v>
      </c>
      <c r="B4952" t="s">
        <v>303</v>
      </c>
      <c r="N4952" s="107">
        <v>3</v>
      </c>
      <c r="O4952">
        <v>7.1</v>
      </c>
      <c r="P4952">
        <v>141</v>
      </c>
    </row>
    <row r="4953" spans="1:16" x14ac:dyDescent="0.3">
      <c r="A4953" t="s">
        <v>3928</v>
      </c>
      <c r="B4953" t="s">
        <v>477</v>
      </c>
      <c r="N4953" s="107">
        <v>8</v>
      </c>
      <c r="O4953">
        <v>6.5</v>
      </c>
      <c r="P4953">
        <v>0</v>
      </c>
    </row>
    <row r="4954" spans="1:16" x14ac:dyDescent="0.3">
      <c r="A4954" t="s">
        <v>3929</v>
      </c>
      <c r="B4954" t="s">
        <v>554</v>
      </c>
      <c r="N4954" s="107">
        <v>9</v>
      </c>
      <c r="O4954">
        <v>4.5</v>
      </c>
      <c r="P4954">
        <v>18000</v>
      </c>
    </row>
    <row r="4955" spans="1:16" x14ac:dyDescent="0.3">
      <c r="A4955" t="s">
        <v>3930</v>
      </c>
      <c r="B4955" t="s">
        <v>648</v>
      </c>
      <c r="N4955" s="107">
        <v>1</v>
      </c>
      <c r="O4955">
        <v>6.6</v>
      </c>
      <c r="P4955">
        <v>0</v>
      </c>
    </row>
    <row r="4956" spans="1:16" x14ac:dyDescent="0.3">
      <c r="A4956" t="s">
        <v>3931</v>
      </c>
      <c r="B4956" t="s">
        <v>560</v>
      </c>
      <c r="N4956" s="107">
        <v>12</v>
      </c>
      <c r="O4956">
        <v>4.3</v>
      </c>
      <c r="P4956">
        <v>23000</v>
      </c>
    </row>
    <row r="4957" spans="1:16" x14ac:dyDescent="0.3">
      <c r="A4957" t="s">
        <v>3932</v>
      </c>
      <c r="B4957" t="s">
        <v>284</v>
      </c>
      <c r="N4957" s="107">
        <v>7</v>
      </c>
      <c r="O4957">
        <v>6.7</v>
      </c>
      <c r="P4957">
        <v>139</v>
      </c>
    </row>
    <row r="4958" spans="1:16" x14ac:dyDescent="0.3">
      <c r="A4958" t="s">
        <v>3933</v>
      </c>
      <c r="B4958" t="s">
        <v>244</v>
      </c>
      <c r="N4958" s="107">
        <v>4</v>
      </c>
      <c r="O4958">
        <v>6.8</v>
      </c>
      <c r="P4958">
        <v>332</v>
      </c>
    </row>
    <row r="4959" spans="1:16" x14ac:dyDescent="0.3">
      <c r="A4959" t="s">
        <v>3934</v>
      </c>
      <c r="B4959" t="s">
        <v>859</v>
      </c>
      <c r="N4959" s="107">
        <v>21</v>
      </c>
      <c r="O4959">
        <v>5.4</v>
      </c>
      <c r="P4959">
        <v>11000</v>
      </c>
    </row>
    <row r="4960" spans="1:16" x14ac:dyDescent="0.3">
      <c r="A4960" t="s">
        <v>3935</v>
      </c>
      <c r="B4960" t="s">
        <v>860</v>
      </c>
      <c r="N4960" s="107">
        <v>12</v>
      </c>
      <c r="O4960">
        <v>6.6</v>
      </c>
      <c r="P4960">
        <v>0</v>
      </c>
    </row>
    <row r="4961" spans="1:16" x14ac:dyDescent="0.3">
      <c r="A4961" t="s">
        <v>3936</v>
      </c>
      <c r="B4961" t="s">
        <v>345</v>
      </c>
      <c r="N4961" s="107">
        <v>13</v>
      </c>
      <c r="O4961">
        <v>7.4</v>
      </c>
      <c r="P4961">
        <v>0</v>
      </c>
    </row>
    <row r="4962" spans="1:16" x14ac:dyDescent="0.3">
      <c r="A4962" t="s">
        <v>3937</v>
      </c>
      <c r="B4962" t="s">
        <v>286</v>
      </c>
      <c r="N4962" s="107">
        <v>14</v>
      </c>
      <c r="O4962">
        <v>7.3</v>
      </c>
      <c r="P4962">
        <v>0</v>
      </c>
    </row>
    <row r="4963" spans="1:16" x14ac:dyDescent="0.3">
      <c r="A4963" t="s">
        <v>3938</v>
      </c>
      <c r="B4963" t="s">
        <v>443</v>
      </c>
      <c r="N4963" s="107">
        <v>15</v>
      </c>
      <c r="O4963">
        <v>6.9</v>
      </c>
      <c r="P4963">
        <v>15000</v>
      </c>
    </row>
    <row r="4964" spans="1:16" x14ac:dyDescent="0.3">
      <c r="A4964" t="s">
        <v>3939</v>
      </c>
      <c r="B4964" t="s">
        <v>573</v>
      </c>
      <c r="N4964" s="107">
        <v>16</v>
      </c>
      <c r="O4964">
        <v>8</v>
      </c>
      <c r="P4964">
        <v>0</v>
      </c>
    </row>
    <row r="4965" spans="1:16" x14ac:dyDescent="0.3">
      <c r="A4965" t="s">
        <v>3940</v>
      </c>
      <c r="B4965" t="s">
        <v>550</v>
      </c>
      <c r="N4965" s="107">
        <v>17</v>
      </c>
      <c r="O4965">
        <v>6.4</v>
      </c>
      <c r="P4965">
        <v>0</v>
      </c>
    </row>
    <row r="4966" spans="1:16" x14ac:dyDescent="0.3">
      <c r="A4966" t="s">
        <v>3941</v>
      </c>
      <c r="B4966" t="s">
        <v>414</v>
      </c>
      <c r="N4966" s="107">
        <v>19</v>
      </c>
      <c r="O4966">
        <v>7.8</v>
      </c>
      <c r="P4966">
        <v>0</v>
      </c>
    </row>
    <row r="4967" spans="1:16" x14ac:dyDescent="0.3">
      <c r="A4967" t="s">
        <v>3942</v>
      </c>
      <c r="B4967" t="s">
        <v>341</v>
      </c>
      <c r="N4967" s="107">
        <v>6</v>
      </c>
      <c r="O4967">
        <v>6.1</v>
      </c>
      <c r="P4967">
        <v>0</v>
      </c>
    </row>
    <row r="4968" spans="1:16" x14ac:dyDescent="0.3">
      <c r="A4968" t="s">
        <v>3943</v>
      </c>
      <c r="B4968" t="s">
        <v>733</v>
      </c>
      <c r="N4968" s="107">
        <v>1</v>
      </c>
      <c r="O4968">
        <v>6.1</v>
      </c>
      <c r="P4968">
        <v>0</v>
      </c>
    </row>
    <row r="4969" spans="1:16" x14ac:dyDescent="0.3">
      <c r="A4969" t="s">
        <v>3944</v>
      </c>
      <c r="B4969" t="s">
        <v>537</v>
      </c>
      <c r="N4969" s="107">
        <v>2</v>
      </c>
      <c r="O4969">
        <v>5.0999999999999996</v>
      </c>
      <c r="P4969">
        <v>337</v>
      </c>
    </row>
    <row r="4970" spans="1:16" x14ac:dyDescent="0.3">
      <c r="A4970" t="s">
        <v>3945</v>
      </c>
      <c r="B4970" t="s">
        <v>358</v>
      </c>
      <c r="N4970" s="107">
        <v>12</v>
      </c>
      <c r="O4970">
        <v>7.8</v>
      </c>
      <c r="P4970">
        <v>19000</v>
      </c>
    </row>
    <row r="4971" spans="1:16" x14ac:dyDescent="0.3">
      <c r="A4971" t="s">
        <v>3946</v>
      </c>
      <c r="B4971" t="s">
        <v>278</v>
      </c>
      <c r="N4971" s="107">
        <v>13</v>
      </c>
      <c r="O4971">
        <v>7.4</v>
      </c>
      <c r="P4971">
        <v>38000</v>
      </c>
    </row>
    <row r="4972" spans="1:16" x14ac:dyDescent="0.3">
      <c r="A4972" t="s">
        <v>3947</v>
      </c>
      <c r="B4972" t="s">
        <v>442</v>
      </c>
      <c r="N4972" s="107">
        <v>14</v>
      </c>
      <c r="O4972">
        <v>7.8</v>
      </c>
      <c r="P4972">
        <v>0</v>
      </c>
    </row>
    <row r="4973" spans="1:16" x14ac:dyDescent="0.3">
      <c r="A4973" t="s">
        <v>3948</v>
      </c>
      <c r="B4973" t="s">
        <v>861</v>
      </c>
      <c r="N4973" s="107">
        <v>15</v>
      </c>
      <c r="O4973">
        <v>8</v>
      </c>
      <c r="P4973">
        <v>329</v>
      </c>
    </row>
    <row r="4974" spans="1:16" x14ac:dyDescent="0.3">
      <c r="A4974" t="s">
        <v>3949</v>
      </c>
      <c r="B4974" t="s">
        <v>190</v>
      </c>
      <c r="N4974" s="107">
        <v>16</v>
      </c>
      <c r="O4974">
        <v>6.7</v>
      </c>
      <c r="P4974">
        <v>344</v>
      </c>
    </row>
    <row r="4975" spans="1:16" x14ac:dyDescent="0.3">
      <c r="A4975" t="s">
        <v>3950</v>
      </c>
      <c r="B4975" t="s">
        <v>325</v>
      </c>
      <c r="N4975" s="107">
        <v>17</v>
      </c>
      <c r="O4975">
        <v>6.6</v>
      </c>
      <c r="P4975">
        <v>0</v>
      </c>
    </row>
    <row r="4976" spans="1:16" x14ac:dyDescent="0.3">
      <c r="A4976" t="s">
        <v>3951</v>
      </c>
      <c r="B4976" t="s">
        <v>278</v>
      </c>
      <c r="N4976" s="107">
        <v>18</v>
      </c>
      <c r="O4976">
        <v>6.4</v>
      </c>
      <c r="P4976">
        <v>44000</v>
      </c>
    </row>
    <row r="4977" spans="1:16" x14ac:dyDescent="0.3">
      <c r="A4977" t="s">
        <v>3952</v>
      </c>
      <c r="B4977" t="s">
        <v>196</v>
      </c>
      <c r="N4977" s="107">
        <v>19</v>
      </c>
      <c r="O4977">
        <v>6.7</v>
      </c>
      <c r="P4977">
        <v>0</v>
      </c>
    </row>
    <row r="4978" spans="1:16" x14ac:dyDescent="0.3">
      <c r="A4978" t="s">
        <v>3953</v>
      </c>
      <c r="B4978" t="s">
        <v>313</v>
      </c>
      <c r="N4978" s="107">
        <v>12</v>
      </c>
      <c r="O4978">
        <v>6.2</v>
      </c>
      <c r="P4978">
        <v>5000</v>
      </c>
    </row>
    <row r="4979" spans="1:16" x14ac:dyDescent="0.3">
      <c r="A4979" t="s">
        <v>3954</v>
      </c>
      <c r="B4979" t="s">
        <v>397</v>
      </c>
      <c r="N4979" s="107">
        <v>4</v>
      </c>
      <c r="O4979">
        <v>7.3</v>
      </c>
      <c r="P4979">
        <v>0</v>
      </c>
    </row>
    <row r="4980" spans="1:16" x14ac:dyDescent="0.3">
      <c r="A4980" t="s">
        <v>3955</v>
      </c>
      <c r="B4980" t="s">
        <v>281</v>
      </c>
      <c r="N4980" s="107">
        <v>3</v>
      </c>
      <c r="O4980">
        <v>8.1</v>
      </c>
      <c r="P4980">
        <v>0</v>
      </c>
    </row>
    <row r="4981" spans="1:16" x14ac:dyDescent="0.3">
      <c r="A4981" t="s">
        <v>3956</v>
      </c>
      <c r="B4981" t="s">
        <v>645</v>
      </c>
      <c r="N4981" s="107">
        <v>8</v>
      </c>
      <c r="O4981">
        <v>7</v>
      </c>
      <c r="P4981">
        <v>18000</v>
      </c>
    </row>
    <row r="4982" spans="1:16" x14ac:dyDescent="0.3">
      <c r="A4982" t="s">
        <v>3957</v>
      </c>
      <c r="B4982" t="s">
        <v>602</v>
      </c>
      <c r="N4982" s="107">
        <v>9</v>
      </c>
      <c r="O4982">
        <v>8</v>
      </c>
      <c r="P4982">
        <v>21000</v>
      </c>
    </row>
    <row r="4983" spans="1:16" x14ac:dyDescent="0.3">
      <c r="A4983" t="s">
        <v>3958</v>
      </c>
      <c r="B4983" t="s">
        <v>312</v>
      </c>
      <c r="N4983" s="107">
        <v>1</v>
      </c>
      <c r="O4983">
        <v>8</v>
      </c>
      <c r="P4983">
        <v>0</v>
      </c>
    </row>
    <row r="4984" spans="1:16" x14ac:dyDescent="0.3">
      <c r="A4984" t="s">
        <v>3959</v>
      </c>
      <c r="B4984" t="s">
        <v>298</v>
      </c>
      <c r="N4984" s="107">
        <v>21</v>
      </c>
      <c r="O4984">
        <v>7</v>
      </c>
      <c r="P4984">
        <v>0</v>
      </c>
    </row>
    <row r="4985" spans="1:16" x14ac:dyDescent="0.3">
      <c r="A4985" t="s">
        <v>3960</v>
      </c>
      <c r="B4985" t="s">
        <v>862</v>
      </c>
      <c r="N4985" s="107">
        <v>12</v>
      </c>
      <c r="O4985">
        <v>7.9</v>
      </c>
      <c r="P4985">
        <v>0</v>
      </c>
    </row>
    <row r="4986" spans="1:16" x14ac:dyDescent="0.3">
      <c r="A4986" t="s">
        <v>3961</v>
      </c>
      <c r="B4986" t="s">
        <v>863</v>
      </c>
      <c r="N4986" s="107">
        <v>13</v>
      </c>
      <c r="O4986">
        <v>5.9</v>
      </c>
      <c r="P4986">
        <v>0</v>
      </c>
    </row>
    <row r="4987" spans="1:16" x14ac:dyDescent="0.3">
      <c r="A4987" t="s">
        <v>3962</v>
      </c>
      <c r="B4987" t="s">
        <v>300</v>
      </c>
      <c r="N4987" s="107">
        <v>14</v>
      </c>
      <c r="O4987">
        <v>6.6</v>
      </c>
      <c r="P4987">
        <v>770</v>
      </c>
    </row>
    <row r="4988" spans="1:16" x14ac:dyDescent="0.3">
      <c r="A4988" t="s">
        <v>3963</v>
      </c>
      <c r="B4988" t="s">
        <v>373</v>
      </c>
      <c r="N4988" s="107">
        <v>15</v>
      </c>
      <c r="O4988">
        <v>6.3</v>
      </c>
      <c r="P4988">
        <v>0</v>
      </c>
    </row>
    <row r="4989" spans="1:16" x14ac:dyDescent="0.3">
      <c r="A4989" t="s">
        <v>3964</v>
      </c>
      <c r="B4989" t="s">
        <v>178</v>
      </c>
      <c r="N4989" s="107">
        <v>16</v>
      </c>
      <c r="O4989">
        <v>7.7</v>
      </c>
      <c r="P4989">
        <v>0</v>
      </c>
    </row>
    <row r="4990" spans="1:16" x14ac:dyDescent="0.3">
      <c r="A4990" t="s">
        <v>3965</v>
      </c>
      <c r="B4990" t="s">
        <v>298</v>
      </c>
      <c r="N4990" s="107">
        <v>17</v>
      </c>
      <c r="O4990">
        <v>6.9</v>
      </c>
      <c r="P4990">
        <v>0</v>
      </c>
    </row>
    <row r="4991" spans="1:16" x14ac:dyDescent="0.3">
      <c r="A4991" t="s">
        <v>3966</v>
      </c>
      <c r="B4991" t="s">
        <v>405</v>
      </c>
      <c r="N4991" s="107">
        <v>19</v>
      </c>
      <c r="O4991">
        <v>7.1</v>
      </c>
      <c r="P4991">
        <v>0</v>
      </c>
    </row>
    <row r="4992" spans="1:16" x14ac:dyDescent="0.3">
      <c r="A4992" t="s">
        <v>3967</v>
      </c>
      <c r="B4992" t="s">
        <v>541</v>
      </c>
      <c r="N4992" s="107">
        <v>6</v>
      </c>
      <c r="O4992">
        <v>7.4</v>
      </c>
      <c r="P4992">
        <v>15000</v>
      </c>
    </row>
    <row r="4993" spans="1:16" x14ac:dyDescent="0.3">
      <c r="A4993" t="s">
        <v>3968</v>
      </c>
      <c r="B4993" t="s">
        <v>864</v>
      </c>
      <c r="N4993" s="107">
        <v>1</v>
      </c>
      <c r="O4993">
        <v>6.5</v>
      </c>
      <c r="P4993">
        <v>0</v>
      </c>
    </row>
    <row r="4994" spans="1:16" x14ac:dyDescent="0.3">
      <c r="A4994" t="s">
        <v>3969</v>
      </c>
      <c r="B4994" t="s">
        <v>865</v>
      </c>
      <c r="N4994" s="107">
        <v>2</v>
      </c>
      <c r="O4994">
        <v>6.5</v>
      </c>
      <c r="P4994">
        <v>0</v>
      </c>
    </row>
    <row r="4995" spans="1:16" x14ac:dyDescent="0.3">
      <c r="A4995" t="s">
        <v>3970</v>
      </c>
      <c r="B4995" t="s">
        <v>866</v>
      </c>
      <c r="N4995" s="107">
        <v>12</v>
      </c>
      <c r="O4995">
        <v>6.8</v>
      </c>
      <c r="P4995">
        <v>0</v>
      </c>
    </row>
    <row r="4996" spans="1:16" x14ac:dyDescent="0.3">
      <c r="A4996" t="s">
        <v>3971</v>
      </c>
      <c r="B4996" t="s">
        <v>284</v>
      </c>
      <c r="N4996" s="107">
        <v>13</v>
      </c>
      <c r="O4996">
        <v>7.5</v>
      </c>
      <c r="P4996">
        <v>0</v>
      </c>
    </row>
    <row r="4997" spans="1:16" x14ac:dyDescent="0.3">
      <c r="A4997" t="s">
        <v>3972</v>
      </c>
      <c r="B4997" t="s">
        <v>484</v>
      </c>
      <c r="N4997" s="107">
        <v>14</v>
      </c>
      <c r="O4997">
        <v>6.6</v>
      </c>
      <c r="P4997">
        <v>32000</v>
      </c>
    </row>
    <row r="4998" spans="1:16" x14ac:dyDescent="0.3">
      <c r="A4998" t="s">
        <v>3973</v>
      </c>
      <c r="B4998" t="s">
        <v>384</v>
      </c>
      <c r="N4998" s="107">
        <v>15</v>
      </c>
      <c r="O4998">
        <v>7.1</v>
      </c>
      <c r="P4998">
        <v>0</v>
      </c>
    </row>
    <row r="4999" spans="1:16" x14ac:dyDescent="0.3">
      <c r="A4999" t="s">
        <v>3974</v>
      </c>
      <c r="B4999" t="s">
        <v>398</v>
      </c>
      <c r="N4999" s="107">
        <v>16</v>
      </c>
      <c r="O4999">
        <v>6.6</v>
      </c>
      <c r="P4999">
        <v>0</v>
      </c>
    </row>
    <row r="5000" spans="1:16" x14ac:dyDescent="0.3">
      <c r="A5000" t="s">
        <v>3975</v>
      </c>
      <c r="B5000" t="s">
        <v>867</v>
      </c>
      <c r="N5000" s="107">
        <v>17</v>
      </c>
      <c r="O5000">
        <v>7</v>
      </c>
      <c r="P5000">
        <v>0</v>
      </c>
    </row>
    <row r="5001" spans="1:16" x14ac:dyDescent="0.3">
      <c r="A5001" t="s">
        <v>3976</v>
      </c>
      <c r="B5001" t="s">
        <v>373</v>
      </c>
      <c r="N5001" s="107">
        <v>18</v>
      </c>
      <c r="O5001">
        <v>3.3</v>
      </c>
      <c r="P5001">
        <v>29000</v>
      </c>
    </row>
    <row r="5002" spans="1:16" x14ac:dyDescent="0.3">
      <c r="A5002" t="s">
        <v>3977</v>
      </c>
      <c r="B5002" t="s">
        <v>243</v>
      </c>
      <c r="N5002" s="107">
        <v>19</v>
      </c>
      <c r="O5002">
        <v>6.7</v>
      </c>
      <c r="P5002">
        <v>0</v>
      </c>
    </row>
    <row r="5003" spans="1:16" x14ac:dyDescent="0.3">
      <c r="A5003" t="s">
        <v>3978</v>
      </c>
      <c r="B5003" t="s">
        <v>640</v>
      </c>
      <c r="N5003" s="107">
        <v>12</v>
      </c>
      <c r="O5003">
        <v>8</v>
      </c>
      <c r="P5003">
        <v>0</v>
      </c>
    </row>
    <row r="5004" spans="1:16" x14ac:dyDescent="0.3">
      <c r="A5004" t="s">
        <v>3979</v>
      </c>
      <c r="B5004" t="s">
        <v>479</v>
      </c>
      <c r="N5004" s="107">
        <v>4</v>
      </c>
      <c r="O5004">
        <v>6.8</v>
      </c>
      <c r="P5004">
        <v>0</v>
      </c>
    </row>
    <row r="5005" spans="1:16" x14ac:dyDescent="0.3">
      <c r="A5005" t="s">
        <v>3980</v>
      </c>
      <c r="B5005" t="s">
        <v>494</v>
      </c>
      <c r="N5005" s="107">
        <v>3</v>
      </c>
      <c r="O5005">
        <v>6</v>
      </c>
      <c r="P5005">
        <v>0</v>
      </c>
    </row>
    <row r="5006" spans="1:16" x14ac:dyDescent="0.3">
      <c r="A5006" t="s">
        <v>3981</v>
      </c>
      <c r="B5006" t="s">
        <v>537</v>
      </c>
      <c r="N5006" s="107">
        <v>8</v>
      </c>
      <c r="O5006">
        <v>5.4</v>
      </c>
      <c r="P5006">
        <v>243</v>
      </c>
    </row>
    <row r="5007" spans="1:16" x14ac:dyDescent="0.3">
      <c r="A5007" t="s">
        <v>3982</v>
      </c>
      <c r="B5007" t="s">
        <v>298</v>
      </c>
      <c r="N5007" s="107">
        <v>9</v>
      </c>
      <c r="O5007">
        <v>4.3</v>
      </c>
      <c r="P5007">
        <v>0</v>
      </c>
    </row>
    <row r="5008" spans="1:16" x14ac:dyDescent="0.3">
      <c r="A5008" t="s">
        <v>3983</v>
      </c>
      <c r="B5008" t="s">
        <v>392</v>
      </c>
      <c r="N5008" s="107">
        <v>1</v>
      </c>
      <c r="O5008">
        <v>6.2</v>
      </c>
      <c r="P5008">
        <v>0</v>
      </c>
    </row>
    <row r="5009" spans="1:16" x14ac:dyDescent="0.3">
      <c r="A5009" t="s">
        <v>3984</v>
      </c>
      <c r="B5009" t="s">
        <v>868</v>
      </c>
      <c r="N5009" s="107">
        <v>12</v>
      </c>
      <c r="O5009">
        <v>7.7</v>
      </c>
      <c r="P5009">
        <v>0</v>
      </c>
    </row>
    <row r="5010" spans="1:16" x14ac:dyDescent="0.3">
      <c r="A5010" t="s">
        <v>1371</v>
      </c>
      <c r="B5010" t="s">
        <v>175</v>
      </c>
      <c r="N5010" s="107">
        <v>7</v>
      </c>
      <c r="O5010">
        <v>8</v>
      </c>
      <c r="P5010">
        <v>0</v>
      </c>
    </row>
    <row r="5011" spans="1:16" x14ac:dyDescent="0.3">
      <c r="A5011" t="s">
        <v>3985</v>
      </c>
      <c r="B5011" t="s">
        <v>598</v>
      </c>
      <c r="N5011" s="107">
        <v>4</v>
      </c>
      <c r="O5011">
        <v>7.4</v>
      </c>
      <c r="P5011">
        <v>0</v>
      </c>
    </row>
    <row r="5012" spans="1:16" x14ac:dyDescent="0.3">
      <c r="A5012" t="s">
        <v>3986</v>
      </c>
      <c r="B5012" t="s">
        <v>478</v>
      </c>
      <c r="N5012" s="107">
        <v>17</v>
      </c>
      <c r="O5012">
        <v>5.9</v>
      </c>
      <c r="P5012">
        <v>93000</v>
      </c>
    </row>
    <row r="5013" spans="1:16" x14ac:dyDescent="0.3">
      <c r="A5013" t="s">
        <v>3987</v>
      </c>
      <c r="B5013" t="s">
        <v>190</v>
      </c>
      <c r="N5013" s="107">
        <v>18</v>
      </c>
      <c r="O5013">
        <v>7.8</v>
      </c>
      <c r="P5013">
        <v>0</v>
      </c>
    </row>
    <row r="5014" spans="1:16" x14ac:dyDescent="0.3">
      <c r="A5014" t="s">
        <v>3988</v>
      </c>
      <c r="B5014" t="s">
        <v>325</v>
      </c>
      <c r="N5014" s="107">
        <v>19</v>
      </c>
      <c r="O5014">
        <v>7.4</v>
      </c>
      <c r="P5014">
        <v>0</v>
      </c>
    </row>
    <row r="5015" spans="1:16" x14ac:dyDescent="0.3">
      <c r="A5015" t="s">
        <v>3989</v>
      </c>
      <c r="B5015" t="s">
        <v>300</v>
      </c>
      <c r="N5015" s="107">
        <v>12</v>
      </c>
      <c r="O5015">
        <v>6.5</v>
      </c>
      <c r="P5015">
        <v>902</v>
      </c>
    </row>
    <row r="5016" spans="1:16" x14ac:dyDescent="0.3">
      <c r="A5016" t="s">
        <v>3990</v>
      </c>
      <c r="B5016" t="s">
        <v>750</v>
      </c>
      <c r="N5016" s="107">
        <v>4</v>
      </c>
      <c r="O5016">
        <v>5.4</v>
      </c>
      <c r="P5016">
        <v>0</v>
      </c>
    </row>
    <row r="5017" spans="1:16" x14ac:dyDescent="0.3">
      <c r="A5017" t="s">
        <v>3991</v>
      </c>
      <c r="B5017" t="s">
        <v>409</v>
      </c>
      <c r="N5017" s="107">
        <v>3</v>
      </c>
      <c r="O5017">
        <v>7</v>
      </c>
      <c r="P5017">
        <v>31000</v>
      </c>
    </row>
    <row r="5018" spans="1:16" x14ac:dyDescent="0.3">
      <c r="A5018" t="s">
        <v>3992</v>
      </c>
      <c r="B5018" t="s">
        <v>869</v>
      </c>
      <c r="N5018" s="107">
        <v>8</v>
      </c>
      <c r="O5018">
        <v>8.6</v>
      </c>
      <c r="P5018">
        <v>37000</v>
      </c>
    </row>
    <row r="5019" spans="1:16" x14ac:dyDescent="0.3">
      <c r="A5019" t="s">
        <v>3993</v>
      </c>
      <c r="B5019" t="s">
        <v>286</v>
      </c>
      <c r="N5019" s="107">
        <v>9</v>
      </c>
      <c r="O5019">
        <v>7.6</v>
      </c>
      <c r="P5019">
        <v>549</v>
      </c>
    </row>
    <row r="5020" spans="1:16" x14ac:dyDescent="0.3">
      <c r="A5020" t="s">
        <v>3994</v>
      </c>
      <c r="B5020" t="s">
        <v>373</v>
      </c>
      <c r="N5020" s="107">
        <v>1</v>
      </c>
      <c r="O5020">
        <v>6.9</v>
      </c>
      <c r="P5020">
        <v>0</v>
      </c>
    </row>
    <row r="5021" spans="1:16" x14ac:dyDescent="0.3">
      <c r="A5021" t="s">
        <v>3995</v>
      </c>
      <c r="B5021" t="s">
        <v>479</v>
      </c>
      <c r="N5021" s="107">
        <v>12</v>
      </c>
      <c r="O5021">
        <v>7</v>
      </c>
      <c r="P5021">
        <v>0</v>
      </c>
    </row>
    <row r="5022" spans="1:16" x14ac:dyDescent="0.3">
      <c r="A5022" t="s">
        <v>3996</v>
      </c>
      <c r="B5022" t="s">
        <v>377</v>
      </c>
      <c r="N5022" s="107">
        <v>7</v>
      </c>
      <c r="O5022">
        <v>5.3</v>
      </c>
      <c r="P5022">
        <v>0</v>
      </c>
    </row>
    <row r="5023" spans="1:16" x14ac:dyDescent="0.3">
      <c r="A5023" t="s">
        <v>3997</v>
      </c>
      <c r="B5023" t="s">
        <v>466</v>
      </c>
      <c r="N5023" s="107">
        <v>4</v>
      </c>
      <c r="O5023">
        <v>6.4</v>
      </c>
      <c r="P5023">
        <v>151</v>
      </c>
    </row>
    <row r="5024" spans="1:16" x14ac:dyDescent="0.3">
      <c r="A5024" t="s">
        <v>3998</v>
      </c>
      <c r="B5024" t="s">
        <v>298</v>
      </c>
      <c r="N5024" s="107">
        <v>3</v>
      </c>
      <c r="O5024">
        <v>4.5</v>
      </c>
      <c r="P5024">
        <v>28000</v>
      </c>
    </row>
    <row r="5025" spans="1:16" x14ac:dyDescent="0.3">
      <c r="A5025" t="s">
        <v>3999</v>
      </c>
      <c r="B5025" t="s">
        <v>544</v>
      </c>
      <c r="N5025" s="107">
        <v>8</v>
      </c>
      <c r="O5025">
        <v>7.8</v>
      </c>
      <c r="P5025">
        <v>0</v>
      </c>
    </row>
    <row r="5026" spans="1:16" x14ac:dyDescent="0.3">
      <c r="A5026" t="s">
        <v>4000</v>
      </c>
      <c r="B5026" t="s">
        <v>701</v>
      </c>
      <c r="N5026" s="107">
        <v>9</v>
      </c>
      <c r="O5026">
        <v>6.7</v>
      </c>
      <c r="P5026">
        <v>371</v>
      </c>
    </row>
    <row r="5027" spans="1:16" x14ac:dyDescent="0.3">
      <c r="A5027" t="s">
        <v>4001</v>
      </c>
      <c r="B5027" t="s">
        <v>870</v>
      </c>
      <c r="N5027" s="107">
        <v>1</v>
      </c>
      <c r="O5027">
        <v>5.3</v>
      </c>
      <c r="P5027">
        <v>0</v>
      </c>
    </row>
    <row r="5028" spans="1:16" x14ac:dyDescent="0.3">
      <c r="A5028" t="s">
        <v>4002</v>
      </c>
      <c r="B5028" t="s">
        <v>373</v>
      </c>
      <c r="N5028" s="107">
        <v>12</v>
      </c>
      <c r="O5028">
        <v>6.3</v>
      </c>
      <c r="P5028">
        <v>0</v>
      </c>
    </row>
    <row r="5029" spans="1:16" x14ac:dyDescent="0.3">
      <c r="A5029" t="s">
        <v>4003</v>
      </c>
      <c r="B5029" t="s">
        <v>196</v>
      </c>
      <c r="N5029" s="107">
        <v>7</v>
      </c>
      <c r="O5029">
        <v>7</v>
      </c>
      <c r="P5029">
        <v>439</v>
      </c>
    </row>
    <row r="5030" spans="1:16" x14ac:dyDescent="0.3">
      <c r="A5030" t="s">
        <v>4004</v>
      </c>
      <c r="B5030" t="s">
        <v>298</v>
      </c>
      <c r="N5030" s="107">
        <v>4</v>
      </c>
      <c r="O5030">
        <v>5.3</v>
      </c>
      <c r="P5030">
        <v>242</v>
      </c>
    </row>
    <row r="5031" spans="1:16" x14ac:dyDescent="0.3">
      <c r="A5031" t="s">
        <v>4005</v>
      </c>
      <c r="B5031" t="s">
        <v>278</v>
      </c>
      <c r="N5031" s="107">
        <v>21</v>
      </c>
      <c r="O5031">
        <v>6.6</v>
      </c>
      <c r="P5031">
        <v>0</v>
      </c>
    </row>
    <row r="5032" spans="1:16" x14ac:dyDescent="0.3">
      <c r="A5032" t="s">
        <v>4006</v>
      </c>
      <c r="B5032" t="s">
        <v>471</v>
      </c>
      <c r="N5032" s="107">
        <v>12</v>
      </c>
      <c r="O5032">
        <v>5.8</v>
      </c>
      <c r="P5032">
        <v>0</v>
      </c>
    </row>
    <row r="5033" spans="1:16" x14ac:dyDescent="0.3">
      <c r="A5033" t="s">
        <v>4007</v>
      </c>
      <c r="B5033" t="s">
        <v>190</v>
      </c>
      <c r="N5033" s="107">
        <v>13</v>
      </c>
      <c r="O5033">
        <v>6.7</v>
      </c>
      <c r="P5033">
        <v>1000</v>
      </c>
    </row>
    <row r="5034" spans="1:16" x14ac:dyDescent="0.3">
      <c r="A5034" t="s">
        <v>4008</v>
      </c>
      <c r="B5034" t="s">
        <v>541</v>
      </c>
      <c r="N5034" s="107">
        <v>14</v>
      </c>
      <c r="O5034">
        <v>6.6</v>
      </c>
      <c r="P5034">
        <v>0</v>
      </c>
    </row>
    <row r="5035" spans="1:16" x14ac:dyDescent="0.3">
      <c r="A5035" t="s">
        <v>4009</v>
      </c>
      <c r="B5035" t="s">
        <v>598</v>
      </c>
      <c r="N5035" s="107">
        <v>15</v>
      </c>
      <c r="O5035">
        <v>7</v>
      </c>
      <c r="P5035">
        <v>11000</v>
      </c>
    </row>
    <row r="5036" spans="1:16" x14ac:dyDescent="0.3">
      <c r="A5036" t="s">
        <v>4010</v>
      </c>
      <c r="B5036" t="s">
        <v>871</v>
      </c>
      <c r="N5036" s="107">
        <v>16</v>
      </c>
      <c r="O5036">
        <v>8.4</v>
      </c>
      <c r="P5036">
        <v>701</v>
      </c>
    </row>
    <row r="5037" spans="1:16" x14ac:dyDescent="0.3">
      <c r="A5037" t="s">
        <v>1432</v>
      </c>
      <c r="B5037" t="s">
        <v>334</v>
      </c>
      <c r="N5037" s="107">
        <v>17</v>
      </c>
      <c r="O5037">
        <v>6</v>
      </c>
      <c r="P5037">
        <v>507</v>
      </c>
    </row>
    <row r="5038" spans="1:16" x14ac:dyDescent="0.3">
      <c r="A5038" t="s">
        <v>4011</v>
      </c>
      <c r="B5038" t="s">
        <v>298</v>
      </c>
      <c r="N5038" s="107">
        <v>19</v>
      </c>
      <c r="O5038">
        <v>5.4</v>
      </c>
      <c r="P5038">
        <v>105000</v>
      </c>
    </row>
    <row r="5039" spans="1:16" x14ac:dyDescent="0.3">
      <c r="A5039" t="s">
        <v>4012</v>
      </c>
      <c r="B5039" t="s">
        <v>222</v>
      </c>
      <c r="N5039" s="107">
        <v>6</v>
      </c>
      <c r="O5039">
        <v>7.8</v>
      </c>
      <c r="P5039">
        <v>0</v>
      </c>
    </row>
    <row r="5040" spans="1:16" x14ac:dyDescent="0.3">
      <c r="A5040" t="s">
        <v>4013</v>
      </c>
      <c r="B5040" t="s">
        <v>189</v>
      </c>
      <c r="N5040" s="107">
        <v>1</v>
      </c>
      <c r="O5040">
        <v>7.6</v>
      </c>
      <c r="P5040">
        <v>0</v>
      </c>
    </row>
    <row r="5041" spans="1:16" x14ac:dyDescent="0.3">
      <c r="A5041" t="s">
        <v>4014</v>
      </c>
      <c r="B5041" t="s">
        <v>479</v>
      </c>
      <c r="N5041" s="107">
        <v>2</v>
      </c>
      <c r="O5041">
        <v>6.6</v>
      </c>
      <c r="P5041">
        <v>0</v>
      </c>
    </row>
    <row r="5042" spans="1:16" x14ac:dyDescent="0.3">
      <c r="A5042" t="s">
        <v>4015</v>
      </c>
      <c r="B5042" t="s">
        <v>405</v>
      </c>
      <c r="N5042" s="107">
        <v>12</v>
      </c>
      <c r="O5042">
        <v>6.4</v>
      </c>
      <c r="P5042">
        <v>0</v>
      </c>
    </row>
    <row r="5043" spans="1:16" x14ac:dyDescent="0.3">
      <c r="A5043" t="s">
        <v>4016</v>
      </c>
      <c r="B5043" t="s">
        <v>489</v>
      </c>
      <c r="N5043" s="107">
        <v>13</v>
      </c>
      <c r="O5043">
        <v>7</v>
      </c>
      <c r="P5043">
        <v>262</v>
      </c>
    </row>
    <row r="5044" spans="1:16" x14ac:dyDescent="0.3">
      <c r="A5044" t="s">
        <v>4017</v>
      </c>
      <c r="B5044" t="s">
        <v>243</v>
      </c>
      <c r="N5044" s="107">
        <v>14</v>
      </c>
      <c r="O5044">
        <v>5.7</v>
      </c>
      <c r="P5044">
        <v>1000</v>
      </c>
    </row>
    <row r="5045" spans="1:16" x14ac:dyDescent="0.3">
      <c r="A5045" t="s">
        <v>4018</v>
      </c>
      <c r="B5045" t="s">
        <v>276</v>
      </c>
      <c r="N5045" s="107">
        <v>15</v>
      </c>
      <c r="O5045">
        <v>5.9</v>
      </c>
      <c r="P5045">
        <v>650</v>
      </c>
    </row>
    <row r="5046" spans="1:16" x14ac:dyDescent="0.3">
      <c r="A5046" t="s">
        <v>4019</v>
      </c>
      <c r="B5046" t="s">
        <v>298</v>
      </c>
      <c r="N5046" s="107">
        <v>16</v>
      </c>
      <c r="O5046">
        <v>6.3</v>
      </c>
      <c r="P5046">
        <v>652</v>
      </c>
    </row>
    <row r="5047" spans="1:16" x14ac:dyDescent="0.3">
      <c r="A5047" t="s">
        <v>4020</v>
      </c>
      <c r="B5047" t="s">
        <v>373</v>
      </c>
      <c r="N5047" s="107">
        <v>17</v>
      </c>
      <c r="O5047">
        <v>6.3</v>
      </c>
      <c r="P5047">
        <v>0</v>
      </c>
    </row>
    <row r="5048" spans="1:16" x14ac:dyDescent="0.3">
      <c r="A5048" t="s">
        <v>4021</v>
      </c>
      <c r="B5048" t="s">
        <v>373</v>
      </c>
      <c r="N5048" s="107">
        <v>18</v>
      </c>
      <c r="O5048">
        <v>6.2</v>
      </c>
      <c r="P5048">
        <v>0</v>
      </c>
    </row>
    <row r="5049" spans="1:16" x14ac:dyDescent="0.3">
      <c r="A5049" t="s">
        <v>4022</v>
      </c>
      <c r="B5049" t="s">
        <v>789</v>
      </c>
      <c r="N5049" s="107">
        <v>19</v>
      </c>
      <c r="O5049">
        <v>2.1</v>
      </c>
      <c r="P5049">
        <v>251</v>
      </c>
    </row>
    <row r="5050" spans="1:16" x14ac:dyDescent="0.3">
      <c r="A5050" t="s">
        <v>4023</v>
      </c>
      <c r="B5050" t="s">
        <v>373</v>
      </c>
      <c r="N5050" s="107">
        <v>12</v>
      </c>
      <c r="O5050">
        <v>5</v>
      </c>
      <c r="P5050">
        <v>656</v>
      </c>
    </row>
    <row r="5051" spans="1:16" x14ac:dyDescent="0.3">
      <c r="A5051" t="s">
        <v>4024</v>
      </c>
      <c r="B5051" t="s">
        <v>233</v>
      </c>
      <c r="N5051" s="107">
        <v>4</v>
      </c>
      <c r="O5051">
        <v>5.3</v>
      </c>
      <c r="P5051">
        <v>0</v>
      </c>
    </row>
    <row r="5052" spans="1:16" x14ac:dyDescent="0.3">
      <c r="A5052" t="s">
        <v>4025</v>
      </c>
      <c r="B5052" t="s">
        <v>190</v>
      </c>
      <c r="N5052" s="107">
        <v>3</v>
      </c>
      <c r="O5052">
        <v>7.1</v>
      </c>
      <c r="P5052">
        <v>305</v>
      </c>
    </row>
    <row r="5053" spans="1:16" x14ac:dyDescent="0.3">
      <c r="A5053" t="s">
        <v>4026</v>
      </c>
      <c r="B5053" t="s">
        <v>443</v>
      </c>
      <c r="N5053" s="107">
        <v>8</v>
      </c>
      <c r="O5053">
        <v>7</v>
      </c>
      <c r="P5053">
        <v>7000</v>
      </c>
    </row>
    <row r="5054" spans="1:16" x14ac:dyDescent="0.3">
      <c r="A5054" t="s">
        <v>2081</v>
      </c>
      <c r="B5054" t="s">
        <v>872</v>
      </c>
      <c r="N5054" s="107">
        <v>9</v>
      </c>
      <c r="O5054">
        <v>7</v>
      </c>
      <c r="P5054">
        <v>135</v>
      </c>
    </row>
    <row r="5055" spans="1:16" x14ac:dyDescent="0.3">
      <c r="A5055" t="s">
        <v>4027</v>
      </c>
      <c r="B5055" t="s">
        <v>873</v>
      </c>
      <c r="N5055" s="107">
        <v>1</v>
      </c>
      <c r="O5055">
        <v>5.7</v>
      </c>
      <c r="P5055">
        <v>0</v>
      </c>
    </row>
    <row r="5056" spans="1:16" x14ac:dyDescent="0.3">
      <c r="A5056" t="s">
        <v>4028</v>
      </c>
      <c r="B5056" t="s">
        <v>733</v>
      </c>
      <c r="N5056" s="107">
        <v>12</v>
      </c>
      <c r="O5056">
        <v>7.1</v>
      </c>
      <c r="P5056">
        <v>0</v>
      </c>
    </row>
    <row r="5057" spans="1:16" x14ac:dyDescent="0.3">
      <c r="A5057" t="s">
        <v>4029</v>
      </c>
      <c r="B5057" t="s">
        <v>278</v>
      </c>
      <c r="N5057" s="107">
        <v>7</v>
      </c>
      <c r="O5057">
        <v>7</v>
      </c>
      <c r="P5057">
        <v>29000</v>
      </c>
    </row>
    <row r="5058" spans="1:16" x14ac:dyDescent="0.3">
      <c r="A5058" t="s">
        <v>4030</v>
      </c>
      <c r="B5058" t="s">
        <v>443</v>
      </c>
      <c r="N5058" s="107">
        <v>4</v>
      </c>
      <c r="O5058">
        <v>7.7</v>
      </c>
      <c r="P5058">
        <v>677</v>
      </c>
    </row>
    <row r="5059" spans="1:16" x14ac:dyDescent="0.3">
      <c r="A5059" t="s">
        <v>4031</v>
      </c>
      <c r="B5059" t="s">
        <v>373</v>
      </c>
      <c r="N5059" s="107">
        <v>21</v>
      </c>
      <c r="O5059">
        <v>7.1</v>
      </c>
      <c r="P5059">
        <v>27000</v>
      </c>
    </row>
    <row r="5060" spans="1:16" x14ac:dyDescent="0.3">
      <c r="A5060" t="s">
        <v>4032</v>
      </c>
      <c r="B5060" t="s">
        <v>479</v>
      </c>
      <c r="N5060" s="107">
        <v>12</v>
      </c>
      <c r="O5060">
        <v>6.8</v>
      </c>
      <c r="P5060">
        <v>0</v>
      </c>
    </row>
    <row r="5061" spans="1:16" x14ac:dyDescent="0.3">
      <c r="A5061" t="s">
        <v>4033</v>
      </c>
      <c r="B5061" t="s">
        <v>550</v>
      </c>
      <c r="N5061" s="107">
        <v>13</v>
      </c>
      <c r="O5061">
        <v>7.5</v>
      </c>
      <c r="P5061">
        <v>314</v>
      </c>
    </row>
    <row r="5062" spans="1:16" x14ac:dyDescent="0.3">
      <c r="A5062" t="s">
        <v>4034</v>
      </c>
      <c r="B5062" t="s">
        <v>525</v>
      </c>
      <c r="N5062" s="107">
        <v>14</v>
      </c>
      <c r="O5062">
        <v>6.3</v>
      </c>
      <c r="P5062">
        <v>0</v>
      </c>
    </row>
    <row r="5063" spans="1:16" x14ac:dyDescent="0.3">
      <c r="A5063" t="s">
        <v>4035</v>
      </c>
      <c r="B5063" t="s">
        <v>432</v>
      </c>
      <c r="N5063" s="107">
        <v>15</v>
      </c>
      <c r="O5063">
        <v>7.3</v>
      </c>
      <c r="P5063">
        <v>0</v>
      </c>
    </row>
    <row r="5064" spans="1:16" x14ac:dyDescent="0.3">
      <c r="A5064" t="s">
        <v>4036</v>
      </c>
      <c r="B5064" t="s">
        <v>466</v>
      </c>
      <c r="N5064" s="107">
        <v>16</v>
      </c>
      <c r="O5064">
        <v>6.8</v>
      </c>
      <c r="P5064">
        <v>0</v>
      </c>
    </row>
    <row r="5065" spans="1:16" x14ac:dyDescent="0.3">
      <c r="A5065" t="s">
        <v>4037</v>
      </c>
      <c r="B5065" t="s">
        <v>341</v>
      </c>
      <c r="N5065" s="107">
        <v>17</v>
      </c>
      <c r="O5065">
        <v>7.2</v>
      </c>
      <c r="P5065">
        <v>423</v>
      </c>
    </row>
    <row r="5066" spans="1:16" x14ac:dyDescent="0.3">
      <c r="A5066" t="s">
        <v>4038</v>
      </c>
      <c r="B5066" t="s">
        <v>243</v>
      </c>
      <c r="N5066" s="107">
        <v>19</v>
      </c>
      <c r="O5066">
        <v>6.4</v>
      </c>
      <c r="P5066">
        <v>88</v>
      </c>
    </row>
    <row r="5067" spans="1:16" x14ac:dyDescent="0.3">
      <c r="A5067" t="s">
        <v>4039</v>
      </c>
      <c r="B5067" t="s">
        <v>373</v>
      </c>
      <c r="N5067" s="107">
        <v>6</v>
      </c>
      <c r="O5067">
        <v>6</v>
      </c>
      <c r="P5067">
        <v>1000</v>
      </c>
    </row>
    <row r="5068" spans="1:16" x14ac:dyDescent="0.3">
      <c r="A5068" t="s">
        <v>4040</v>
      </c>
      <c r="B5068" t="s">
        <v>323</v>
      </c>
      <c r="N5068" s="107">
        <v>1</v>
      </c>
      <c r="O5068">
        <v>6.4</v>
      </c>
      <c r="P5068">
        <v>0</v>
      </c>
    </row>
    <row r="5069" spans="1:16" x14ac:dyDescent="0.3">
      <c r="A5069" t="s">
        <v>4041</v>
      </c>
      <c r="B5069" t="s">
        <v>278</v>
      </c>
      <c r="N5069" s="107">
        <v>2</v>
      </c>
      <c r="O5069">
        <v>5.0999999999999996</v>
      </c>
      <c r="P5069">
        <v>0</v>
      </c>
    </row>
    <row r="5070" spans="1:16" x14ac:dyDescent="0.3">
      <c r="A5070" t="s">
        <v>4042</v>
      </c>
      <c r="B5070" t="s">
        <v>341</v>
      </c>
      <c r="N5070" s="107">
        <v>12</v>
      </c>
      <c r="O5070">
        <v>7.5</v>
      </c>
      <c r="P5070">
        <v>607</v>
      </c>
    </row>
    <row r="5071" spans="1:16" x14ac:dyDescent="0.3">
      <c r="A5071" t="s">
        <v>4043</v>
      </c>
      <c r="B5071" t="s">
        <v>560</v>
      </c>
      <c r="N5071" s="107">
        <v>13</v>
      </c>
      <c r="O5071">
        <v>7.1</v>
      </c>
      <c r="P5071">
        <v>458</v>
      </c>
    </row>
    <row r="5072" spans="1:16" x14ac:dyDescent="0.3">
      <c r="A5072" t="s">
        <v>4044</v>
      </c>
      <c r="B5072" t="s">
        <v>298</v>
      </c>
      <c r="N5072" s="107">
        <v>14</v>
      </c>
      <c r="O5072">
        <v>4.5999999999999996</v>
      </c>
      <c r="P5072">
        <v>784</v>
      </c>
    </row>
    <row r="5073" spans="1:16" x14ac:dyDescent="0.3">
      <c r="A5073" t="s">
        <v>4045</v>
      </c>
      <c r="B5073" t="s">
        <v>373</v>
      </c>
      <c r="N5073" s="107">
        <v>15</v>
      </c>
      <c r="O5073">
        <v>5.7</v>
      </c>
      <c r="P5073">
        <v>0</v>
      </c>
    </row>
    <row r="5074" spans="1:16" x14ac:dyDescent="0.3">
      <c r="A5074" t="s">
        <v>4046</v>
      </c>
      <c r="B5074" t="s">
        <v>874</v>
      </c>
      <c r="N5074" s="107">
        <v>16</v>
      </c>
      <c r="O5074">
        <v>6.8</v>
      </c>
      <c r="P5074">
        <v>0</v>
      </c>
    </row>
    <row r="5075" spans="1:16" x14ac:dyDescent="0.3">
      <c r="A5075" t="s">
        <v>4047</v>
      </c>
      <c r="B5075" t="s">
        <v>329</v>
      </c>
      <c r="N5075" s="107">
        <v>17</v>
      </c>
      <c r="O5075">
        <v>7.7</v>
      </c>
      <c r="P5075">
        <v>26000</v>
      </c>
    </row>
    <row r="5076" spans="1:16" x14ac:dyDescent="0.3">
      <c r="A5076" t="s">
        <v>1274</v>
      </c>
      <c r="B5076" t="s">
        <v>258</v>
      </c>
      <c r="N5076" s="107">
        <v>18</v>
      </c>
      <c r="O5076">
        <v>6.7</v>
      </c>
      <c r="P5076">
        <v>211</v>
      </c>
    </row>
    <row r="5077" spans="1:16" x14ac:dyDescent="0.3">
      <c r="A5077" t="s">
        <v>4048</v>
      </c>
      <c r="B5077" t="s">
        <v>231</v>
      </c>
      <c r="N5077" s="107">
        <v>19</v>
      </c>
      <c r="O5077">
        <v>3.2</v>
      </c>
      <c r="P5077">
        <v>0</v>
      </c>
    </row>
    <row r="5078" spans="1:16" x14ac:dyDescent="0.3">
      <c r="A5078" t="s">
        <v>4049</v>
      </c>
      <c r="B5078" t="s">
        <v>213</v>
      </c>
      <c r="N5078" s="107">
        <v>12</v>
      </c>
      <c r="O5078">
        <v>6.1</v>
      </c>
      <c r="P5078">
        <v>0</v>
      </c>
    </row>
    <row r="5079" spans="1:16" x14ac:dyDescent="0.3">
      <c r="A5079" t="s">
        <v>4050</v>
      </c>
      <c r="B5079" t="s">
        <v>281</v>
      </c>
      <c r="N5079" s="107">
        <v>4</v>
      </c>
      <c r="O5079">
        <v>5.6</v>
      </c>
      <c r="P5079">
        <v>13000</v>
      </c>
    </row>
    <row r="5080" spans="1:16" x14ac:dyDescent="0.3">
      <c r="A5080" t="s">
        <v>4051</v>
      </c>
      <c r="B5080" t="s">
        <v>875</v>
      </c>
      <c r="N5080" s="107">
        <v>3</v>
      </c>
      <c r="O5080">
        <v>6.9</v>
      </c>
      <c r="P5080">
        <v>26000</v>
      </c>
    </row>
    <row r="5081" spans="1:16" x14ac:dyDescent="0.3">
      <c r="A5081" t="s">
        <v>4052</v>
      </c>
      <c r="B5081" t="s">
        <v>443</v>
      </c>
      <c r="N5081" s="107">
        <v>21</v>
      </c>
      <c r="O5081">
        <v>7.5</v>
      </c>
      <c r="P5081">
        <v>23000</v>
      </c>
    </row>
    <row r="5082" spans="1:16" x14ac:dyDescent="0.3">
      <c r="A5082" t="s">
        <v>4053</v>
      </c>
      <c r="B5082" t="s">
        <v>286</v>
      </c>
      <c r="N5082" s="107">
        <v>12</v>
      </c>
      <c r="O5082">
        <v>5.8</v>
      </c>
      <c r="P5082">
        <v>27000</v>
      </c>
    </row>
    <row r="5083" spans="1:16" x14ac:dyDescent="0.3">
      <c r="A5083" t="s">
        <v>4054</v>
      </c>
      <c r="B5083" t="s">
        <v>243</v>
      </c>
      <c r="N5083" s="107">
        <v>13</v>
      </c>
      <c r="O5083">
        <v>8.3000000000000007</v>
      </c>
      <c r="P5083">
        <v>634</v>
      </c>
    </row>
    <row r="5084" spans="1:16" x14ac:dyDescent="0.3">
      <c r="A5084" t="s">
        <v>4055</v>
      </c>
      <c r="B5084" t="s">
        <v>876</v>
      </c>
      <c r="N5084" s="107">
        <v>14</v>
      </c>
      <c r="O5084">
        <v>2.8</v>
      </c>
      <c r="P5084">
        <v>0</v>
      </c>
    </row>
    <row r="5085" spans="1:16" x14ac:dyDescent="0.3">
      <c r="A5085" t="s">
        <v>4056</v>
      </c>
      <c r="B5085" t="s">
        <v>644</v>
      </c>
      <c r="N5085" s="107">
        <v>15</v>
      </c>
      <c r="O5085">
        <v>6.6</v>
      </c>
      <c r="P5085">
        <v>355</v>
      </c>
    </row>
    <row r="5086" spans="1:16" x14ac:dyDescent="0.3">
      <c r="A5086" t="s">
        <v>4057</v>
      </c>
      <c r="B5086" t="s">
        <v>443</v>
      </c>
      <c r="N5086" s="107">
        <v>16</v>
      </c>
      <c r="O5086">
        <v>7.5</v>
      </c>
      <c r="P5086">
        <v>443</v>
      </c>
    </row>
    <row r="5087" spans="1:16" x14ac:dyDescent="0.3">
      <c r="A5087" t="s">
        <v>4058</v>
      </c>
      <c r="B5087" t="s">
        <v>479</v>
      </c>
      <c r="N5087" s="107">
        <v>17</v>
      </c>
      <c r="O5087">
        <v>6</v>
      </c>
      <c r="P5087">
        <v>4</v>
      </c>
    </row>
    <row r="5088" spans="1:16" x14ac:dyDescent="0.3">
      <c r="A5088" t="s">
        <v>4059</v>
      </c>
      <c r="B5088" t="s">
        <v>443</v>
      </c>
      <c r="N5088" s="107">
        <v>19</v>
      </c>
      <c r="O5088">
        <v>6.2</v>
      </c>
      <c r="P5088">
        <v>14000</v>
      </c>
    </row>
    <row r="5089" spans="1:16" x14ac:dyDescent="0.3">
      <c r="A5089" t="s">
        <v>4060</v>
      </c>
      <c r="B5089" t="s">
        <v>236</v>
      </c>
      <c r="N5089" s="107">
        <v>6</v>
      </c>
      <c r="O5089">
        <v>7.2</v>
      </c>
      <c r="P5089">
        <v>33000</v>
      </c>
    </row>
    <row r="5090" spans="1:16" x14ac:dyDescent="0.3">
      <c r="A5090" t="s">
        <v>4061</v>
      </c>
      <c r="B5090" t="s">
        <v>173</v>
      </c>
      <c r="N5090" s="107">
        <v>1</v>
      </c>
      <c r="O5090">
        <v>8.6999999999999993</v>
      </c>
      <c r="P5090">
        <v>11000</v>
      </c>
    </row>
    <row r="5091" spans="1:16" x14ac:dyDescent="0.3">
      <c r="A5091" t="s">
        <v>4062</v>
      </c>
      <c r="B5091" t="s">
        <v>298</v>
      </c>
      <c r="N5091" s="107">
        <v>2</v>
      </c>
      <c r="O5091">
        <v>6</v>
      </c>
      <c r="P5091">
        <v>7000</v>
      </c>
    </row>
    <row r="5092" spans="1:16" x14ac:dyDescent="0.3">
      <c r="A5092" t="s">
        <v>4063</v>
      </c>
      <c r="B5092" t="s">
        <v>560</v>
      </c>
      <c r="N5092" s="107">
        <v>12</v>
      </c>
      <c r="O5092">
        <v>8</v>
      </c>
      <c r="P5092">
        <v>0</v>
      </c>
    </row>
    <row r="5093" spans="1:16" x14ac:dyDescent="0.3">
      <c r="A5093" t="s">
        <v>4064</v>
      </c>
      <c r="B5093" t="s">
        <v>877</v>
      </c>
      <c r="N5093" s="107">
        <v>13</v>
      </c>
      <c r="O5093">
        <v>7.2</v>
      </c>
      <c r="P5093">
        <v>0</v>
      </c>
    </row>
    <row r="5094" spans="1:16" x14ac:dyDescent="0.3">
      <c r="A5094" t="s">
        <v>4065</v>
      </c>
      <c r="B5094" t="s">
        <v>408</v>
      </c>
      <c r="N5094" s="107">
        <v>14</v>
      </c>
      <c r="O5094">
        <v>4.5</v>
      </c>
      <c r="P5094">
        <v>36000</v>
      </c>
    </row>
    <row r="5095" spans="1:16" x14ac:dyDescent="0.3">
      <c r="A5095" t="s">
        <v>4066</v>
      </c>
      <c r="B5095" t="s">
        <v>295</v>
      </c>
      <c r="N5095" s="107">
        <v>15</v>
      </c>
      <c r="O5095">
        <v>7.9</v>
      </c>
      <c r="P5095">
        <v>641</v>
      </c>
    </row>
    <row r="5096" spans="1:16" x14ac:dyDescent="0.3">
      <c r="A5096" t="s">
        <v>4067</v>
      </c>
      <c r="B5096" t="s">
        <v>763</v>
      </c>
      <c r="N5096" s="107">
        <v>16</v>
      </c>
      <c r="O5096">
        <v>7.1</v>
      </c>
      <c r="P5096">
        <v>7000</v>
      </c>
    </row>
    <row r="5097" spans="1:16" x14ac:dyDescent="0.3">
      <c r="A5097" t="s">
        <v>4068</v>
      </c>
      <c r="B5097" t="s">
        <v>243</v>
      </c>
      <c r="N5097" s="107">
        <v>17</v>
      </c>
      <c r="O5097">
        <v>7.5</v>
      </c>
      <c r="P5097">
        <v>15000</v>
      </c>
    </row>
    <row r="5098" spans="1:16" x14ac:dyDescent="0.3">
      <c r="A5098" t="s">
        <v>4069</v>
      </c>
      <c r="B5098" t="s">
        <v>878</v>
      </c>
      <c r="N5098" s="107">
        <v>18</v>
      </c>
      <c r="O5098">
        <v>6.8</v>
      </c>
      <c r="P5098">
        <v>774</v>
      </c>
    </row>
    <row r="5099" spans="1:16" x14ac:dyDescent="0.3">
      <c r="A5099" t="s">
        <v>4070</v>
      </c>
      <c r="B5099" t="s">
        <v>305</v>
      </c>
      <c r="N5099" s="107">
        <v>19</v>
      </c>
      <c r="O5099">
        <v>4.3</v>
      </c>
      <c r="P5099">
        <v>0</v>
      </c>
    </row>
    <row r="5100" spans="1:16" x14ac:dyDescent="0.3">
      <c r="A5100" t="s">
        <v>4071</v>
      </c>
      <c r="B5100" t="s">
        <v>473</v>
      </c>
      <c r="N5100" s="107">
        <v>12</v>
      </c>
      <c r="O5100">
        <v>7.2</v>
      </c>
      <c r="P5100">
        <v>0</v>
      </c>
    </row>
    <row r="5101" spans="1:16" x14ac:dyDescent="0.3">
      <c r="A5101" t="s">
        <v>4072</v>
      </c>
      <c r="B5101" t="s">
        <v>298</v>
      </c>
      <c r="N5101" s="107">
        <v>4</v>
      </c>
      <c r="O5101">
        <v>5.8</v>
      </c>
      <c r="P5101">
        <v>0</v>
      </c>
    </row>
    <row r="5102" spans="1:16" x14ac:dyDescent="0.3">
      <c r="A5102" t="s">
        <v>4073</v>
      </c>
      <c r="B5102" t="s">
        <v>284</v>
      </c>
      <c r="N5102" s="107">
        <v>3</v>
      </c>
      <c r="O5102">
        <v>7.1</v>
      </c>
      <c r="P5102">
        <v>19000</v>
      </c>
    </row>
    <row r="5103" spans="1:16" x14ac:dyDescent="0.3">
      <c r="A5103" t="s">
        <v>4074</v>
      </c>
      <c r="B5103" t="s">
        <v>190</v>
      </c>
      <c r="N5103" s="107">
        <v>8</v>
      </c>
      <c r="O5103">
        <v>7.4</v>
      </c>
      <c r="P5103">
        <v>0</v>
      </c>
    </row>
    <row r="5104" spans="1:16" x14ac:dyDescent="0.3">
      <c r="A5104" t="s">
        <v>4075</v>
      </c>
      <c r="B5104" t="s">
        <v>325</v>
      </c>
      <c r="N5104" s="107">
        <v>9</v>
      </c>
      <c r="O5104">
        <v>7.6</v>
      </c>
      <c r="P5104">
        <v>0</v>
      </c>
    </row>
    <row r="5105" spans="1:16" x14ac:dyDescent="0.3">
      <c r="A5105" t="s">
        <v>4076</v>
      </c>
      <c r="B5105" t="s">
        <v>190</v>
      </c>
      <c r="N5105" s="107">
        <v>1</v>
      </c>
      <c r="O5105">
        <v>6.9</v>
      </c>
      <c r="P5105">
        <v>0</v>
      </c>
    </row>
    <row r="5106" spans="1:16" x14ac:dyDescent="0.3">
      <c r="A5106" t="s">
        <v>4077</v>
      </c>
      <c r="B5106" t="s">
        <v>537</v>
      </c>
      <c r="N5106" s="107">
        <v>12</v>
      </c>
      <c r="O5106">
        <v>6</v>
      </c>
      <c r="P5106">
        <v>0</v>
      </c>
    </row>
    <row r="5107" spans="1:16" x14ac:dyDescent="0.3">
      <c r="A5107" t="s">
        <v>4078</v>
      </c>
      <c r="B5107" t="s">
        <v>298</v>
      </c>
      <c r="N5107" s="107">
        <v>7</v>
      </c>
      <c r="O5107">
        <v>6.9</v>
      </c>
      <c r="P5107">
        <v>0</v>
      </c>
    </row>
    <row r="5108" spans="1:16" x14ac:dyDescent="0.3">
      <c r="A5108" t="s">
        <v>4079</v>
      </c>
      <c r="B5108" t="s">
        <v>443</v>
      </c>
      <c r="N5108" s="107">
        <v>4</v>
      </c>
      <c r="O5108">
        <v>7.3</v>
      </c>
      <c r="P5108">
        <v>365</v>
      </c>
    </row>
    <row r="5109" spans="1:16" x14ac:dyDescent="0.3">
      <c r="A5109" t="s">
        <v>4080</v>
      </c>
      <c r="B5109" t="s">
        <v>243</v>
      </c>
      <c r="N5109" s="107">
        <v>21</v>
      </c>
      <c r="O5109">
        <v>4.5999999999999996</v>
      </c>
      <c r="P5109">
        <v>541</v>
      </c>
    </row>
    <row r="5110" spans="1:16" x14ac:dyDescent="0.3">
      <c r="A5110" t="s">
        <v>4081</v>
      </c>
      <c r="B5110" t="s">
        <v>341</v>
      </c>
      <c r="N5110" s="107">
        <v>12</v>
      </c>
      <c r="O5110">
        <v>6</v>
      </c>
      <c r="P5110">
        <v>745</v>
      </c>
    </row>
    <row r="5111" spans="1:16" x14ac:dyDescent="0.3">
      <c r="A5111" t="s">
        <v>4082</v>
      </c>
      <c r="B5111" t="s">
        <v>443</v>
      </c>
      <c r="N5111" s="107">
        <v>13</v>
      </c>
      <c r="O5111">
        <v>6.4</v>
      </c>
      <c r="P5111">
        <v>902</v>
      </c>
    </row>
    <row r="5112" spans="1:16" x14ac:dyDescent="0.3">
      <c r="A5112" t="s">
        <v>4083</v>
      </c>
      <c r="B5112" t="s">
        <v>750</v>
      </c>
      <c r="N5112" s="107">
        <v>14</v>
      </c>
      <c r="O5112">
        <v>5.5</v>
      </c>
      <c r="P5112">
        <v>36000</v>
      </c>
    </row>
    <row r="5113" spans="1:16" x14ac:dyDescent="0.3">
      <c r="A5113" t="s">
        <v>4084</v>
      </c>
      <c r="B5113" t="s">
        <v>190</v>
      </c>
      <c r="N5113" s="107">
        <v>15</v>
      </c>
      <c r="O5113">
        <v>7.5</v>
      </c>
      <c r="P5113">
        <v>0</v>
      </c>
    </row>
    <row r="5114" spans="1:16" x14ac:dyDescent="0.3">
      <c r="A5114" t="s">
        <v>4085</v>
      </c>
      <c r="B5114" t="s">
        <v>879</v>
      </c>
      <c r="N5114" s="107">
        <v>16</v>
      </c>
      <c r="O5114">
        <v>8.1</v>
      </c>
      <c r="P5114">
        <v>0</v>
      </c>
    </row>
    <row r="5115" spans="1:16" x14ac:dyDescent="0.3">
      <c r="A5115" t="s">
        <v>4086</v>
      </c>
      <c r="B5115" t="s">
        <v>473</v>
      </c>
      <c r="N5115" s="107">
        <v>17</v>
      </c>
      <c r="O5115">
        <v>6.3</v>
      </c>
      <c r="P5115">
        <v>671</v>
      </c>
    </row>
    <row r="5116" spans="1:16" x14ac:dyDescent="0.3">
      <c r="A5116" t="s">
        <v>4087</v>
      </c>
      <c r="B5116" t="s">
        <v>298</v>
      </c>
      <c r="N5116" s="107">
        <v>19</v>
      </c>
      <c r="O5116">
        <v>5.0999999999999996</v>
      </c>
      <c r="P5116">
        <v>13000</v>
      </c>
    </row>
    <row r="5117" spans="1:16" x14ac:dyDescent="0.3">
      <c r="A5117" t="s">
        <v>4088</v>
      </c>
      <c r="B5117" t="s">
        <v>373</v>
      </c>
      <c r="N5117" s="107">
        <v>6</v>
      </c>
      <c r="O5117">
        <v>6.8</v>
      </c>
      <c r="P5117">
        <v>449</v>
      </c>
    </row>
    <row r="5118" spans="1:16" x14ac:dyDescent="0.3">
      <c r="A5118" t="s">
        <v>4089</v>
      </c>
      <c r="B5118" t="s">
        <v>298</v>
      </c>
      <c r="N5118" s="107">
        <v>1</v>
      </c>
      <c r="O5118">
        <v>5.3</v>
      </c>
      <c r="P5118">
        <v>5000</v>
      </c>
    </row>
    <row r="5119" spans="1:16" x14ac:dyDescent="0.3">
      <c r="A5119" t="s">
        <v>4090</v>
      </c>
      <c r="B5119" t="s">
        <v>341</v>
      </c>
      <c r="N5119" s="107">
        <v>2</v>
      </c>
      <c r="O5119">
        <v>7.3</v>
      </c>
      <c r="P5119">
        <v>34000</v>
      </c>
    </row>
    <row r="5120" spans="1:16" x14ac:dyDescent="0.3">
      <c r="A5120" t="s">
        <v>4091</v>
      </c>
      <c r="B5120" t="s">
        <v>579</v>
      </c>
      <c r="N5120" s="107">
        <v>12</v>
      </c>
      <c r="O5120">
        <v>7.3</v>
      </c>
      <c r="P5120">
        <v>0</v>
      </c>
    </row>
    <row r="5121" spans="1:16" x14ac:dyDescent="0.3">
      <c r="A5121" t="s">
        <v>4092</v>
      </c>
      <c r="B5121" t="s">
        <v>286</v>
      </c>
      <c r="N5121" s="107">
        <v>13</v>
      </c>
      <c r="O5121">
        <v>7.1</v>
      </c>
      <c r="P5121">
        <v>10000</v>
      </c>
    </row>
    <row r="5122" spans="1:16" x14ac:dyDescent="0.3">
      <c r="A5122" t="s">
        <v>4093</v>
      </c>
      <c r="B5122" t="s">
        <v>236</v>
      </c>
      <c r="N5122" s="107">
        <v>14</v>
      </c>
      <c r="O5122">
        <v>7.6</v>
      </c>
      <c r="P5122">
        <v>405</v>
      </c>
    </row>
    <row r="5123" spans="1:16" x14ac:dyDescent="0.3">
      <c r="A5123" t="s">
        <v>4094</v>
      </c>
      <c r="B5123" t="s">
        <v>300</v>
      </c>
      <c r="N5123" s="107">
        <v>15</v>
      </c>
      <c r="O5123">
        <v>5.3</v>
      </c>
      <c r="P5123">
        <v>14000</v>
      </c>
    </row>
    <row r="5124" spans="1:16" x14ac:dyDescent="0.3">
      <c r="A5124" t="s">
        <v>4095</v>
      </c>
      <c r="B5124" t="s">
        <v>190</v>
      </c>
      <c r="N5124" s="107">
        <v>16</v>
      </c>
      <c r="O5124">
        <v>7.8</v>
      </c>
      <c r="P5124">
        <v>0</v>
      </c>
    </row>
    <row r="5125" spans="1:16" x14ac:dyDescent="0.3">
      <c r="A5125" t="s">
        <v>4096</v>
      </c>
      <c r="B5125" t="s">
        <v>579</v>
      </c>
      <c r="N5125" s="107">
        <v>17</v>
      </c>
      <c r="O5125">
        <v>7.7</v>
      </c>
      <c r="P5125">
        <v>0</v>
      </c>
    </row>
    <row r="5126" spans="1:16" x14ac:dyDescent="0.3">
      <c r="A5126" t="s">
        <v>4097</v>
      </c>
      <c r="B5126" t="s">
        <v>325</v>
      </c>
      <c r="N5126" s="107">
        <v>18</v>
      </c>
      <c r="O5126">
        <v>7.7</v>
      </c>
      <c r="P5126">
        <v>550</v>
      </c>
    </row>
    <row r="5127" spans="1:16" x14ac:dyDescent="0.3">
      <c r="A5127" t="s">
        <v>4098</v>
      </c>
      <c r="B5127" t="s">
        <v>607</v>
      </c>
      <c r="N5127" s="107">
        <v>19</v>
      </c>
      <c r="O5127">
        <v>5.4</v>
      </c>
      <c r="P5127">
        <v>174</v>
      </c>
    </row>
    <row r="5128" spans="1:16" x14ac:dyDescent="0.3">
      <c r="A5128" t="s">
        <v>4099</v>
      </c>
      <c r="B5128" t="s">
        <v>278</v>
      </c>
      <c r="N5128" s="107">
        <v>12</v>
      </c>
      <c r="O5128">
        <v>6.2</v>
      </c>
      <c r="P5128">
        <v>26000</v>
      </c>
    </row>
    <row r="5129" spans="1:16" x14ac:dyDescent="0.3">
      <c r="A5129" t="s">
        <v>4100</v>
      </c>
      <c r="B5129" t="s">
        <v>592</v>
      </c>
      <c r="N5129" s="107">
        <v>21</v>
      </c>
      <c r="O5129">
        <v>7.4</v>
      </c>
      <c r="P5129">
        <v>0</v>
      </c>
    </row>
    <row r="5130" spans="1:16" x14ac:dyDescent="0.3">
      <c r="A5130" t="s">
        <v>4101</v>
      </c>
      <c r="B5130" t="s">
        <v>700</v>
      </c>
      <c r="N5130" s="107">
        <v>12</v>
      </c>
      <c r="O5130">
        <v>6.2</v>
      </c>
      <c r="P5130">
        <v>967</v>
      </c>
    </row>
    <row r="5131" spans="1:16" x14ac:dyDescent="0.3">
      <c r="A5131" t="s">
        <v>4102</v>
      </c>
      <c r="B5131" t="s">
        <v>358</v>
      </c>
      <c r="N5131" s="107">
        <v>13</v>
      </c>
      <c r="O5131">
        <v>5.0999999999999996</v>
      </c>
      <c r="P5131">
        <v>608</v>
      </c>
    </row>
    <row r="5132" spans="1:16" x14ac:dyDescent="0.3">
      <c r="A5132" t="s">
        <v>4103</v>
      </c>
      <c r="B5132" t="s">
        <v>606</v>
      </c>
      <c r="N5132" s="107">
        <v>14</v>
      </c>
      <c r="O5132">
        <v>6.9</v>
      </c>
      <c r="P5132">
        <v>0</v>
      </c>
    </row>
    <row r="5133" spans="1:16" x14ac:dyDescent="0.3">
      <c r="A5133" t="s">
        <v>4104</v>
      </c>
      <c r="B5133" t="s">
        <v>789</v>
      </c>
      <c r="N5133" s="107">
        <v>15</v>
      </c>
      <c r="O5133">
        <v>6.3</v>
      </c>
      <c r="P5133">
        <v>0</v>
      </c>
    </row>
    <row r="5134" spans="1:16" x14ac:dyDescent="0.3">
      <c r="A5134" t="s">
        <v>4105</v>
      </c>
      <c r="B5134" t="s">
        <v>489</v>
      </c>
      <c r="N5134" s="107">
        <v>16</v>
      </c>
      <c r="O5134">
        <v>6.8</v>
      </c>
      <c r="P5134">
        <v>11000</v>
      </c>
    </row>
    <row r="5135" spans="1:16" x14ac:dyDescent="0.3">
      <c r="A5135" t="s">
        <v>2513</v>
      </c>
      <c r="B5135" t="s">
        <v>644</v>
      </c>
      <c r="N5135" s="107">
        <v>17</v>
      </c>
      <c r="O5135">
        <v>7.4</v>
      </c>
      <c r="P5135">
        <v>0</v>
      </c>
    </row>
    <row r="5136" spans="1:16" x14ac:dyDescent="0.3">
      <c r="A5136" t="s">
        <v>4106</v>
      </c>
      <c r="B5136" t="s">
        <v>341</v>
      </c>
      <c r="N5136" s="107">
        <v>19</v>
      </c>
      <c r="O5136">
        <v>5.7</v>
      </c>
      <c r="P5136">
        <v>0</v>
      </c>
    </row>
    <row r="5137" spans="1:16" x14ac:dyDescent="0.3">
      <c r="A5137" t="s">
        <v>4107</v>
      </c>
      <c r="B5137" t="s">
        <v>537</v>
      </c>
      <c r="N5137" s="107">
        <v>6</v>
      </c>
      <c r="O5137">
        <v>5.8</v>
      </c>
      <c r="P5137">
        <v>85</v>
      </c>
    </row>
    <row r="5138" spans="1:16" x14ac:dyDescent="0.3">
      <c r="A5138" t="s">
        <v>4108</v>
      </c>
      <c r="B5138" t="s">
        <v>341</v>
      </c>
      <c r="N5138" s="107">
        <v>1</v>
      </c>
      <c r="O5138">
        <v>6.2</v>
      </c>
      <c r="P5138">
        <v>18000</v>
      </c>
    </row>
    <row r="5139" spans="1:16" x14ac:dyDescent="0.3">
      <c r="A5139" t="s">
        <v>4109</v>
      </c>
      <c r="B5139" t="s">
        <v>278</v>
      </c>
      <c r="N5139" s="107">
        <v>2</v>
      </c>
      <c r="O5139">
        <v>4.3</v>
      </c>
      <c r="P5139">
        <v>302</v>
      </c>
    </row>
    <row r="5140" spans="1:16" x14ac:dyDescent="0.3">
      <c r="A5140" t="s">
        <v>4110</v>
      </c>
      <c r="B5140" t="s">
        <v>344</v>
      </c>
      <c r="N5140" s="107">
        <v>12</v>
      </c>
      <c r="O5140">
        <v>6.4</v>
      </c>
      <c r="P5140">
        <v>659</v>
      </c>
    </row>
    <row r="5141" spans="1:16" x14ac:dyDescent="0.3">
      <c r="A5141" t="s">
        <v>4111</v>
      </c>
      <c r="B5141" t="s">
        <v>443</v>
      </c>
      <c r="N5141" s="107">
        <v>13</v>
      </c>
      <c r="O5141">
        <v>6</v>
      </c>
      <c r="P5141">
        <v>646</v>
      </c>
    </row>
    <row r="5142" spans="1:16" x14ac:dyDescent="0.3">
      <c r="A5142" t="s">
        <v>4112</v>
      </c>
      <c r="B5142" t="s">
        <v>300</v>
      </c>
      <c r="N5142" s="107">
        <v>14</v>
      </c>
      <c r="O5142">
        <v>6.9</v>
      </c>
      <c r="P5142">
        <v>0</v>
      </c>
    </row>
    <row r="5143" spans="1:16" x14ac:dyDescent="0.3">
      <c r="A5143" t="s">
        <v>4113</v>
      </c>
      <c r="B5143" t="s">
        <v>494</v>
      </c>
      <c r="N5143" s="107">
        <v>15</v>
      </c>
      <c r="O5143">
        <v>5.5</v>
      </c>
      <c r="P5143">
        <v>1000</v>
      </c>
    </row>
    <row r="5144" spans="1:16" x14ac:dyDescent="0.3">
      <c r="A5144" t="s">
        <v>4114</v>
      </c>
      <c r="B5144" t="s">
        <v>602</v>
      </c>
      <c r="N5144" s="107">
        <v>16</v>
      </c>
      <c r="O5144">
        <v>5.4</v>
      </c>
      <c r="P5144">
        <v>24000</v>
      </c>
    </row>
    <row r="5145" spans="1:16" x14ac:dyDescent="0.3">
      <c r="A5145" t="s">
        <v>4115</v>
      </c>
      <c r="B5145" t="s">
        <v>274</v>
      </c>
      <c r="N5145" s="107">
        <v>17</v>
      </c>
      <c r="O5145">
        <v>8.3000000000000007</v>
      </c>
      <c r="P5145">
        <v>34000</v>
      </c>
    </row>
    <row r="5146" spans="1:16" x14ac:dyDescent="0.3">
      <c r="A5146" t="s">
        <v>4116</v>
      </c>
      <c r="B5146" t="s">
        <v>880</v>
      </c>
      <c r="N5146" s="107">
        <v>18</v>
      </c>
      <c r="O5146">
        <v>7.9</v>
      </c>
      <c r="P5146">
        <v>1000</v>
      </c>
    </row>
    <row r="5147" spans="1:16" x14ac:dyDescent="0.3">
      <c r="A5147" t="s">
        <v>4117</v>
      </c>
      <c r="B5147" t="s">
        <v>278</v>
      </c>
      <c r="N5147" s="107">
        <v>19</v>
      </c>
      <c r="O5147">
        <v>6.5</v>
      </c>
      <c r="P5147">
        <v>392</v>
      </c>
    </row>
    <row r="5148" spans="1:16" x14ac:dyDescent="0.3">
      <c r="A5148" t="s">
        <v>4118</v>
      </c>
      <c r="B5148" t="s">
        <v>630</v>
      </c>
      <c r="N5148" s="107">
        <v>12</v>
      </c>
      <c r="O5148">
        <v>6.3</v>
      </c>
      <c r="P5148">
        <v>119</v>
      </c>
    </row>
    <row r="5149" spans="1:16" x14ac:dyDescent="0.3">
      <c r="A5149" t="s">
        <v>4119</v>
      </c>
      <c r="B5149" t="s">
        <v>373</v>
      </c>
      <c r="N5149" s="107">
        <v>4</v>
      </c>
      <c r="O5149">
        <v>6.4</v>
      </c>
      <c r="P5149">
        <v>0</v>
      </c>
    </row>
    <row r="5150" spans="1:16" x14ac:dyDescent="0.3">
      <c r="A5150" t="s">
        <v>4120</v>
      </c>
      <c r="B5150" t="s">
        <v>298</v>
      </c>
      <c r="N5150" s="107">
        <v>3</v>
      </c>
      <c r="O5150">
        <v>7.9</v>
      </c>
      <c r="P5150">
        <v>250</v>
      </c>
    </row>
    <row r="5151" spans="1:16" x14ac:dyDescent="0.3">
      <c r="A5151" t="s">
        <v>4121</v>
      </c>
      <c r="B5151" t="s">
        <v>298</v>
      </c>
      <c r="N5151" s="107">
        <v>8</v>
      </c>
      <c r="O5151">
        <v>5.3</v>
      </c>
      <c r="P5151">
        <v>411</v>
      </c>
    </row>
    <row r="5152" spans="1:16" x14ac:dyDescent="0.3">
      <c r="A5152" t="s">
        <v>4122</v>
      </c>
      <c r="B5152" t="s">
        <v>881</v>
      </c>
      <c r="N5152" s="107">
        <v>9</v>
      </c>
      <c r="O5152">
        <v>5.8</v>
      </c>
      <c r="P5152">
        <v>0</v>
      </c>
    </row>
    <row r="5153" spans="1:16" x14ac:dyDescent="0.3">
      <c r="A5153" t="s">
        <v>4123</v>
      </c>
      <c r="B5153" t="s">
        <v>329</v>
      </c>
      <c r="N5153" s="107">
        <v>1</v>
      </c>
      <c r="O5153">
        <v>6.6</v>
      </c>
      <c r="P5153">
        <v>0</v>
      </c>
    </row>
    <row r="5154" spans="1:16" x14ac:dyDescent="0.3">
      <c r="A5154" t="s">
        <v>4124</v>
      </c>
      <c r="B5154" t="s">
        <v>552</v>
      </c>
      <c r="N5154" s="107">
        <v>12</v>
      </c>
      <c r="O5154">
        <v>7.4</v>
      </c>
      <c r="P5154">
        <v>31000</v>
      </c>
    </row>
    <row r="5155" spans="1:16" x14ac:dyDescent="0.3">
      <c r="A5155" t="s">
        <v>4125</v>
      </c>
      <c r="B5155" t="s">
        <v>443</v>
      </c>
      <c r="N5155" s="107">
        <v>7</v>
      </c>
      <c r="O5155">
        <v>8.3000000000000007</v>
      </c>
      <c r="P5155">
        <v>0</v>
      </c>
    </row>
    <row r="5156" spans="1:16" x14ac:dyDescent="0.3">
      <c r="A5156" t="s">
        <v>4126</v>
      </c>
      <c r="B5156" t="s">
        <v>479</v>
      </c>
      <c r="N5156" s="107">
        <v>3</v>
      </c>
      <c r="O5156">
        <v>5.3</v>
      </c>
      <c r="P5156">
        <v>0</v>
      </c>
    </row>
    <row r="5157" spans="1:16" x14ac:dyDescent="0.3">
      <c r="A5157" t="s">
        <v>4127</v>
      </c>
      <c r="B5157" t="s">
        <v>537</v>
      </c>
      <c r="N5157" s="107">
        <v>8</v>
      </c>
      <c r="O5157">
        <v>6.2</v>
      </c>
      <c r="P5157">
        <v>0</v>
      </c>
    </row>
    <row r="5158" spans="1:16" x14ac:dyDescent="0.3">
      <c r="A5158" t="s">
        <v>4128</v>
      </c>
      <c r="B5158" t="s">
        <v>663</v>
      </c>
      <c r="N5158" s="107">
        <v>9</v>
      </c>
      <c r="O5158">
        <v>6.9</v>
      </c>
      <c r="P5158">
        <v>0</v>
      </c>
    </row>
    <row r="5159" spans="1:16" x14ac:dyDescent="0.3">
      <c r="A5159" t="s">
        <v>4129</v>
      </c>
      <c r="B5159" t="s">
        <v>473</v>
      </c>
      <c r="N5159" s="107">
        <v>1</v>
      </c>
      <c r="O5159">
        <v>5.9</v>
      </c>
      <c r="P5159">
        <v>0</v>
      </c>
    </row>
    <row r="5160" spans="1:16" x14ac:dyDescent="0.3">
      <c r="A5160" t="s">
        <v>4130</v>
      </c>
      <c r="B5160" t="s">
        <v>352</v>
      </c>
      <c r="N5160" s="107">
        <v>12</v>
      </c>
      <c r="O5160">
        <v>6.1</v>
      </c>
      <c r="P5160">
        <v>0</v>
      </c>
    </row>
    <row r="5161" spans="1:16" x14ac:dyDescent="0.3">
      <c r="A5161" t="s">
        <v>4131</v>
      </c>
      <c r="B5161" t="s">
        <v>300</v>
      </c>
      <c r="N5161" s="107">
        <v>7</v>
      </c>
      <c r="O5161">
        <v>5.8</v>
      </c>
      <c r="P5161">
        <v>12000</v>
      </c>
    </row>
    <row r="5162" spans="1:16" x14ac:dyDescent="0.3">
      <c r="A5162" t="s">
        <v>2432</v>
      </c>
      <c r="B5162" t="s">
        <v>443</v>
      </c>
      <c r="N5162" s="107">
        <v>4</v>
      </c>
      <c r="O5162">
        <v>7.3</v>
      </c>
      <c r="P5162">
        <v>0</v>
      </c>
    </row>
    <row r="5163" spans="1:16" x14ac:dyDescent="0.3">
      <c r="A5163" t="s">
        <v>4132</v>
      </c>
      <c r="B5163" t="s">
        <v>537</v>
      </c>
      <c r="N5163" s="107">
        <v>21</v>
      </c>
      <c r="O5163">
        <v>5.9</v>
      </c>
      <c r="P5163">
        <v>0</v>
      </c>
    </row>
    <row r="5164" spans="1:16" x14ac:dyDescent="0.3">
      <c r="A5164" t="s">
        <v>4133</v>
      </c>
      <c r="B5164" t="s">
        <v>589</v>
      </c>
      <c r="N5164" s="107">
        <v>12</v>
      </c>
      <c r="O5164">
        <v>5.5</v>
      </c>
      <c r="P5164">
        <v>676</v>
      </c>
    </row>
    <row r="5165" spans="1:16" x14ac:dyDescent="0.3">
      <c r="A5165" t="s">
        <v>4134</v>
      </c>
      <c r="B5165" t="s">
        <v>278</v>
      </c>
      <c r="N5165" s="107">
        <v>13</v>
      </c>
      <c r="O5165">
        <v>5</v>
      </c>
      <c r="P5165">
        <v>0</v>
      </c>
    </row>
    <row r="5166" spans="1:16" x14ac:dyDescent="0.3">
      <c r="A5166" t="s">
        <v>4135</v>
      </c>
      <c r="B5166" t="s">
        <v>464</v>
      </c>
      <c r="N5166" s="107">
        <v>14</v>
      </c>
      <c r="O5166">
        <v>7</v>
      </c>
      <c r="P5166">
        <v>0</v>
      </c>
    </row>
    <row r="5167" spans="1:16" x14ac:dyDescent="0.3">
      <c r="A5167" t="s">
        <v>4136</v>
      </c>
      <c r="B5167" t="s">
        <v>244</v>
      </c>
      <c r="N5167" s="107">
        <v>15</v>
      </c>
      <c r="O5167">
        <v>7.8</v>
      </c>
      <c r="P5167">
        <v>0</v>
      </c>
    </row>
    <row r="5168" spans="1:16" x14ac:dyDescent="0.3">
      <c r="A5168" t="s">
        <v>4137</v>
      </c>
      <c r="B5168" t="s">
        <v>645</v>
      </c>
      <c r="N5168" s="107">
        <v>16</v>
      </c>
      <c r="O5168">
        <v>6.4</v>
      </c>
      <c r="P5168">
        <v>4000</v>
      </c>
    </row>
    <row r="5169" spans="1:16" x14ac:dyDescent="0.3">
      <c r="A5169" t="s">
        <v>4138</v>
      </c>
      <c r="B5169" t="s">
        <v>409</v>
      </c>
      <c r="N5169" s="107">
        <v>17</v>
      </c>
      <c r="O5169">
        <v>5.9</v>
      </c>
      <c r="P5169">
        <v>0</v>
      </c>
    </row>
    <row r="5170" spans="1:16" x14ac:dyDescent="0.3">
      <c r="A5170" t="s">
        <v>4139</v>
      </c>
      <c r="B5170" t="s">
        <v>473</v>
      </c>
      <c r="N5170" s="107">
        <v>19</v>
      </c>
      <c r="O5170">
        <v>7</v>
      </c>
      <c r="P5170">
        <v>0</v>
      </c>
    </row>
    <row r="5171" spans="1:16" x14ac:dyDescent="0.3">
      <c r="A5171" t="s">
        <v>4140</v>
      </c>
      <c r="B5171" t="s">
        <v>537</v>
      </c>
      <c r="N5171" s="107">
        <v>6</v>
      </c>
      <c r="O5171">
        <v>6.1</v>
      </c>
      <c r="P5171">
        <v>0</v>
      </c>
    </row>
    <row r="5172" spans="1:16" x14ac:dyDescent="0.3">
      <c r="A5172" t="s">
        <v>4141</v>
      </c>
      <c r="B5172" t="s">
        <v>882</v>
      </c>
      <c r="N5172" s="107">
        <v>1</v>
      </c>
      <c r="O5172">
        <v>6.9</v>
      </c>
      <c r="P5172">
        <v>0</v>
      </c>
    </row>
    <row r="5173" spans="1:16" x14ac:dyDescent="0.3">
      <c r="A5173" t="s">
        <v>4142</v>
      </c>
      <c r="B5173" t="s">
        <v>883</v>
      </c>
      <c r="N5173" s="107">
        <v>2</v>
      </c>
      <c r="O5173">
        <v>7.5</v>
      </c>
      <c r="P5173">
        <v>48000</v>
      </c>
    </row>
    <row r="5174" spans="1:16" x14ac:dyDescent="0.3">
      <c r="A5174" t="s">
        <v>4143</v>
      </c>
      <c r="B5174" t="s">
        <v>373</v>
      </c>
      <c r="N5174" s="107">
        <v>12</v>
      </c>
      <c r="O5174">
        <v>7.3</v>
      </c>
      <c r="P5174">
        <v>227</v>
      </c>
    </row>
    <row r="5175" spans="1:16" x14ac:dyDescent="0.3">
      <c r="A5175" t="s">
        <v>4144</v>
      </c>
      <c r="B5175" t="s">
        <v>678</v>
      </c>
      <c r="N5175" s="107">
        <v>13</v>
      </c>
      <c r="O5175">
        <v>6.5</v>
      </c>
      <c r="P5175">
        <v>0</v>
      </c>
    </row>
    <row r="5176" spans="1:16" x14ac:dyDescent="0.3">
      <c r="A5176" t="s">
        <v>4145</v>
      </c>
      <c r="B5176" t="s">
        <v>191</v>
      </c>
      <c r="N5176" s="107">
        <v>14</v>
      </c>
      <c r="O5176">
        <v>6.2</v>
      </c>
      <c r="P5176">
        <v>0</v>
      </c>
    </row>
    <row r="5177" spans="1:16" x14ac:dyDescent="0.3">
      <c r="A5177" t="s">
        <v>4146</v>
      </c>
      <c r="B5177" t="s">
        <v>175</v>
      </c>
      <c r="N5177" s="107">
        <v>3</v>
      </c>
      <c r="O5177">
        <v>6.7</v>
      </c>
      <c r="P5177">
        <v>20000</v>
      </c>
    </row>
    <row r="5178" spans="1:16" x14ac:dyDescent="0.3">
      <c r="A5178" t="s">
        <v>4147</v>
      </c>
      <c r="B5178" t="s">
        <v>409</v>
      </c>
      <c r="N5178" s="107">
        <v>8</v>
      </c>
      <c r="O5178">
        <v>6</v>
      </c>
      <c r="P5178">
        <v>16000</v>
      </c>
    </row>
    <row r="5179" spans="1:16" x14ac:dyDescent="0.3">
      <c r="A5179" t="s">
        <v>4148</v>
      </c>
      <c r="B5179" t="s">
        <v>409</v>
      </c>
      <c r="N5179" s="107">
        <v>9</v>
      </c>
      <c r="O5179">
        <v>6.3</v>
      </c>
      <c r="P5179">
        <v>981</v>
      </c>
    </row>
    <row r="5180" spans="1:16" x14ac:dyDescent="0.3">
      <c r="A5180" t="s">
        <v>4149</v>
      </c>
      <c r="B5180" t="s">
        <v>373</v>
      </c>
      <c r="N5180" s="107">
        <v>1</v>
      </c>
      <c r="O5180">
        <v>5.8</v>
      </c>
      <c r="P5180">
        <v>29000</v>
      </c>
    </row>
    <row r="5181" spans="1:16" x14ac:dyDescent="0.3">
      <c r="A5181" t="s">
        <v>4150</v>
      </c>
      <c r="B5181" t="s">
        <v>733</v>
      </c>
      <c r="N5181" s="107">
        <v>12</v>
      </c>
      <c r="O5181">
        <v>6.1</v>
      </c>
      <c r="P5181">
        <v>0</v>
      </c>
    </row>
    <row r="5182" spans="1:16" x14ac:dyDescent="0.3">
      <c r="A5182" t="s">
        <v>4151</v>
      </c>
      <c r="B5182" t="s">
        <v>884</v>
      </c>
      <c r="N5182" s="107">
        <v>7</v>
      </c>
      <c r="O5182">
        <v>6.9</v>
      </c>
      <c r="P5182">
        <v>27000</v>
      </c>
    </row>
    <row r="5183" spans="1:16" x14ac:dyDescent="0.3">
      <c r="A5183" t="s">
        <v>4054</v>
      </c>
      <c r="B5183" t="s">
        <v>243</v>
      </c>
      <c r="N5183" s="107">
        <v>4</v>
      </c>
      <c r="O5183">
        <v>8.3000000000000007</v>
      </c>
      <c r="P5183">
        <v>0</v>
      </c>
    </row>
    <row r="5184" spans="1:16" x14ac:dyDescent="0.3">
      <c r="A5184" t="s">
        <v>4152</v>
      </c>
      <c r="B5184" t="s">
        <v>750</v>
      </c>
      <c r="N5184" s="107">
        <v>21</v>
      </c>
      <c r="O5184">
        <v>5.4</v>
      </c>
      <c r="P5184">
        <v>0</v>
      </c>
    </row>
    <row r="5185" spans="1:16" x14ac:dyDescent="0.3">
      <c r="A5185" t="s">
        <v>4153</v>
      </c>
      <c r="B5185" t="s">
        <v>572</v>
      </c>
      <c r="N5185" s="107">
        <v>12</v>
      </c>
      <c r="O5185">
        <v>6.7</v>
      </c>
      <c r="P5185">
        <v>10000</v>
      </c>
    </row>
    <row r="5186" spans="1:16" x14ac:dyDescent="0.3">
      <c r="A5186" t="s">
        <v>4154</v>
      </c>
      <c r="B5186" t="s">
        <v>778</v>
      </c>
      <c r="N5186" s="107">
        <v>13</v>
      </c>
      <c r="O5186">
        <v>7.4</v>
      </c>
      <c r="P5186">
        <v>744</v>
      </c>
    </row>
    <row r="5187" spans="1:16" x14ac:dyDescent="0.3">
      <c r="A5187" t="s">
        <v>4155</v>
      </c>
      <c r="B5187" t="s">
        <v>373</v>
      </c>
      <c r="N5187" s="107">
        <v>14</v>
      </c>
      <c r="O5187">
        <v>5.6</v>
      </c>
      <c r="P5187">
        <v>0</v>
      </c>
    </row>
    <row r="5188" spans="1:16" x14ac:dyDescent="0.3">
      <c r="A5188" t="s">
        <v>4156</v>
      </c>
      <c r="B5188" t="s">
        <v>885</v>
      </c>
      <c r="N5188" s="107">
        <v>15</v>
      </c>
      <c r="O5188">
        <v>6.5</v>
      </c>
      <c r="P5188">
        <v>0</v>
      </c>
    </row>
    <row r="5189" spans="1:16" x14ac:dyDescent="0.3">
      <c r="A5189" t="s">
        <v>4157</v>
      </c>
      <c r="B5189" t="s">
        <v>176</v>
      </c>
      <c r="N5189" s="107">
        <v>16</v>
      </c>
      <c r="O5189">
        <v>6.5</v>
      </c>
      <c r="P5189">
        <v>368</v>
      </c>
    </row>
    <row r="5190" spans="1:16" x14ac:dyDescent="0.3">
      <c r="A5190" t="s">
        <v>4158</v>
      </c>
      <c r="B5190" t="s">
        <v>305</v>
      </c>
      <c r="N5190" s="107">
        <v>17</v>
      </c>
      <c r="O5190">
        <v>5.8</v>
      </c>
      <c r="P5190">
        <v>720</v>
      </c>
    </row>
    <row r="5191" spans="1:16" x14ac:dyDescent="0.3">
      <c r="A5191" t="s">
        <v>4159</v>
      </c>
      <c r="B5191" t="s">
        <v>479</v>
      </c>
      <c r="N5191" s="107">
        <v>19</v>
      </c>
      <c r="O5191">
        <v>5</v>
      </c>
      <c r="P5191">
        <v>0</v>
      </c>
    </row>
    <row r="5192" spans="1:16" x14ac:dyDescent="0.3">
      <c r="A5192" t="s">
        <v>4160</v>
      </c>
      <c r="B5192" t="s">
        <v>300</v>
      </c>
      <c r="N5192" s="107">
        <v>6</v>
      </c>
      <c r="O5192">
        <v>5.5</v>
      </c>
      <c r="P5192">
        <v>0</v>
      </c>
    </row>
    <row r="5193" spans="1:16" x14ac:dyDescent="0.3">
      <c r="A5193" t="s">
        <v>4161</v>
      </c>
      <c r="B5193" t="s">
        <v>300</v>
      </c>
      <c r="N5193" s="107">
        <v>1</v>
      </c>
      <c r="O5193">
        <v>6.5</v>
      </c>
      <c r="P5193">
        <v>10000</v>
      </c>
    </row>
    <row r="5194" spans="1:16" x14ac:dyDescent="0.3">
      <c r="A5194" t="s">
        <v>4162</v>
      </c>
      <c r="B5194" t="s">
        <v>325</v>
      </c>
      <c r="N5194" s="107">
        <v>2</v>
      </c>
      <c r="O5194">
        <v>7.2</v>
      </c>
      <c r="P5194">
        <v>21000</v>
      </c>
    </row>
    <row r="5195" spans="1:16" x14ac:dyDescent="0.3">
      <c r="A5195" t="s">
        <v>4163</v>
      </c>
      <c r="B5195" t="s">
        <v>188</v>
      </c>
      <c r="N5195" s="107">
        <v>12</v>
      </c>
      <c r="O5195">
        <v>7.3</v>
      </c>
      <c r="P5195">
        <v>0</v>
      </c>
    </row>
    <row r="5196" spans="1:16" x14ac:dyDescent="0.3">
      <c r="A5196" t="s">
        <v>4164</v>
      </c>
      <c r="B5196" t="s">
        <v>494</v>
      </c>
      <c r="N5196" s="107">
        <v>13</v>
      </c>
      <c r="O5196">
        <v>7.2</v>
      </c>
      <c r="P5196">
        <v>13000</v>
      </c>
    </row>
    <row r="5197" spans="1:16" x14ac:dyDescent="0.3">
      <c r="A5197" t="s">
        <v>4165</v>
      </c>
      <c r="B5197" t="s">
        <v>409</v>
      </c>
      <c r="N5197" s="107">
        <v>14</v>
      </c>
      <c r="O5197">
        <v>5.2</v>
      </c>
      <c r="P5197">
        <v>0</v>
      </c>
    </row>
    <row r="5198" spans="1:16" x14ac:dyDescent="0.3">
      <c r="A5198" t="s">
        <v>4166</v>
      </c>
      <c r="B5198" t="s">
        <v>592</v>
      </c>
      <c r="N5198" s="107">
        <v>15</v>
      </c>
      <c r="O5198">
        <v>5.7</v>
      </c>
      <c r="P5198">
        <v>0</v>
      </c>
    </row>
    <row r="5199" spans="1:16" x14ac:dyDescent="0.3">
      <c r="A5199" t="s">
        <v>4167</v>
      </c>
      <c r="B5199" t="s">
        <v>409</v>
      </c>
      <c r="N5199" s="107">
        <v>16</v>
      </c>
      <c r="O5199">
        <v>4.7</v>
      </c>
      <c r="P5199">
        <v>15000</v>
      </c>
    </row>
    <row r="5200" spans="1:16" x14ac:dyDescent="0.3">
      <c r="A5200" t="s">
        <v>4168</v>
      </c>
      <c r="B5200" t="s">
        <v>534</v>
      </c>
      <c r="N5200" s="107">
        <v>13</v>
      </c>
      <c r="O5200">
        <v>5.9</v>
      </c>
      <c r="P5200">
        <v>683</v>
      </c>
    </row>
    <row r="5201" spans="1:16" x14ac:dyDescent="0.3">
      <c r="A5201" t="s">
        <v>4169</v>
      </c>
      <c r="B5201" t="s">
        <v>552</v>
      </c>
      <c r="N5201" s="107">
        <v>14</v>
      </c>
      <c r="O5201">
        <v>6.8</v>
      </c>
      <c r="P5201">
        <v>331</v>
      </c>
    </row>
    <row r="5202" spans="1:16" x14ac:dyDescent="0.3">
      <c r="A5202" t="s">
        <v>4170</v>
      </c>
      <c r="B5202" t="s">
        <v>479</v>
      </c>
      <c r="N5202" s="107">
        <v>15</v>
      </c>
      <c r="O5202">
        <v>5.9</v>
      </c>
      <c r="P5202">
        <v>0</v>
      </c>
    </row>
    <row r="5203" spans="1:16" x14ac:dyDescent="0.3">
      <c r="A5203" t="s">
        <v>4171</v>
      </c>
      <c r="B5203" t="s">
        <v>176</v>
      </c>
      <c r="N5203" s="107">
        <v>16</v>
      </c>
      <c r="O5203">
        <v>5.3</v>
      </c>
      <c r="P5203">
        <v>997</v>
      </c>
    </row>
    <row r="5204" spans="1:16" x14ac:dyDescent="0.3">
      <c r="A5204" t="s">
        <v>4172</v>
      </c>
      <c r="B5204" t="s">
        <v>572</v>
      </c>
      <c r="N5204" s="107">
        <v>9</v>
      </c>
      <c r="O5204">
        <v>6</v>
      </c>
      <c r="P5204">
        <v>5000</v>
      </c>
    </row>
    <row r="5205" spans="1:16" x14ac:dyDescent="0.3">
      <c r="A5205" t="s">
        <v>4173</v>
      </c>
      <c r="B5205" t="s">
        <v>373</v>
      </c>
      <c r="N5205" s="107">
        <v>1</v>
      </c>
      <c r="O5205">
        <v>7.7</v>
      </c>
      <c r="P5205">
        <v>13000</v>
      </c>
    </row>
    <row r="5206" spans="1:16" x14ac:dyDescent="0.3">
      <c r="A5206" t="s">
        <v>4174</v>
      </c>
      <c r="B5206" t="s">
        <v>395</v>
      </c>
      <c r="N5206" s="107">
        <v>12</v>
      </c>
      <c r="O5206">
        <v>4.4000000000000004</v>
      </c>
      <c r="P5206">
        <v>21000</v>
      </c>
    </row>
    <row r="5207" spans="1:16" x14ac:dyDescent="0.3">
      <c r="A5207" t="s">
        <v>4175</v>
      </c>
      <c r="B5207" t="s">
        <v>373</v>
      </c>
      <c r="N5207" s="107">
        <v>7</v>
      </c>
      <c r="O5207">
        <v>6.6</v>
      </c>
      <c r="P5207">
        <v>851</v>
      </c>
    </row>
    <row r="5208" spans="1:16" x14ac:dyDescent="0.3">
      <c r="A5208" t="s">
        <v>4176</v>
      </c>
      <c r="B5208" t="s">
        <v>636</v>
      </c>
      <c r="N5208" s="107">
        <v>4</v>
      </c>
      <c r="O5208">
        <v>6.7</v>
      </c>
      <c r="P5208">
        <v>767</v>
      </c>
    </row>
    <row r="5209" spans="1:16" x14ac:dyDescent="0.3">
      <c r="A5209" t="s">
        <v>4177</v>
      </c>
      <c r="B5209" t="s">
        <v>388</v>
      </c>
      <c r="N5209" s="107">
        <v>21</v>
      </c>
      <c r="O5209">
        <v>5.5</v>
      </c>
      <c r="P5209">
        <v>720</v>
      </c>
    </row>
    <row r="5210" spans="1:16" x14ac:dyDescent="0.3">
      <c r="A5210" t="s">
        <v>4178</v>
      </c>
      <c r="B5210" t="s">
        <v>657</v>
      </c>
      <c r="N5210" s="107">
        <v>12</v>
      </c>
      <c r="O5210">
        <v>6.5</v>
      </c>
      <c r="P5210">
        <v>0</v>
      </c>
    </row>
    <row r="5211" spans="1:16" x14ac:dyDescent="0.3">
      <c r="A5211" t="s">
        <v>4179</v>
      </c>
      <c r="B5211" t="s">
        <v>343</v>
      </c>
      <c r="N5211" s="107">
        <v>13</v>
      </c>
      <c r="O5211">
        <v>6.2</v>
      </c>
      <c r="P5211">
        <v>11000</v>
      </c>
    </row>
    <row r="5212" spans="1:16" x14ac:dyDescent="0.3">
      <c r="A5212" t="s">
        <v>4180</v>
      </c>
      <c r="B5212" t="s">
        <v>831</v>
      </c>
      <c r="N5212" s="107">
        <v>14</v>
      </c>
      <c r="O5212">
        <v>7.1</v>
      </c>
      <c r="P5212">
        <v>0</v>
      </c>
    </row>
    <row r="5213" spans="1:16" x14ac:dyDescent="0.3">
      <c r="A5213" t="s">
        <v>4181</v>
      </c>
      <c r="B5213" t="s">
        <v>554</v>
      </c>
      <c r="N5213" s="107">
        <v>15</v>
      </c>
      <c r="O5213">
        <v>6.1</v>
      </c>
      <c r="P5213">
        <v>680</v>
      </c>
    </row>
    <row r="5214" spans="1:16" x14ac:dyDescent="0.3">
      <c r="A5214" t="s">
        <v>4182</v>
      </c>
      <c r="B5214" t="s">
        <v>886</v>
      </c>
      <c r="N5214" s="107">
        <v>16</v>
      </c>
      <c r="O5214">
        <v>7.1</v>
      </c>
      <c r="P5214">
        <v>328</v>
      </c>
    </row>
    <row r="5215" spans="1:16" x14ac:dyDescent="0.3">
      <c r="A5215" t="s">
        <v>4183</v>
      </c>
      <c r="B5215" t="s">
        <v>253</v>
      </c>
      <c r="N5215" s="107">
        <v>17</v>
      </c>
      <c r="O5215">
        <v>6</v>
      </c>
      <c r="P5215">
        <v>27000</v>
      </c>
    </row>
    <row r="5216" spans="1:16" x14ac:dyDescent="0.3">
      <c r="A5216" t="s">
        <v>4184</v>
      </c>
      <c r="B5216" t="s">
        <v>443</v>
      </c>
      <c r="N5216" s="107">
        <v>19</v>
      </c>
      <c r="O5216">
        <v>7.4</v>
      </c>
      <c r="P5216">
        <v>441</v>
      </c>
    </row>
    <row r="5217" spans="1:16" x14ac:dyDescent="0.3">
      <c r="A5217" t="s">
        <v>4185</v>
      </c>
      <c r="B5217" t="s">
        <v>243</v>
      </c>
      <c r="N5217" s="107">
        <v>6</v>
      </c>
      <c r="O5217">
        <v>5.9</v>
      </c>
      <c r="P5217">
        <v>0</v>
      </c>
    </row>
    <row r="5218" spans="1:16" x14ac:dyDescent="0.3">
      <c r="A5218" t="s">
        <v>4186</v>
      </c>
      <c r="B5218" t="s">
        <v>478</v>
      </c>
      <c r="N5218" s="107">
        <v>1</v>
      </c>
      <c r="O5218">
        <v>4.0999999999999996</v>
      </c>
      <c r="P5218">
        <v>0</v>
      </c>
    </row>
    <row r="5219" spans="1:16" x14ac:dyDescent="0.3">
      <c r="A5219" t="s">
        <v>4187</v>
      </c>
      <c r="B5219" t="s">
        <v>298</v>
      </c>
      <c r="N5219" s="107">
        <v>2</v>
      </c>
      <c r="O5219">
        <v>5.8</v>
      </c>
      <c r="P5219">
        <v>227</v>
      </c>
    </row>
    <row r="5220" spans="1:16" x14ac:dyDescent="0.3">
      <c r="A5220" t="s">
        <v>4188</v>
      </c>
      <c r="B5220" t="s">
        <v>202</v>
      </c>
      <c r="N5220" s="107">
        <v>12</v>
      </c>
      <c r="O5220">
        <v>5.9</v>
      </c>
      <c r="P5220">
        <v>17000</v>
      </c>
    </row>
    <row r="5221" spans="1:16" x14ac:dyDescent="0.3">
      <c r="A5221" t="s">
        <v>4189</v>
      </c>
      <c r="B5221" t="s">
        <v>286</v>
      </c>
      <c r="N5221" s="107">
        <v>3</v>
      </c>
      <c r="O5221">
        <v>7</v>
      </c>
      <c r="P5221">
        <v>808</v>
      </c>
    </row>
    <row r="5222" spans="1:16" x14ac:dyDescent="0.3">
      <c r="A5222" t="s">
        <v>4190</v>
      </c>
      <c r="B5222" t="s">
        <v>542</v>
      </c>
      <c r="N5222" s="107">
        <v>8</v>
      </c>
      <c r="O5222">
        <v>6.8</v>
      </c>
      <c r="P5222">
        <v>1000</v>
      </c>
    </row>
    <row r="5223" spans="1:16" x14ac:dyDescent="0.3">
      <c r="A5223" t="s">
        <v>4191</v>
      </c>
      <c r="B5223" t="s">
        <v>190</v>
      </c>
      <c r="N5223" s="107">
        <v>9</v>
      </c>
      <c r="O5223">
        <v>7.4</v>
      </c>
      <c r="P5223">
        <v>15000</v>
      </c>
    </row>
    <row r="5224" spans="1:16" x14ac:dyDescent="0.3">
      <c r="A5224" t="s">
        <v>4192</v>
      </c>
      <c r="B5224" t="s">
        <v>233</v>
      </c>
      <c r="N5224" s="107">
        <v>1</v>
      </c>
      <c r="O5224">
        <v>7.1</v>
      </c>
      <c r="P5224">
        <v>1000</v>
      </c>
    </row>
    <row r="5225" spans="1:16" x14ac:dyDescent="0.3">
      <c r="A5225" t="s">
        <v>4193</v>
      </c>
      <c r="B5225" t="s">
        <v>630</v>
      </c>
      <c r="N5225" s="107">
        <v>12</v>
      </c>
      <c r="O5225">
        <v>7</v>
      </c>
      <c r="P5225">
        <v>0</v>
      </c>
    </row>
    <row r="5226" spans="1:16" x14ac:dyDescent="0.3">
      <c r="A5226" t="s">
        <v>4194</v>
      </c>
      <c r="B5226" t="s">
        <v>300</v>
      </c>
      <c r="N5226" s="107">
        <v>7</v>
      </c>
      <c r="O5226">
        <v>5.8</v>
      </c>
      <c r="P5226">
        <v>16000</v>
      </c>
    </row>
    <row r="5227" spans="1:16" x14ac:dyDescent="0.3">
      <c r="A5227" t="s">
        <v>4195</v>
      </c>
      <c r="B5227" t="s">
        <v>298</v>
      </c>
      <c r="N5227" s="107">
        <v>4</v>
      </c>
      <c r="O5227">
        <v>7.8</v>
      </c>
      <c r="P5227">
        <v>0</v>
      </c>
    </row>
    <row r="5228" spans="1:16" x14ac:dyDescent="0.3">
      <c r="A5228" t="s">
        <v>4196</v>
      </c>
      <c r="B5228" t="s">
        <v>887</v>
      </c>
      <c r="N5228" s="107">
        <v>21</v>
      </c>
      <c r="O5228">
        <v>6.5</v>
      </c>
      <c r="P5228">
        <v>20000</v>
      </c>
    </row>
    <row r="5229" spans="1:16" x14ac:dyDescent="0.3">
      <c r="A5229" t="s">
        <v>4197</v>
      </c>
      <c r="B5229" t="s">
        <v>888</v>
      </c>
      <c r="N5229" s="107">
        <v>12</v>
      </c>
      <c r="O5229">
        <v>7</v>
      </c>
      <c r="P5229">
        <v>0</v>
      </c>
    </row>
    <row r="5230" spans="1:16" x14ac:dyDescent="0.3">
      <c r="A5230" t="s">
        <v>4198</v>
      </c>
      <c r="B5230" t="s">
        <v>581</v>
      </c>
      <c r="N5230" s="107">
        <v>13</v>
      </c>
      <c r="O5230">
        <v>6.3</v>
      </c>
      <c r="P5230">
        <v>0</v>
      </c>
    </row>
    <row r="5231" spans="1:16" x14ac:dyDescent="0.3">
      <c r="A5231" t="s">
        <v>4199</v>
      </c>
      <c r="B5231" t="s">
        <v>300</v>
      </c>
      <c r="N5231" s="107">
        <v>14</v>
      </c>
      <c r="O5231">
        <v>5.3</v>
      </c>
      <c r="P5231">
        <v>0</v>
      </c>
    </row>
    <row r="5232" spans="1:16" x14ac:dyDescent="0.3">
      <c r="A5232" t="s">
        <v>4200</v>
      </c>
      <c r="B5232" t="s">
        <v>233</v>
      </c>
      <c r="N5232" s="107">
        <v>15</v>
      </c>
      <c r="O5232">
        <v>6.8</v>
      </c>
      <c r="P5232">
        <v>0</v>
      </c>
    </row>
    <row r="5233" spans="1:16" x14ac:dyDescent="0.3">
      <c r="A5233" t="s">
        <v>4201</v>
      </c>
      <c r="B5233" t="s">
        <v>279</v>
      </c>
      <c r="N5233" s="107">
        <v>16</v>
      </c>
      <c r="O5233">
        <v>5.5</v>
      </c>
      <c r="P5233">
        <v>0</v>
      </c>
    </row>
    <row r="5234" spans="1:16" x14ac:dyDescent="0.3">
      <c r="A5234" t="s">
        <v>4202</v>
      </c>
      <c r="B5234" t="s">
        <v>341</v>
      </c>
      <c r="N5234" s="107">
        <v>17</v>
      </c>
      <c r="O5234">
        <v>7.4</v>
      </c>
      <c r="P5234">
        <v>25000</v>
      </c>
    </row>
    <row r="5235" spans="1:16" x14ac:dyDescent="0.3">
      <c r="A5235" t="s">
        <v>4203</v>
      </c>
      <c r="B5235" t="s">
        <v>298</v>
      </c>
      <c r="N5235" s="107">
        <v>19</v>
      </c>
      <c r="O5235">
        <v>4.3</v>
      </c>
      <c r="P5235">
        <v>25000</v>
      </c>
    </row>
    <row r="5236" spans="1:16" x14ac:dyDescent="0.3">
      <c r="A5236" t="s">
        <v>1389</v>
      </c>
      <c r="B5236" t="s">
        <v>310</v>
      </c>
      <c r="N5236" s="107">
        <v>6</v>
      </c>
      <c r="O5236">
        <v>6</v>
      </c>
      <c r="P5236">
        <v>518</v>
      </c>
    </row>
    <row r="5237" spans="1:16" x14ac:dyDescent="0.3">
      <c r="A5237" t="s">
        <v>4204</v>
      </c>
      <c r="B5237" t="s">
        <v>459</v>
      </c>
      <c r="N5237" s="107">
        <v>1</v>
      </c>
      <c r="O5237">
        <v>5.2</v>
      </c>
      <c r="P5237">
        <v>25000</v>
      </c>
    </row>
    <row r="5238" spans="1:16" x14ac:dyDescent="0.3">
      <c r="A5238" t="s">
        <v>4205</v>
      </c>
      <c r="B5238" t="s">
        <v>889</v>
      </c>
      <c r="N5238" s="107">
        <v>2</v>
      </c>
      <c r="O5238">
        <v>6.7</v>
      </c>
      <c r="P5238">
        <v>0</v>
      </c>
    </row>
    <row r="5239" spans="1:16" x14ac:dyDescent="0.3">
      <c r="A5239" t="s">
        <v>4206</v>
      </c>
      <c r="B5239" t="s">
        <v>298</v>
      </c>
      <c r="N5239" s="107">
        <v>12</v>
      </c>
      <c r="O5239">
        <v>6.3</v>
      </c>
      <c r="P5239">
        <v>0</v>
      </c>
    </row>
    <row r="5240" spans="1:16" x14ac:dyDescent="0.3">
      <c r="A5240" t="s">
        <v>4207</v>
      </c>
      <c r="B5240" t="s">
        <v>791</v>
      </c>
      <c r="N5240" s="107">
        <v>13</v>
      </c>
      <c r="O5240">
        <v>7.9</v>
      </c>
      <c r="P5240">
        <v>35000</v>
      </c>
    </row>
    <row r="5241" spans="1:16" x14ac:dyDescent="0.3">
      <c r="A5241" t="s">
        <v>4208</v>
      </c>
      <c r="B5241" t="s">
        <v>325</v>
      </c>
      <c r="N5241" s="107">
        <v>14</v>
      </c>
      <c r="O5241">
        <v>8.6</v>
      </c>
      <c r="P5241">
        <v>14000</v>
      </c>
    </row>
    <row r="5242" spans="1:16" x14ac:dyDescent="0.3">
      <c r="A5242" t="s">
        <v>4209</v>
      </c>
      <c r="B5242" t="s">
        <v>528</v>
      </c>
      <c r="N5242" s="107">
        <v>15</v>
      </c>
      <c r="O5242">
        <v>6.1</v>
      </c>
      <c r="P5242">
        <v>49</v>
      </c>
    </row>
    <row r="5243" spans="1:16" x14ac:dyDescent="0.3">
      <c r="A5243" t="s">
        <v>4210</v>
      </c>
      <c r="B5243" t="s">
        <v>667</v>
      </c>
      <c r="N5243" s="107">
        <v>16</v>
      </c>
      <c r="O5243">
        <v>5.8</v>
      </c>
      <c r="P5243">
        <v>0</v>
      </c>
    </row>
    <row r="5244" spans="1:16" x14ac:dyDescent="0.3">
      <c r="A5244" t="s">
        <v>4211</v>
      </c>
      <c r="B5244" t="s">
        <v>890</v>
      </c>
      <c r="N5244" s="107">
        <v>3</v>
      </c>
      <c r="O5244">
        <v>7.7</v>
      </c>
      <c r="P5244">
        <v>0</v>
      </c>
    </row>
    <row r="5245" spans="1:16" x14ac:dyDescent="0.3">
      <c r="A5245" t="s">
        <v>4212</v>
      </c>
      <c r="B5245" t="s">
        <v>286</v>
      </c>
      <c r="N5245" s="107">
        <v>8</v>
      </c>
      <c r="O5245">
        <v>8</v>
      </c>
      <c r="P5245">
        <v>398</v>
      </c>
    </row>
    <row r="5246" spans="1:16" x14ac:dyDescent="0.3">
      <c r="A5246" t="s">
        <v>4213</v>
      </c>
      <c r="B5246" t="s">
        <v>891</v>
      </c>
      <c r="N5246" s="107">
        <v>9</v>
      </c>
      <c r="O5246">
        <v>5.6</v>
      </c>
      <c r="P5246">
        <v>0</v>
      </c>
    </row>
    <row r="5247" spans="1:16" x14ac:dyDescent="0.3">
      <c r="A5247" t="s">
        <v>4214</v>
      </c>
      <c r="B5247" t="s">
        <v>373</v>
      </c>
      <c r="N5247" s="107">
        <v>1</v>
      </c>
      <c r="O5247">
        <v>6.7</v>
      </c>
      <c r="P5247">
        <v>0</v>
      </c>
    </row>
    <row r="5248" spans="1:16" x14ac:dyDescent="0.3">
      <c r="A5248" t="s">
        <v>4215</v>
      </c>
      <c r="B5248" t="s">
        <v>471</v>
      </c>
      <c r="N5248" s="107">
        <v>12</v>
      </c>
      <c r="O5248">
        <v>6.6</v>
      </c>
      <c r="P5248">
        <v>425</v>
      </c>
    </row>
    <row r="5249" spans="1:16" x14ac:dyDescent="0.3">
      <c r="A5249" t="s">
        <v>4216</v>
      </c>
      <c r="B5249" t="s">
        <v>549</v>
      </c>
      <c r="N5249" s="107">
        <v>7</v>
      </c>
      <c r="O5249">
        <v>4.2</v>
      </c>
      <c r="P5249">
        <v>0</v>
      </c>
    </row>
    <row r="5250" spans="1:16" x14ac:dyDescent="0.3">
      <c r="A5250" t="s">
        <v>4217</v>
      </c>
      <c r="B5250" t="s">
        <v>443</v>
      </c>
      <c r="N5250" s="107">
        <v>4</v>
      </c>
      <c r="O5250">
        <v>6.6</v>
      </c>
      <c r="P5250">
        <v>0</v>
      </c>
    </row>
    <row r="5251" spans="1:16" x14ac:dyDescent="0.3">
      <c r="A5251" t="s">
        <v>4218</v>
      </c>
      <c r="B5251" t="s">
        <v>388</v>
      </c>
      <c r="N5251" s="107">
        <v>21</v>
      </c>
      <c r="O5251">
        <v>4.0999999999999996</v>
      </c>
      <c r="P5251">
        <v>0</v>
      </c>
    </row>
    <row r="5252" spans="1:16" x14ac:dyDescent="0.3">
      <c r="A5252" t="s">
        <v>4219</v>
      </c>
      <c r="B5252" t="s">
        <v>892</v>
      </c>
      <c r="N5252" s="107">
        <v>12</v>
      </c>
      <c r="O5252">
        <v>7.3</v>
      </c>
      <c r="P5252">
        <v>0</v>
      </c>
    </row>
    <row r="5253" spans="1:16" x14ac:dyDescent="0.3">
      <c r="A5253" t="s">
        <v>4220</v>
      </c>
      <c r="B5253" t="s">
        <v>552</v>
      </c>
      <c r="N5253" s="107">
        <v>13</v>
      </c>
      <c r="O5253">
        <v>7.1</v>
      </c>
      <c r="P5253">
        <v>0</v>
      </c>
    </row>
    <row r="5254" spans="1:16" x14ac:dyDescent="0.3">
      <c r="A5254" t="s">
        <v>4221</v>
      </c>
      <c r="B5254" t="s">
        <v>373</v>
      </c>
      <c r="N5254" s="107">
        <v>14</v>
      </c>
      <c r="O5254">
        <v>6.5</v>
      </c>
      <c r="P5254">
        <v>0</v>
      </c>
    </row>
    <row r="5255" spans="1:16" x14ac:dyDescent="0.3">
      <c r="A5255" t="s">
        <v>4222</v>
      </c>
      <c r="B5255" t="s">
        <v>190</v>
      </c>
      <c r="N5255" s="107">
        <v>15</v>
      </c>
      <c r="O5255">
        <v>7</v>
      </c>
      <c r="P5255">
        <v>0</v>
      </c>
    </row>
    <row r="5256" spans="1:16" x14ac:dyDescent="0.3">
      <c r="A5256" t="s">
        <v>4223</v>
      </c>
      <c r="B5256" t="s">
        <v>556</v>
      </c>
      <c r="N5256" s="107">
        <v>16</v>
      </c>
      <c r="O5256">
        <v>5.5</v>
      </c>
      <c r="P5256">
        <v>561</v>
      </c>
    </row>
    <row r="5257" spans="1:16" x14ac:dyDescent="0.3">
      <c r="A5257" t="s">
        <v>4224</v>
      </c>
      <c r="B5257" t="s">
        <v>201</v>
      </c>
      <c r="N5257" s="107">
        <v>17</v>
      </c>
      <c r="O5257">
        <v>6.6</v>
      </c>
      <c r="P5257">
        <v>944</v>
      </c>
    </row>
    <row r="5258" spans="1:16" x14ac:dyDescent="0.3">
      <c r="A5258" t="s">
        <v>4225</v>
      </c>
      <c r="B5258" t="s">
        <v>344</v>
      </c>
      <c r="N5258" s="107">
        <v>19</v>
      </c>
      <c r="O5258">
        <v>7.1</v>
      </c>
      <c r="P5258">
        <v>18000</v>
      </c>
    </row>
    <row r="5259" spans="1:16" x14ac:dyDescent="0.3">
      <c r="A5259" t="s">
        <v>4226</v>
      </c>
      <c r="B5259" t="s">
        <v>341</v>
      </c>
      <c r="N5259" s="107">
        <v>6</v>
      </c>
      <c r="O5259">
        <v>7.9</v>
      </c>
      <c r="P5259">
        <v>345</v>
      </c>
    </row>
    <row r="5260" spans="1:16" x14ac:dyDescent="0.3">
      <c r="A5260" t="s">
        <v>4227</v>
      </c>
      <c r="B5260" t="s">
        <v>190</v>
      </c>
      <c r="N5260" s="107">
        <v>1</v>
      </c>
      <c r="O5260">
        <v>7.1</v>
      </c>
      <c r="P5260">
        <v>208</v>
      </c>
    </row>
    <row r="5261" spans="1:16" x14ac:dyDescent="0.3">
      <c r="A5261" t="s">
        <v>4228</v>
      </c>
      <c r="B5261" t="s">
        <v>238</v>
      </c>
      <c r="N5261" s="107">
        <v>2</v>
      </c>
      <c r="O5261">
        <v>5.6</v>
      </c>
      <c r="P5261">
        <v>0</v>
      </c>
    </row>
    <row r="5262" spans="1:16" x14ac:dyDescent="0.3">
      <c r="A5262" t="s">
        <v>4229</v>
      </c>
      <c r="B5262" t="s">
        <v>530</v>
      </c>
      <c r="N5262" s="107">
        <v>12</v>
      </c>
      <c r="O5262">
        <v>7.3</v>
      </c>
      <c r="P5262">
        <v>0</v>
      </c>
    </row>
    <row r="5263" spans="1:16" x14ac:dyDescent="0.3">
      <c r="A5263" t="s">
        <v>4230</v>
      </c>
      <c r="B5263" t="s">
        <v>298</v>
      </c>
      <c r="N5263" s="107">
        <v>13</v>
      </c>
      <c r="O5263">
        <v>3.3</v>
      </c>
      <c r="P5263">
        <v>1000</v>
      </c>
    </row>
    <row r="5264" spans="1:16" x14ac:dyDescent="0.3">
      <c r="A5264" t="s">
        <v>4231</v>
      </c>
      <c r="B5264" t="s">
        <v>552</v>
      </c>
      <c r="N5264" s="107">
        <v>14</v>
      </c>
      <c r="O5264">
        <v>6.5</v>
      </c>
      <c r="P5264">
        <v>10000</v>
      </c>
    </row>
    <row r="5265" spans="1:16" x14ac:dyDescent="0.3">
      <c r="A5265" t="s">
        <v>4232</v>
      </c>
      <c r="B5265" t="s">
        <v>409</v>
      </c>
      <c r="N5265" s="107">
        <v>15</v>
      </c>
      <c r="O5265">
        <v>4.8</v>
      </c>
      <c r="P5265">
        <v>106</v>
      </c>
    </row>
    <row r="5266" spans="1:16" x14ac:dyDescent="0.3">
      <c r="A5266" t="s">
        <v>4233</v>
      </c>
      <c r="B5266" t="s">
        <v>851</v>
      </c>
      <c r="N5266" s="107">
        <v>16</v>
      </c>
      <c r="O5266">
        <v>5.2</v>
      </c>
      <c r="P5266">
        <v>0</v>
      </c>
    </row>
    <row r="5267" spans="1:16" x14ac:dyDescent="0.3">
      <c r="A5267" t="s">
        <v>4234</v>
      </c>
      <c r="B5267" t="s">
        <v>373</v>
      </c>
      <c r="N5267" s="107">
        <v>3</v>
      </c>
      <c r="O5267">
        <v>6.3</v>
      </c>
      <c r="P5267">
        <v>0</v>
      </c>
    </row>
    <row r="5268" spans="1:16" x14ac:dyDescent="0.3">
      <c r="A5268" t="s">
        <v>4235</v>
      </c>
      <c r="B5268" t="s">
        <v>190</v>
      </c>
      <c r="N5268" s="107">
        <v>8</v>
      </c>
      <c r="O5268">
        <v>7.2</v>
      </c>
      <c r="P5268">
        <v>0</v>
      </c>
    </row>
    <row r="5269" spans="1:16" x14ac:dyDescent="0.3">
      <c r="A5269" t="s">
        <v>4236</v>
      </c>
      <c r="B5269" t="s">
        <v>323</v>
      </c>
      <c r="N5269" s="107">
        <v>9</v>
      </c>
      <c r="O5269">
        <v>6.8</v>
      </c>
      <c r="P5269">
        <v>242</v>
      </c>
    </row>
    <row r="5270" spans="1:16" x14ac:dyDescent="0.3">
      <c r="A5270" t="s">
        <v>4237</v>
      </c>
      <c r="B5270" t="s">
        <v>487</v>
      </c>
      <c r="N5270" s="107">
        <v>1</v>
      </c>
      <c r="O5270">
        <v>5.7</v>
      </c>
      <c r="P5270">
        <v>0</v>
      </c>
    </row>
    <row r="5271" spans="1:16" x14ac:dyDescent="0.3">
      <c r="A5271" t="s">
        <v>4238</v>
      </c>
      <c r="B5271" t="s">
        <v>190</v>
      </c>
      <c r="N5271" s="107">
        <v>12</v>
      </c>
      <c r="O5271">
        <v>7.2</v>
      </c>
      <c r="P5271">
        <v>20000</v>
      </c>
    </row>
    <row r="5272" spans="1:16" x14ac:dyDescent="0.3">
      <c r="A5272" t="s">
        <v>4239</v>
      </c>
      <c r="B5272" t="s">
        <v>303</v>
      </c>
      <c r="N5272" s="107">
        <v>7</v>
      </c>
      <c r="O5272">
        <v>6.9</v>
      </c>
      <c r="P5272">
        <v>0</v>
      </c>
    </row>
    <row r="5273" spans="1:16" x14ac:dyDescent="0.3">
      <c r="A5273" t="s">
        <v>3867</v>
      </c>
      <c r="B5273" t="s">
        <v>443</v>
      </c>
      <c r="N5273" s="107">
        <v>4</v>
      </c>
      <c r="O5273">
        <v>9.1</v>
      </c>
      <c r="P5273">
        <v>533</v>
      </c>
    </row>
    <row r="5274" spans="1:16" x14ac:dyDescent="0.3">
      <c r="A5274" t="s">
        <v>4240</v>
      </c>
      <c r="B5274" t="s">
        <v>214</v>
      </c>
      <c r="N5274" s="107">
        <v>21</v>
      </c>
      <c r="O5274">
        <v>6.3</v>
      </c>
      <c r="P5274">
        <v>795</v>
      </c>
    </row>
    <row r="5275" spans="1:16" x14ac:dyDescent="0.3">
      <c r="A5275" t="s">
        <v>4241</v>
      </c>
      <c r="B5275" t="s">
        <v>581</v>
      </c>
      <c r="N5275" s="107">
        <v>12</v>
      </c>
      <c r="O5275">
        <v>6.2</v>
      </c>
      <c r="P5275">
        <v>12000</v>
      </c>
    </row>
    <row r="5276" spans="1:16" x14ac:dyDescent="0.3">
      <c r="A5276" t="s">
        <v>4242</v>
      </c>
      <c r="B5276" t="s">
        <v>541</v>
      </c>
      <c r="N5276" s="107">
        <v>13</v>
      </c>
      <c r="O5276">
        <v>6.7</v>
      </c>
      <c r="P5276">
        <v>0</v>
      </c>
    </row>
    <row r="5277" spans="1:16" x14ac:dyDescent="0.3">
      <c r="A5277" t="s">
        <v>4243</v>
      </c>
      <c r="B5277" t="s">
        <v>373</v>
      </c>
      <c r="N5277" s="107">
        <v>14</v>
      </c>
      <c r="O5277">
        <v>6.5</v>
      </c>
      <c r="P5277">
        <v>0</v>
      </c>
    </row>
    <row r="5278" spans="1:16" x14ac:dyDescent="0.3">
      <c r="A5278" t="s">
        <v>4244</v>
      </c>
      <c r="B5278" t="s">
        <v>341</v>
      </c>
      <c r="N5278" s="107">
        <v>15</v>
      </c>
      <c r="O5278">
        <v>7.2</v>
      </c>
      <c r="P5278">
        <v>319</v>
      </c>
    </row>
    <row r="5279" spans="1:16" x14ac:dyDescent="0.3">
      <c r="A5279" t="s">
        <v>4245</v>
      </c>
      <c r="B5279" t="s">
        <v>298</v>
      </c>
      <c r="N5279" s="107">
        <v>16</v>
      </c>
      <c r="O5279">
        <v>5.3</v>
      </c>
      <c r="P5279">
        <v>0</v>
      </c>
    </row>
    <row r="5280" spans="1:16" x14ac:dyDescent="0.3">
      <c r="A5280" t="s">
        <v>4246</v>
      </c>
      <c r="B5280" t="s">
        <v>190</v>
      </c>
      <c r="N5280" s="107">
        <v>17</v>
      </c>
      <c r="O5280">
        <v>6.7</v>
      </c>
      <c r="P5280">
        <v>74</v>
      </c>
    </row>
    <row r="5281" spans="1:16" x14ac:dyDescent="0.3">
      <c r="A5281" t="s">
        <v>4247</v>
      </c>
      <c r="B5281" t="s">
        <v>443</v>
      </c>
      <c r="N5281" s="107">
        <v>19</v>
      </c>
      <c r="O5281">
        <v>6.2</v>
      </c>
      <c r="P5281">
        <v>725</v>
      </c>
    </row>
    <row r="5282" spans="1:16" x14ac:dyDescent="0.3">
      <c r="A5282" t="s">
        <v>4248</v>
      </c>
      <c r="B5282" t="s">
        <v>300</v>
      </c>
      <c r="N5282" s="107">
        <v>6</v>
      </c>
      <c r="O5282">
        <v>3.6</v>
      </c>
      <c r="P5282">
        <v>883</v>
      </c>
    </row>
    <row r="5283" spans="1:16" x14ac:dyDescent="0.3">
      <c r="A5283" t="s">
        <v>4249</v>
      </c>
      <c r="B5283" t="s">
        <v>304</v>
      </c>
      <c r="N5283" s="107">
        <v>1</v>
      </c>
      <c r="O5283">
        <v>5.7</v>
      </c>
      <c r="P5283">
        <v>0</v>
      </c>
    </row>
    <row r="5284" spans="1:16" x14ac:dyDescent="0.3">
      <c r="A5284" t="s">
        <v>4250</v>
      </c>
      <c r="B5284" t="s">
        <v>428</v>
      </c>
      <c r="N5284" s="107">
        <v>2</v>
      </c>
      <c r="O5284">
        <v>7.3</v>
      </c>
      <c r="P5284">
        <v>952</v>
      </c>
    </row>
    <row r="5285" spans="1:16" x14ac:dyDescent="0.3">
      <c r="A5285" t="s">
        <v>4251</v>
      </c>
      <c r="B5285" t="s">
        <v>443</v>
      </c>
      <c r="N5285" s="107">
        <v>12</v>
      </c>
      <c r="O5285">
        <v>5</v>
      </c>
      <c r="P5285">
        <v>33</v>
      </c>
    </row>
    <row r="5286" spans="1:16" x14ac:dyDescent="0.3">
      <c r="A5286" t="s">
        <v>4252</v>
      </c>
      <c r="B5286" t="s">
        <v>581</v>
      </c>
      <c r="N5286" s="107">
        <v>13</v>
      </c>
      <c r="O5286">
        <v>6.6</v>
      </c>
      <c r="P5286">
        <v>5000</v>
      </c>
    </row>
    <row r="5287" spans="1:16" x14ac:dyDescent="0.3">
      <c r="A5287" t="s">
        <v>4253</v>
      </c>
      <c r="B5287" t="s">
        <v>286</v>
      </c>
      <c r="N5287" s="107">
        <v>14</v>
      </c>
      <c r="O5287">
        <v>6.6</v>
      </c>
      <c r="P5287">
        <v>85</v>
      </c>
    </row>
    <row r="5288" spans="1:16" x14ac:dyDescent="0.3">
      <c r="A5288" t="s">
        <v>4254</v>
      </c>
      <c r="B5288" t="s">
        <v>190</v>
      </c>
      <c r="N5288" s="107">
        <v>15</v>
      </c>
      <c r="O5288">
        <v>6.8</v>
      </c>
      <c r="P5288">
        <v>12000</v>
      </c>
    </row>
    <row r="5289" spans="1:16" x14ac:dyDescent="0.3">
      <c r="A5289" t="s">
        <v>4255</v>
      </c>
      <c r="B5289" t="s">
        <v>650</v>
      </c>
      <c r="N5289" s="107">
        <v>16</v>
      </c>
      <c r="O5289">
        <v>6.2</v>
      </c>
      <c r="P5289">
        <v>345</v>
      </c>
    </row>
    <row r="5290" spans="1:16" x14ac:dyDescent="0.3">
      <c r="A5290" t="s">
        <v>4256</v>
      </c>
      <c r="B5290" t="s">
        <v>373</v>
      </c>
      <c r="N5290" s="107">
        <v>3</v>
      </c>
      <c r="O5290">
        <v>7.3</v>
      </c>
      <c r="P5290">
        <v>117</v>
      </c>
    </row>
    <row r="5291" spans="1:16" x14ac:dyDescent="0.3">
      <c r="A5291" t="s">
        <v>4257</v>
      </c>
      <c r="B5291" t="s">
        <v>893</v>
      </c>
      <c r="N5291" s="107">
        <v>8</v>
      </c>
      <c r="O5291">
        <v>6.2</v>
      </c>
      <c r="P5291">
        <v>0</v>
      </c>
    </row>
    <row r="5292" spans="1:16" x14ac:dyDescent="0.3">
      <c r="A5292" t="s">
        <v>4258</v>
      </c>
      <c r="B5292" t="s">
        <v>373</v>
      </c>
      <c r="N5292" s="107">
        <v>9</v>
      </c>
      <c r="O5292">
        <v>6.9</v>
      </c>
      <c r="P5292">
        <v>0</v>
      </c>
    </row>
    <row r="5293" spans="1:16" x14ac:dyDescent="0.3">
      <c r="A5293" t="s">
        <v>4259</v>
      </c>
      <c r="B5293" t="s">
        <v>835</v>
      </c>
      <c r="N5293" s="107">
        <v>1</v>
      </c>
      <c r="O5293">
        <v>6.6</v>
      </c>
      <c r="P5293">
        <v>661</v>
      </c>
    </row>
    <row r="5294" spans="1:16" x14ac:dyDescent="0.3">
      <c r="A5294" t="s">
        <v>4260</v>
      </c>
      <c r="B5294" t="s">
        <v>479</v>
      </c>
      <c r="N5294" s="107">
        <v>12</v>
      </c>
      <c r="O5294">
        <v>6.3</v>
      </c>
      <c r="P5294">
        <v>0</v>
      </c>
    </row>
    <row r="5295" spans="1:16" x14ac:dyDescent="0.3">
      <c r="A5295" t="s">
        <v>4261</v>
      </c>
      <c r="B5295" t="s">
        <v>443</v>
      </c>
      <c r="N5295" s="107">
        <v>7</v>
      </c>
      <c r="O5295">
        <v>7</v>
      </c>
      <c r="P5295">
        <v>321</v>
      </c>
    </row>
    <row r="5296" spans="1:16" x14ac:dyDescent="0.3">
      <c r="A5296" t="s">
        <v>4262</v>
      </c>
      <c r="B5296" t="s">
        <v>243</v>
      </c>
      <c r="N5296" s="107">
        <v>4</v>
      </c>
      <c r="O5296">
        <v>3.3</v>
      </c>
      <c r="P5296">
        <v>503</v>
      </c>
    </row>
    <row r="5297" spans="1:16" x14ac:dyDescent="0.3">
      <c r="A5297" t="s">
        <v>4263</v>
      </c>
      <c r="B5297" t="s">
        <v>443</v>
      </c>
      <c r="N5297" s="107">
        <v>21</v>
      </c>
      <c r="O5297">
        <v>6.7</v>
      </c>
      <c r="P5297">
        <v>874</v>
      </c>
    </row>
    <row r="5298" spans="1:16" x14ac:dyDescent="0.3">
      <c r="A5298" t="s">
        <v>4264</v>
      </c>
      <c r="B5298" t="s">
        <v>329</v>
      </c>
      <c r="N5298" s="107">
        <v>12</v>
      </c>
      <c r="O5298">
        <v>6.2</v>
      </c>
      <c r="P5298">
        <v>0</v>
      </c>
    </row>
    <row r="5299" spans="1:16" x14ac:dyDescent="0.3">
      <c r="A5299" t="s">
        <v>4265</v>
      </c>
      <c r="B5299" t="s">
        <v>278</v>
      </c>
      <c r="N5299" s="107">
        <v>13</v>
      </c>
      <c r="O5299">
        <v>6.5</v>
      </c>
      <c r="P5299">
        <v>89</v>
      </c>
    </row>
    <row r="5300" spans="1:16" x14ac:dyDescent="0.3">
      <c r="A5300" t="s">
        <v>4266</v>
      </c>
      <c r="B5300" t="s">
        <v>298</v>
      </c>
      <c r="N5300" s="107">
        <v>14</v>
      </c>
      <c r="O5300">
        <v>3.5</v>
      </c>
      <c r="P5300">
        <v>370</v>
      </c>
    </row>
    <row r="5301" spans="1:16" x14ac:dyDescent="0.3">
      <c r="A5301" t="s">
        <v>4267</v>
      </c>
      <c r="B5301" t="s">
        <v>373</v>
      </c>
      <c r="N5301" s="107">
        <v>15</v>
      </c>
      <c r="O5301">
        <v>5.5</v>
      </c>
      <c r="P5301">
        <v>1000</v>
      </c>
    </row>
    <row r="5302" spans="1:16" x14ac:dyDescent="0.3">
      <c r="A5302" t="s">
        <v>4268</v>
      </c>
      <c r="B5302" t="s">
        <v>300</v>
      </c>
      <c r="N5302" s="107">
        <v>16</v>
      </c>
      <c r="O5302">
        <v>5.9</v>
      </c>
      <c r="P5302">
        <v>546</v>
      </c>
    </row>
    <row r="5303" spans="1:16" x14ac:dyDescent="0.3">
      <c r="A5303" t="s">
        <v>4269</v>
      </c>
      <c r="B5303" t="s">
        <v>373</v>
      </c>
      <c r="N5303" s="107">
        <v>17</v>
      </c>
      <c r="O5303">
        <v>4.7</v>
      </c>
      <c r="P5303">
        <v>58</v>
      </c>
    </row>
    <row r="5304" spans="1:16" x14ac:dyDescent="0.3">
      <c r="A5304" t="s">
        <v>4270</v>
      </c>
      <c r="B5304" t="s">
        <v>443</v>
      </c>
      <c r="N5304" s="107">
        <v>19</v>
      </c>
      <c r="O5304">
        <v>4.2</v>
      </c>
      <c r="P5304">
        <v>0</v>
      </c>
    </row>
    <row r="5305" spans="1:16" x14ac:dyDescent="0.3">
      <c r="A5305" t="s">
        <v>4271</v>
      </c>
      <c r="B5305" t="s">
        <v>323</v>
      </c>
      <c r="N5305" s="107">
        <v>6</v>
      </c>
      <c r="O5305">
        <v>5.2</v>
      </c>
      <c r="P5305">
        <v>402</v>
      </c>
    </row>
    <row r="5306" spans="1:16" x14ac:dyDescent="0.3">
      <c r="A5306" t="s">
        <v>4272</v>
      </c>
      <c r="B5306" t="s">
        <v>415</v>
      </c>
      <c r="N5306" s="107">
        <v>1</v>
      </c>
      <c r="O5306">
        <v>5.2</v>
      </c>
      <c r="P5306">
        <v>160</v>
      </c>
    </row>
    <row r="5307" spans="1:16" x14ac:dyDescent="0.3">
      <c r="A5307" t="s">
        <v>4273</v>
      </c>
      <c r="B5307" t="s">
        <v>300</v>
      </c>
      <c r="N5307" s="107">
        <v>2</v>
      </c>
      <c r="O5307">
        <v>3.9</v>
      </c>
      <c r="P5307">
        <v>0</v>
      </c>
    </row>
    <row r="5308" spans="1:16" x14ac:dyDescent="0.3">
      <c r="A5308" t="s">
        <v>4274</v>
      </c>
      <c r="B5308" t="s">
        <v>353</v>
      </c>
      <c r="N5308" s="107">
        <v>12</v>
      </c>
      <c r="O5308">
        <v>6.1</v>
      </c>
      <c r="P5308">
        <v>0</v>
      </c>
    </row>
    <row r="5309" spans="1:16" x14ac:dyDescent="0.3">
      <c r="A5309" t="s">
        <v>4275</v>
      </c>
      <c r="B5309" t="s">
        <v>554</v>
      </c>
      <c r="N5309" s="107">
        <v>13</v>
      </c>
      <c r="O5309">
        <v>5.8</v>
      </c>
      <c r="P5309">
        <v>376</v>
      </c>
    </row>
    <row r="5310" spans="1:16" x14ac:dyDescent="0.3">
      <c r="A5310" t="s">
        <v>4276</v>
      </c>
      <c r="B5310" t="s">
        <v>373</v>
      </c>
      <c r="N5310" s="107">
        <v>14</v>
      </c>
      <c r="O5310">
        <v>6.7</v>
      </c>
      <c r="P5310">
        <v>509</v>
      </c>
    </row>
    <row r="5311" spans="1:16" x14ac:dyDescent="0.3">
      <c r="A5311" t="s">
        <v>4277</v>
      </c>
      <c r="B5311" t="s">
        <v>237</v>
      </c>
      <c r="N5311" s="107">
        <v>15</v>
      </c>
      <c r="O5311">
        <v>5.7</v>
      </c>
      <c r="P5311">
        <v>0</v>
      </c>
    </row>
    <row r="5312" spans="1:16" x14ac:dyDescent="0.3">
      <c r="A5312" t="s">
        <v>4278</v>
      </c>
      <c r="B5312" t="s">
        <v>592</v>
      </c>
      <c r="N5312" s="107">
        <v>16</v>
      </c>
      <c r="O5312">
        <v>4.5</v>
      </c>
      <c r="P5312">
        <v>0</v>
      </c>
    </row>
    <row r="5313" spans="1:16" x14ac:dyDescent="0.3">
      <c r="A5313" t="s">
        <v>4279</v>
      </c>
      <c r="B5313" t="s">
        <v>479</v>
      </c>
      <c r="N5313" s="107">
        <v>12</v>
      </c>
      <c r="O5313">
        <v>6.9</v>
      </c>
      <c r="P5313">
        <v>186</v>
      </c>
    </row>
    <row r="5314" spans="1:16" x14ac:dyDescent="0.3">
      <c r="A5314" t="s">
        <v>4280</v>
      </c>
      <c r="B5314" t="s">
        <v>894</v>
      </c>
      <c r="N5314" s="107">
        <v>13</v>
      </c>
      <c r="O5314">
        <v>4.8</v>
      </c>
      <c r="P5314">
        <v>589</v>
      </c>
    </row>
    <row r="5315" spans="1:16" x14ac:dyDescent="0.3">
      <c r="A5315" t="s">
        <v>4281</v>
      </c>
      <c r="B5315" t="s">
        <v>442</v>
      </c>
      <c r="N5315" s="107">
        <v>14</v>
      </c>
      <c r="O5315">
        <v>6.3</v>
      </c>
      <c r="P5315">
        <v>1000</v>
      </c>
    </row>
    <row r="5316" spans="1:16" x14ac:dyDescent="0.3">
      <c r="A5316" t="s">
        <v>4282</v>
      </c>
      <c r="B5316" t="s">
        <v>278</v>
      </c>
      <c r="N5316" s="107">
        <v>15</v>
      </c>
      <c r="O5316">
        <v>6.9</v>
      </c>
      <c r="P5316">
        <v>695</v>
      </c>
    </row>
    <row r="5317" spans="1:16" x14ac:dyDescent="0.3">
      <c r="A5317" t="s">
        <v>4283</v>
      </c>
      <c r="B5317" t="s">
        <v>895</v>
      </c>
      <c r="N5317" s="107">
        <v>16</v>
      </c>
      <c r="O5317">
        <v>5.4</v>
      </c>
      <c r="P5317">
        <v>486</v>
      </c>
    </row>
    <row r="5318" spans="1:16" x14ac:dyDescent="0.3">
      <c r="A5318" t="s">
        <v>4284</v>
      </c>
      <c r="B5318" t="s">
        <v>483</v>
      </c>
      <c r="N5318" s="107">
        <v>17</v>
      </c>
      <c r="O5318">
        <v>3.8</v>
      </c>
      <c r="P5318">
        <v>746</v>
      </c>
    </row>
    <row r="5319" spans="1:16" x14ac:dyDescent="0.3">
      <c r="A5319" t="s">
        <v>4285</v>
      </c>
      <c r="B5319" t="s">
        <v>190</v>
      </c>
      <c r="N5319" s="107">
        <v>19</v>
      </c>
      <c r="O5319">
        <v>7</v>
      </c>
      <c r="P5319">
        <v>119</v>
      </c>
    </row>
    <row r="5320" spans="1:16" x14ac:dyDescent="0.3">
      <c r="A5320" t="s">
        <v>4286</v>
      </c>
      <c r="B5320" t="s">
        <v>298</v>
      </c>
      <c r="N5320" s="107">
        <v>6</v>
      </c>
      <c r="O5320">
        <v>5.2</v>
      </c>
      <c r="P5320">
        <v>0</v>
      </c>
    </row>
    <row r="5321" spans="1:16" x14ac:dyDescent="0.3">
      <c r="A5321" t="s">
        <v>4287</v>
      </c>
      <c r="B5321" t="s">
        <v>516</v>
      </c>
      <c r="N5321" s="107">
        <v>1</v>
      </c>
      <c r="O5321">
        <v>7.3</v>
      </c>
      <c r="P5321">
        <v>0</v>
      </c>
    </row>
    <row r="5322" spans="1:16" x14ac:dyDescent="0.3">
      <c r="A5322" t="s">
        <v>4288</v>
      </c>
      <c r="B5322" t="s">
        <v>554</v>
      </c>
      <c r="N5322" s="107">
        <v>2</v>
      </c>
      <c r="O5322">
        <v>4.5999999999999996</v>
      </c>
      <c r="P5322">
        <v>850</v>
      </c>
    </row>
    <row r="5323" spans="1:16" x14ac:dyDescent="0.3">
      <c r="A5323" t="s">
        <v>4289</v>
      </c>
      <c r="B5323" t="s">
        <v>896</v>
      </c>
      <c r="N5323" s="107">
        <v>12</v>
      </c>
      <c r="O5323">
        <v>6.5</v>
      </c>
      <c r="P5323">
        <v>0</v>
      </c>
    </row>
    <row r="5324" spans="1:16" x14ac:dyDescent="0.3">
      <c r="A5324" t="s">
        <v>4290</v>
      </c>
      <c r="B5324" t="s">
        <v>278</v>
      </c>
      <c r="N5324" s="107">
        <v>13</v>
      </c>
      <c r="O5324">
        <v>6.8</v>
      </c>
      <c r="P5324">
        <v>957</v>
      </c>
    </row>
    <row r="5325" spans="1:16" x14ac:dyDescent="0.3">
      <c r="A5325" t="s">
        <v>4291</v>
      </c>
      <c r="B5325" t="s">
        <v>190</v>
      </c>
      <c r="N5325" s="107">
        <v>14</v>
      </c>
      <c r="O5325">
        <v>6.7</v>
      </c>
      <c r="P5325">
        <v>0</v>
      </c>
    </row>
    <row r="5326" spans="1:16" x14ac:dyDescent="0.3">
      <c r="A5326" t="s">
        <v>4292</v>
      </c>
      <c r="B5326" t="s">
        <v>298</v>
      </c>
      <c r="N5326" s="107">
        <v>15</v>
      </c>
      <c r="O5326">
        <v>6.1</v>
      </c>
      <c r="P5326">
        <v>0</v>
      </c>
    </row>
    <row r="5327" spans="1:16" x14ac:dyDescent="0.3">
      <c r="A5327" t="s">
        <v>4293</v>
      </c>
      <c r="B5327" t="s">
        <v>201</v>
      </c>
      <c r="N5327" s="107">
        <v>16</v>
      </c>
      <c r="O5327">
        <v>5.2</v>
      </c>
      <c r="P5327">
        <v>0</v>
      </c>
    </row>
    <row r="5328" spans="1:16" x14ac:dyDescent="0.3">
      <c r="A5328" t="s">
        <v>4294</v>
      </c>
      <c r="B5328" t="s">
        <v>175</v>
      </c>
      <c r="N5328" s="107">
        <v>3</v>
      </c>
      <c r="O5328">
        <v>6.9</v>
      </c>
      <c r="P5328">
        <v>1000</v>
      </c>
    </row>
    <row r="5329" spans="1:16" x14ac:dyDescent="0.3">
      <c r="A5329" t="s">
        <v>4295</v>
      </c>
      <c r="B5329" t="s">
        <v>509</v>
      </c>
      <c r="N5329" s="107">
        <v>8</v>
      </c>
      <c r="O5329">
        <v>6</v>
      </c>
      <c r="P5329">
        <v>33000</v>
      </c>
    </row>
    <row r="5330" spans="1:16" x14ac:dyDescent="0.3">
      <c r="A5330" t="s">
        <v>4296</v>
      </c>
      <c r="B5330" t="s">
        <v>190</v>
      </c>
      <c r="N5330" s="107">
        <v>9</v>
      </c>
      <c r="O5330">
        <v>7.9</v>
      </c>
      <c r="P5330">
        <v>616</v>
      </c>
    </row>
    <row r="5331" spans="1:16" x14ac:dyDescent="0.3">
      <c r="A5331" t="s">
        <v>4297</v>
      </c>
      <c r="B5331" t="s">
        <v>554</v>
      </c>
      <c r="N5331" s="107">
        <v>1</v>
      </c>
      <c r="O5331">
        <v>4.5</v>
      </c>
      <c r="P5331">
        <v>898</v>
      </c>
    </row>
    <row r="5332" spans="1:16" x14ac:dyDescent="0.3">
      <c r="A5332" t="s">
        <v>4298</v>
      </c>
      <c r="B5332" t="s">
        <v>570</v>
      </c>
      <c r="N5332" s="107">
        <v>12</v>
      </c>
      <c r="O5332">
        <v>5.0999999999999996</v>
      </c>
      <c r="P5332">
        <v>0</v>
      </c>
    </row>
    <row r="5333" spans="1:16" x14ac:dyDescent="0.3">
      <c r="A5333" t="s">
        <v>4299</v>
      </c>
      <c r="B5333" t="s">
        <v>273</v>
      </c>
      <c r="N5333" s="107">
        <v>7</v>
      </c>
      <c r="O5333">
        <v>7.6</v>
      </c>
      <c r="P5333">
        <v>0</v>
      </c>
    </row>
    <row r="5334" spans="1:16" x14ac:dyDescent="0.3">
      <c r="A5334" t="s">
        <v>4300</v>
      </c>
      <c r="B5334" t="s">
        <v>897</v>
      </c>
      <c r="N5334" s="107">
        <v>4</v>
      </c>
      <c r="O5334">
        <v>7.6</v>
      </c>
      <c r="P5334">
        <v>0</v>
      </c>
    </row>
    <row r="5335" spans="1:16" x14ac:dyDescent="0.3">
      <c r="A5335" t="s">
        <v>4301</v>
      </c>
      <c r="B5335" t="s">
        <v>898</v>
      </c>
      <c r="N5335" s="107">
        <v>21</v>
      </c>
      <c r="O5335">
        <v>6.7</v>
      </c>
      <c r="P5335">
        <v>0</v>
      </c>
    </row>
    <row r="5336" spans="1:16" x14ac:dyDescent="0.3">
      <c r="A5336" t="s">
        <v>4302</v>
      </c>
      <c r="B5336" t="s">
        <v>318</v>
      </c>
      <c r="N5336" s="107">
        <v>12</v>
      </c>
      <c r="O5336">
        <v>6.1</v>
      </c>
      <c r="P5336">
        <v>0</v>
      </c>
    </row>
    <row r="5337" spans="1:16" x14ac:dyDescent="0.3">
      <c r="A5337" t="s">
        <v>4303</v>
      </c>
      <c r="B5337" t="s">
        <v>442</v>
      </c>
      <c r="N5337" s="107">
        <v>13</v>
      </c>
      <c r="O5337">
        <v>7.5</v>
      </c>
      <c r="P5337">
        <v>0</v>
      </c>
    </row>
    <row r="5338" spans="1:16" x14ac:dyDescent="0.3">
      <c r="A5338" t="s">
        <v>4304</v>
      </c>
      <c r="B5338" t="s">
        <v>528</v>
      </c>
      <c r="N5338" s="107">
        <v>14</v>
      </c>
      <c r="O5338">
        <v>5.3</v>
      </c>
      <c r="P5338">
        <v>0</v>
      </c>
    </row>
    <row r="5339" spans="1:16" x14ac:dyDescent="0.3">
      <c r="A5339" t="s">
        <v>4305</v>
      </c>
      <c r="B5339" t="s">
        <v>899</v>
      </c>
      <c r="N5339" s="107">
        <v>15</v>
      </c>
      <c r="O5339">
        <v>6</v>
      </c>
      <c r="P5339">
        <v>50000</v>
      </c>
    </row>
    <row r="5340" spans="1:16" x14ac:dyDescent="0.3">
      <c r="A5340" t="s">
        <v>4306</v>
      </c>
      <c r="B5340" t="s">
        <v>315</v>
      </c>
      <c r="N5340" s="107">
        <v>16</v>
      </c>
      <c r="O5340">
        <v>7.1</v>
      </c>
      <c r="P5340">
        <v>10000</v>
      </c>
    </row>
    <row r="5341" spans="1:16" x14ac:dyDescent="0.3">
      <c r="A5341" t="s">
        <v>4307</v>
      </c>
      <c r="B5341" t="s">
        <v>900</v>
      </c>
      <c r="N5341" s="107">
        <v>17</v>
      </c>
      <c r="O5341">
        <v>7.5</v>
      </c>
      <c r="P5341">
        <v>12000</v>
      </c>
    </row>
    <row r="5342" spans="1:16" x14ac:dyDescent="0.3">
      <c r="A5342" t="s">
        <v>4308</v>
      </c>
      <c r="B5342" t="s">
        <v>190</v>
      </c>
      <c r="N5342" s="107">
        <v>19</v>
      </c>
      <c r="O5342">
        <v>6.9</v>
      </c>
      <c r="P5342">
        <v>23000</v>
      </c>
    </row>
    <row r="5343" spans="1:16" x14ac:dyDescent="0.3">
      <c r="A5343" t="s">
        <v>4309</v>
      </c>
      <c r="B5343" t="s">
        <v>750</v>
      </c>
      <c r="N5343" s="107">
        <v>6</v>
      </c>
      <c r="O5343">
        <v>8.5</v>
      </c>
      <c r="P5343">
        <v>0</v>
      </c>
    </row>
    <row r="5344" spans="1:16" x14ac:dyDescent="0.3">
      <c r="A5344" t="s">
        <v>4310</v>
      </c>
      <c r="B5344" t="s">
        <v>554</v>
      </c>
      <c r="N5344" s="107">
        <v>1</v>
      </c>
      <c r="O5344">
        <v>7.5</v>
      </c>
      <c r="P5344">
        <v>0</v>
      </c>
    </row>
    <row r="5345" spans="1:16" x14ac:dyDescent="0.3">
      <c r="A5345" t="s">
        <v>4311</v>
      </c>
      <c r="B5345" t="s">
        <v>489</v>
      </c>
      <c r="N5345" s="107">
        <v>2</v>
      </c>
      <c r="O5345">
        <v>6.6</v>
      </c>
      <c r="P5345">
        <v>0</v>
      </c>
    </row>
    <row r="5346" spans="1:16" x14ac:dyDescent="0.3">
      <c r="A5346" t="s">
        <v>4312</v>
      </c>
      <c r="B5346" t="s">
        <v>819</v>
      </c>
      <c r="N5346" s="107">
        <v>12</v>
      </c>
      <c r="O5346">
        <v>8</v>
      </c>
      <c r="P5346">
        <v>0</v>
      </c>
    </row>
    <row r="5347" spans="1:16" x14ac:dyDescent="0.3">
      <c r="A5347" t="s">
        <v>4313</v>
      </c>
      <c r="B5347" t="s">
        <v>175</v>
      </c>
      <c r="N5347" s="107">
        <v>13</v>
      </c>
      <c r="O5347">
        <v>7</v>
      </c>
      <c r="P5347">
        <v>0</v>
      </c>
    </row>
    <row r="5348" spans="1:16" x14ac:dyDescent="0.3">
      <c r="A5348" t="s">
        <v>4314</v>
      </c>
      <c r="B5348" t="s">
        <v>831</v>
      </c>
      <c r="N5348" s="107">
        <v>14</v>
      </c>
      <c r="O5348">
        <v>5.8</v>
      </c>
      <c r="P5348">
        <v>0</v>
      </c>
    </row>
    <row r="5349" spans="1:16" x14ac:dyDescent="0.3">
      <c r="A5349" t="s">
        <v>4315</v>
      </c>
      <c r="B5349" t="s">
        <v>278</v>
      </c>
      <c r="N5349" s="107">
        <v>15</v>
      </c>
      <c r="O5349">
        <v>7.3</v>
      </c>
      <c r="P5349">
        <v>0</v>
      </c>
    </row>
    <row r="5350" spans="1:16" x14ac:dyDescent="0.3">
      <c r="A5350" t="s">
        <v>4316</v>
      </c>
      <c r="B5350" t="s">
        <v>573</v>
      </c>
      <c r="N5350" s="107">
        <v>16</v>
      </c>
      <c r="O5350">
        <v>6.8</v>
      </c>
      <c r="P5350">
        <v>0</v>
      </c>
    </row>
    <row r="5351" spans="1:16" x14ac:dyDescent="0.3">
      <c r="A5351" t="s">
        <v>4317</v>
      </c>
      <c r="B5351" t="s">
        <v>373</v>
      </c>
      <c r="N5351" s="107">
        <v>3</v>
      </c>
      <c r="O5351">
        <v>6.7</v>
      </c>
      <c r="P5351">
        <v>0</v>
      </c>
    </row>
    <row r="5352" spans="1:16" x14ac:dyDescent="0.3">
      <c r="A5352" t="s">
        <v>4318</v>
      </c>
      <c r="B5352" t="s">
        <v>644</v>
      </c>
      <c r="N5352" s="107">
        <v>8</v>
      </c>
      <c r="O5352">
        <v>6.5</v>
      </c>
      <c r="P5352">
        <v>0</v>
      </c>
    </row>
    <row r="5353" spans="1:16" x14ac:dyDescent="0.3">
      <c r="A5353" t="s">
        <v>4319</v>
      </c>
      <c r="B5353" t="s">
        <v>399</v>
      </c>
      <c r="N5353" s="107">
        <v>9</v>
      </c>
      <c r="O5353">
        <v>8</v>
      </c>
      <c r="P5353">
        <v>15000</v>
      </c>
    </row>
    <row r="5354" spans="1:16" x14ac:dyDescent="0.3">
      <c r="A5354" t="s">
        <v>4320</v>
      </c>
      <c r="B5354" t="s">
        <v>352</v>
      </c>
      <c r="N5354" s="107">
        <v>1</v>
      </c>
      <c r="O5354">
        <v>6.5</v>
      </c>
      <c r="P5354">
        <v>580</v>
      </c>
    </row>
    <row r="5355" spans="1:16" x14ac:dyDescent="0.3">
      <c r="A5355" t="s">
        <v>4321</v>
      </c>
      <c r="B5355" t="s">
        <v>278</v>
      </c>
      <c r="N5355" s="107">
        <v>12</v>
      </c>
      <c r="O5355">
        <v>4.9000000000000004</v>
      </c>
      <c r="P5355">
        <v>0</v>
      </c>
    </row>
    <row r="5356" spans="1:16" x14ac:dyDescent="0.3">
      <c r="A5356" t="s">
        <v>4322</v>
      </c>
      <c r="B5356" t="s">
        <v>484</v>
      </c>
      <c r="N5356" s="107">
        <v>7</v>
      </c>
      <c r="O5356">
        <v>7.1</v>
      </c>
      <c r="P5356">
        <v>1000</v>
      </c>
    </row>
    <row r="5357" spans="1:16" x14ac:dyDescent="0.3">
      <c r="A5357" t="s">
        <v>4323</v>
      </c>
      <c r="B5357" t="s">
        <v>479</v>
      </c>
      <c r="N5357" s="107">
        <v>4</v>
      </c>
      <c r="O5357">
        <v>7</v>
      </c>
      <c r="P5357">
        <v>0</v>
      </c>
    </row>
    <row r="5358" spans="1:16" x14ac:dyDescent="0.3">
      <c r="A5358" t="s">
        <v>4324</v>
      </c>
      <c r="B5358" t="s">
        <v>341</v>
      </c>
      <c r="N5358" s="107">
        <v>21</v>
      </c>
      <c r="O5358">
        <v>7</v>
      </c>
      <c r="P5358">
        <v>0</v>
      </c>
    </row>
    <row r="5359" spans="1:16" x14ac:dyDescent="0.3">
      <c r="A5359" t="s">
        <v>4325</v>
      </c>
      <c r="B5359" t="s">
        <v>298</v>
      </c>
      <c r="N5359" s="107">
        <v>12</v>
      </c>
      <c r="O5359">
        <v>7.5</v>
      </c>
      <c r="P5359">
        <v>0</v>
      </c>
    </row>
    <row r="5360" spans="1:16" x14ac:dyDescent="0.3">
      <c r="A5360" t="s">
        <v>4326</v>
      </c>
      <c r="B5360" t="s">
        <v>602</v>
      </c>
      <c r="N5360" s="107">
        <v>13</v>
      </c>
      <c r="O5360">
        <v>4.5</v>
      </c>
      <c r="P5360">
        <v>266</v>
      </c>
    </row>
    <row r="5361" spans="1:16" x14ac:dyDescent="0.3">
      <c r="A5361" t="s">
        <v>4327</v>
      </c>
      <c r="B5361" t="s">
        <v>300</v>
      </c>
      <c r="N5361" s="107">
        <v>14</v>
      </c>
      <c r="O5361">
        <v>5.5</v>
      </c>
      <c r="P5361">
        <v>0</v>
      </c>
    </row>
    <row r="5362" spans="1:16" x14ac:dyDescent="0.3">
      <c r="A5362" t="s">
        <v>4328</v>
      </c>
      <c r="B5362" t="s">
        <v>901</v>
      </c>
      <c r="N5362" s="107">
        <v>15</v>
      </c>
      <c r="O5362">
        <v>7.7</v>
      </c>
      <c r="P5362">
        <v>0</v>
      </c>
    </row>
    <row r="5363" spans="1:16" x14ac:dyDescent="0.3">
      <c r="A5363" t="s">
        <v>4329</v>
      </c>
      <c r="B5363" t="s">
        <v>373</v>
      </c>
      <c r="N5363" s="107">
        <v>16</v>
      </c>
      <c r="O5363">
        <v>7.2</v>
      </c>
      <c r="P5363">
        <v>419</v>
      </c>
    </row>
    <row r="5364" spans="1:16" x14ac:dyDescent="0.3">
      <c r="A5364" t="s">
        <v>4330</v>
      </c>
      <c r="B5364" t="s">
        <v>300</v>
      </c>
      <c r="N5364" s="107">
        <v>17</v>
      </c>
      <c r="O5364">
        <v>4.8</v>
      </c>
      <c r="P5364">
        <v>1000</v>
      </c>
    </row>
    <row r="5365" spans="1:16" x14ac:dyDescent="0.3">
      <c r="A5365" t="s">
        <v>4331</v>
      </c>
      <c r="B5365" t="s">
        <v>201</v>
      </c>
      <c r="N5365" s="107">
        <v>19</v>
      </c>
      <c r="O5365">
        <v>6.7</v>
      </c>
      <c r="P5365">
        <v>838</v>
      </c>
    </row>
    <row r="5366" spans="1:16" x14ac:dyDescent="0.3">
      <c r="A5366" t="s">
        <v>4332</v>
      </c>
      <c r="B5366" t="s">
        <v>373</v>
      </c>
      <c r="N5366" s="107">
        <v>6</v>
      </c>
      <c r="O5366">
        <v>7</v>
      </c>
      <c r="P5366">
        <v>0</v>
      </c>
    </row>
    <row r="5367" spans="1:16" x14ac:dyDescent="0.3">
      <c r="A5367" t="s">
        <v>4333</v>
      </c>
      <c r="B5367" t="s">
        <v>298</v>
      </c>
      <c r="N5367" s="107">
        <v>1</v>
      </c>
      <c r="O5367">
        <v>6.5</v>
      </c>
      <c r="P5367">
        <v>0</v>
      </c>
    </row>
    <row r="5368" spans="1:16" x14ac:dyDescent="0.3">
      <c r="A5368" t="s">
        <v>4334</v>
      </c>
      <c r="B5368" t="s">
        <v>833</v>
      </c>
      <c r="N5368" s="107">
        <v>2</v>
      </c>
      <c r="O5368">
        <v>7.4</v>
      </c>
      <c r="P5368">
        <v>748</v>
      </c>
    </row>
    <row r="5369" spans="1:16" x14ac:dyDescent="0.3">
      <c r="A5369" t="s">
        <v>4335</v>
      </c>
      <c r="B5369" t="s">
        <v>190</v>
      </c>
      <c r="N5369" s="107">
        <v>12</v>
      </c>
      <c r="O5369">
        <v>3.5</v>
      </c>
      <c r="P5369">
        <v>0</v>
      </c>
    </row>
    <row r="5370" spans="1:16" x14ac:dyDescent="0.3">
      <c r="A5370" t="s">
        <v>4336</v>
      </c>
      <c r="B5370" t="s">
        <v>502</v>
      </c>
      <c r="N5370" s="107">
        <v>13</v>
      </c>
      <c r="O5370">
        <v>5.7</v>
      </c>
      <c r="P5370">
        <v>313</v>
      </c>
    </row>
    <row r="5371" spans="1:16" x14ac:dyDescent="0.3">
      <c r="A5371" t="s">
        <v>4337</v>
      </c>
      <c r="B5371" t="s">
        <v>295</v>
      </c>
      <c r="N5371" s="107">
        <v>14</v>
      </c>
      <c r="O5371">
        <v>6.2</v>
      </c>
      <c r="P5371">
        <v>215</v>
      </c>
    </row>
    <row r="5372" spans="1:16" x14ac:dyDescent="0.3">
      <c r="A5372" t="s">
        <v>4338</v>
      </c>
      <c r="B5372" t="s">
        <v>278</v>
      </c>
      <c r="N5372" s="107">
        <v>15</v>
      </c>
      <c r="O5372">
        <v>5.7</v>
      </c>
      <c r="P5372">
        <v>1000</v>
      </c>
    </row>
    <row r="5373" spans="1:16" x14ac:dyDescent="0.3">
      <c r="A5373" t="s">
        <v>4339</v>
      </c>
      <c r="B5373" t="s">
        <v>603</v>
      </c>
      <c r="N5373" s="107">
        <v>16</v>
      </c>
      <c r="O5373">
        <v>6.4</v>
      </c>
      <c r="P5373">
        <v>0</v>
      </c>
    </row>
    <row r="5374" spans="1:16" x14ac:dyDescent="0.3">
      <c r="A5374" t="s">
        <v>4340</v>
      </c>
      <c r="B5374" t="s">
        <v>592</v>
      </c>
      <c r="N5374" s="107">
        <v>3</v>
      </c>
      <c r="O5374">
        <v>7</v>
      </c>
      <c r="P5374">
        <v>0</v>
      </c>
    </row>
    <row r="5375" spans="1:16" x14ac:dyDescent="0.3">
      <c r="A5375" t="s">
        <v>4341</v>
      </c>
      <c r="B5375" t="s">
        <v>381</v>
      </c>
      <c r="N5375" s="107">
        <v>8</v>
      </c>
      <c r="O5375">
        <v>7.7</v>
      </c>
      <c r="P5375">
        <v>0</v>
      </c>
    </row>
    <row r="5376" spans="1:16" x14ac:dyDescent="0.3">
      <c r="A5376" t="s">
        <v>4342</v>
      </c>
      <c r="B5376" t="s">
        <v>478</v>
      </c>
      <c r="N5376" s="107">
        <v>9</v>
      </c>
      <c r="O5376">
        <v>5.4</v>
      </c>
      <c r="P5376">
        <v>124</v>
      </c>
    </row>
    <row r="5377" spans="1:16" x14ac:dyDescent="0.3">
      <c r="A5377" t="s">
        <v>4343</v>
      </c>
      <c r="B5377" t="s">
        <v>250</v>
      </c>
      <c r="N5377" s="107">
        <v>1</v>
      </c>
      <c r="O5377">
        <v>6.6</v>
      </c>
      <c r="P5377">
        <v>375</v>
      </c>
    </row>
    <row r="5378" spans="1:16" x14ac:dyDescent="0.3">
      <c r="A5378" t="s">
        <v>4344</v>
      </c>
      <c r="B5378" t="s">
        <v>602</v>
      </c>
      <c r="N5378" s="107">
        <v>12</v>
      </c>
      <c r="O5378">
        <v>6.1</v>
      </c>
      <c r="P5378">
        <v>348</v>
      </c>
    </row>
    <row r="5379" spans="1:16" x14ac:dyDescent="0.3">
      <c r="A5379" t="s">
        <v>4345</v>
      </c>
      <c r="B5379" t="s">
        <v>298</v>
      </c>
      <c r="N5379" s="107">
        <v>7</v>
      </c>
      <c r="O5379">
        <v>6.1</v>
      </c>
      <c r="P5379">
        <v>484</v>
      </c>
    </row>
    <row r="5380" spans="1:16" x14ac:dyDescent="0.3">
      <c r="A5380" t="s">
        <v>4346</v>
      </c>
      <c r="B5380" t="s">
        <v>443</v>
      </c>
      <c r="N5380" s="107">
        <v>4</v>
      </c>
      <c r="O5380">
        <v>7.6</v>
      </c>
      <c r="P5380">
        <v>0</v>
      </c>
    </row>
    <row r="5381" spans="1:16" x14ac:dyDescent="0.3">
      <c r="A5381" t="s">
        <v>4347</v>
      </c>
      <c r="B5381" t="s">
        <v>443</v>
      </c>
      <c r="N5381" s="107">
        <v>21</v>
      </c>
      <c r="O5381">
        <v>6.2</v>
      </c>
      <c r="P5381">
        <v>135</v>
      </c>
    </row>
    <row r="5382" spans="1:16" x14ac:dyDescent="0.3">
      <c r="A5382" t="s">
        <v>4348</v>
      </c>
      <c r="B5382" t="s">
        <v>636</v>
      </c>
      <c r="N5382" s="107">
        <v>12</v>
      </c>
      <c r="O5382">
        <v>6.6</v>
      </c>
      <c r="P5382">
        <v>0</v>
      </c>
    </row>
    <row r="5383" spans="1:16" x14ac:dyDescent="0.3">
      <c r="A5383" t="s">
        <v>2537</v>
      </c>
      <c r="B5383" t="s">
        <v>196</v>
      </c>
      <c r="N5383" s="107">
        <v>13</v>
      </c>
      <c r="O5383">
        <v>6.1</v>
      </c>
      <c r="P5383">
        <v>0</v>
      </c>
    </row>
    <row r="5384" spans="1:16" x14ac:dyDescent="0.3">
      <c r="A5384" t="s">
        <v>4349</v>
      </c>
      <c r="B5384" t="s">
        <v>348</v>
      </c>
      <c r="N5384" s="107">
        <v>14</v>
      </c>
      <c r="O5384">
        <v>7.3</v>
      </c>
      <c r="P5384">
        <v>128</v>
      </c>
    </row>
    <row r="5385" spans="1:16" x14ac:dyDescent="0.3">
      <c r="A5385" t="s">
        <v>4350</v>
      </c>
      <c r="B5385" t="s">
        <v>607</v>
      </c>
      <c r="N5385" s="107">
        <v>15</v>
      </c>
      <c r="O5385">
        <v>4.2</v>
      </c>
      <c r="P5385">
        <v>0</v>
      </c>
    </row>
    <row r="5386" spans="1:16" x14ac:dyDescent="0.3">
      <c r="A5386" t="s">
        <v>4351</v>
      </c>
      <c r="B5386" t="s">
        <v>344</v>
      </c>
      <c r="N5386" s="107">
        <v>16</v>
      </c>
      <c r="O5386">
        <v>7.1</v>
      </c>
      <c r="P5386">
        <v>120</v>
      </c>
    </row>
    <row r="5387" spans="1:16" x14ac:dyDescent="0.3">
      <c r="A5387" t="s">
        <v>4352</v>
      </c>
      <c r="B5387" t="s">
        <v>443</v>
      </c>
      <c r="N5387" s="107">
        <v>17</v>
      </c>
      <c r="O5387">
        <v>6</v>
      </c>
      <c r="P5387">
        <v>3000</v>
      </c>
    </row>
    <row r="5388" spans="1:16" x14ac:dyDescent="0.3">
      <c r="A5388" t="s">
        <v>4353</v>
      </c>
      <c r="B5388" t="s">
        <v>190</v>
      </c>
      <c r="N5388" s="107">
        <v>19</v>
      </c>
      <c r="O5388">
        <v>6.5</v>
      </c>
      <c r="P5388">
        <v>0</v>
      </c>
    </row>
    <row r="5389" spans="1:16" x14ac:dyDescent="0.3">
      <c r="A5389" t="s">
        <v>4354</v>
      </c>
      <c r="B5389" t="s">
        <v>484</v>
      </c>
      <c r="N5389" s="107">
        <v>6</v>
      </c>
      <c r="O5389">
        <v>6.5</v>
      </c>
      <c r="P5389">
        <v>0</v>
      </c>
    </row>
    <row r="5390" spans="1:16" x14ac:dyDescent="0.3">
      <c r="A5390" t="s">
        <v>4355</v>
      </c>
      <c r="B5390" t="s">
        <v>902</v>
      </c>
      <c r="N5390" s="107">
        <v>1</v>
      </c>
      <c r="O5390">
        <v>5.7</v>
      </c>
      <c r="P5390">
        <v>458</v>
      </c>
    </row>
    <row r="5391" spans="1:16" x14ac:dyDescent="0.3">
      <c r="A5391" t="s">
        <v>4356</v>
      </c>
      <c r="B5391" t="s">
        <v>534</v>
      </c>
      <c r="N5391" s="107">
        <v>2</v>
      </c>
      <c r="O5391">
        <v>6.1</v>
      </c>
      <c r="P5391">
        <v>0</v>
      </c>
    </row>
    <row r="5392" spans="1:16" x14ac:dyDescent="0.3">
      <c r="A5392" t="s">
        <v>4357</v>
      </c>
      <c r="B5392" t="s">
        <v>329</v>
      </c>
      <c r="N5392" s="107">
        <v>12</v>
      </c>
      <c r="O5392">
        <v>7.1</v>
      </c>
      <c r="P5392">
        <v>0</v>
      </c>
    </row>
    <row r="5393" spans="1:16" x14ac:dyDescent="0.3">
      <c r="A5393" t="s">
        <v>4358</v>
      </c>
      <c r="B5393" t="s">
        <v>325</v>
      </c>
      <c r="N5393" s="107">
        <v>13</v>
      </c>
      <c r="O5393">
        <v>7.3</v>
      </c>
      <c r="P5393">
        <v>0</v>
      </c>
    </row>
    <row r="5394" spans="1:16" x14ac:dyDescent="0.3">
      <c r="A5394" t="s">
        <v>4359</v>
      </c>
      <c r="B5394" t="s">
        <v>353</v>
      </c>
      <c r="N5394" s="107">
        <v>14</v>
      </c>
      <c r="O5394">
        <v>6.5</v>
      </c>
      <c r="P5394">
        <v>2000</v>
      </c>
    </row>
    <row r="5395" spans="1:16" x14ac:dyDescent="0.3">
      <c r="A5395" t="s">
        <v>4360</v>
      </c>
      <c r="B5395" t="s">
        <v>903</v>
      </c>
      <c r="N5395" s="107">
        <v>15</v>
      </c>
      <c r="O5395">
        <v>7.9</v>
      </c>
      <c r="P5395">
        <v>0</v>
      </c>
    </row>
    <row r="5396" spans="1:16" x14ac:dyDescent="0.3">
      <c r="A5396" t="s">
        <v>4361</v>
      </c>
      <c r="B5396" t="s">
        <v>196</v>
      </c>
      <c r="N5396" s="107">
        <v>16</v>
      </c>
      <c r="O5396">
        <v>5.7</v>
      </c>
      <c r="P5396">
        <v>19000</v>
      </c>
    </row>
    <row r="5397" spans="1:16" x14ac:dyDescent="0.3">
      <c r="A5397" t="s">
        <v>4362</v>
      </c>
      <c r="B5397" t="s">
        <v>236</v>
      </c>
      <c r="N5397" s="107">
        <v>3</v>
      </c>
      <c r="O5397">
        <v>7.2</v>
      </c>
      <c r="P5397">
        <v>0</v>
      </c>
    </row>
    <row r="5398" spans="1:16" x14ac:dyDescent="0.3">
      <c r="A5398" t="s">
        <v>4363</v>
      </c>
      <c r="B5398" t="s">
        <v>657</v>
      </c>
      <c r="N5398" s="107">
        <v>8</v>
      </c>
      <c r="O5398">
        <v>7.3</v>
      </c>
      <c r="P5398">
        <v>1000</v>
      </c>
    </row>
    <row r="5399" spans="1:16" x14ac:dyDescent="0.3">
      <c r="A5399" t="s">
        <v>4364</v>
      </c>
      <c r="B5399" t="s">
        <v>657</v>
      </c>
      <c r="N5399" s="107">
        <v>9</v>
      </c>
      <c r="O5399">
        <v>6.9</v>
      </c>
      <c r="P5399">
        <v>0</v>
      </c>
    </row>
    <row r="5400" spans="1:16" x14ac:dyDescent="0.3">
      <c r="A5400" t="s">
        <v>4365</v>
      </c>
      <c r="B5400" t="s">
        <v>298</v>
      </c>
      <c r="N5400" s="107">
        <v>1</v>
      </c>
      <c r="O5400">
        <v>5</v>
      </c>
      <c r="P5400">
        <v>0</v>
      </c>
    </row>
    <row r="5401" spans="1:16" x14ac:dyDescent="0.3">
      <c r="A5401" t="s">
        <v>4366</v>
      </c>
      <c r="B5401" t="s">
        <v>867</v>
      </c>
      <c r="N5401" s="107">
        <v>12</v>
      </c>
      <c r="O5401">
        <v>5.9</v>
      </c>
      <c r="P5401">
        <v>278</v>
      </c>
    </row>
    <row r="5402" spans="1:16" x14ac:dyDescent="0.3">
      <c r="A5402" t="s">
        <v>4367</v>
      </c>
      <c r="B5402" t="s">
        <v>720</v>
      </c>
      <c r="N5402" s="107">
        <v>7</v>
      </c>
      <c r="O5402">
        <v>6.7</v>
      </c>
      <c r="P5402">
        <v>0</v>
      </c>
    </row>
    <row r="5403" spans="1:16" x14ac:dyDescent="0.3">
      <c r="A5403" t="s">
        <v>4368</v>
      </c>
      <c r="B5403" t="s">
        <v>373</v>
      </c>
      <c r="N5403" s="107">
        <v>4</v>
      </c>
      <c r="O5403">
        <v>7.3</v>
      </c>
      <c r="P5403">
        <v>0</v>
      </c>
    </row>
    <row r="5404" spans="1:16" x14ac:dyDescent="0.3">
      <c r="A5404" t="s">
        <v>4369</v>
      </c>
      <c r="B5404" t="s">
        <v>443</v>
      </c>
      <c r="N5404" s="107">
        <v>21</v>
      </c>
      <c r="O5404">
        <v>7.6</v>
      </c>
      <c r="P5404">
        <v>8000</v>
      </c>
    </row>
    <row r="5405" spans="1:16" x14ac:dyDescent="0.3">
      <c r="A5405" t="s">
        <v>4370</v>
      </c>
      <c r="B5405" t="s">
        <v>298</v>
      </c>
      <c r="N5405" s="107">
        <v>12</v>
      </c>
      <c r="O5405">
        <v>6.5</v>
      </c>
      <c r="P5405">
        <v>0</v>
      </c>
    </row>
    <row r="5406" spans="1:16" x14ac:dyDescent="0.3">
      <c r="A5406" t="s">
        <v>4371</v>
      </c>
      <c r="B5406" t="s">
        <v>657</v>
      </c>
      <c r="N5406" s="107">
        <v>13</v>
      </c>
      <c r="O5406">
        <v>2.1</v>
      </c>
      <c r="P5406">
        <v>0</v>
      </c>
    </row>
    <row r="5407" spans="1:16" x14ac:dyDescent="0.3">
      <c r="A5407" t="s">
        <v>4372</v>
      </c>
      <c r="B5407" t="s">
        <v>589</v>
      </c>
      <c r="N5407" s="107">
        <v>14</v>
      </c>
      <c r="O5407">
        <v>5.3</v>
      </c>
      <c r="P5407">
        <v>387</v>
      </c>
    </row>
    <row r="5408" spans="1:16" x14ac:dyDescent="0.3">
      <c r="A5408" t="s">
        <v>4373</v>
      </c>
      <c r="B5408" t="s">
        <v>227</v>
      </c>
      <c r="N5408" s="107">
        <v>15</v>
      </c>
      <c r="O5408">
        <v>7.2</v>
      </c>
      <c r="P5408">
        <v>0</v>
      </c>
    </row>
    <row r="5409" spans="1:16" x14ac:dyDescent="0.3">
      <c r="A5409" t="s">
        <v>4374</v>
      </c>
      <c r="B5409" t="s">
        <v>598</v>
      </c>
      <c r="N5409" s="107">
        <v>16</v>
      </c>
      <c r="O5409">
        <v>7</v>
      </c>
      <c r="P5409">
        <v>27000</v>
      </c>
    </row>
    <row r="5410" spans="1:16" x14ac:dyDescent="0.3">
      <c r="A5410" t="s">
        <v>4375</v>
      </c>
      <c r="B5410" t="s">
        <v>312</v>
      </c>
      <c r="N5410" s="107">
        <v>17</v>
      </c>
      <c r="O5410">
        <v>8</v>
      </c>
      <c r="P5410">
        <v>0</v>
      </c>
    </row>
    <row r="5411" spans="1:16" x14ac:dyDescent="0.3">
      <c r="A5411" t="s">
        <v>3094</v>
      </c>
      <c r="B5411" t="s">
        <v>657</v>
      </c>
      <c r="N5411" s="107">
        <v>19</v>
      </c>
      <c r="O5411">
        <v>6.5</v>
      </c>
      <c r="P5411">
        <v>18000</v>
      </c>
    </row>
    <row r="5412" spans="1:16" x14ac:dyDescent="0.3">
      <c r="A5412" t="s">
        <v>4376</v>
      </c>
      <c r="B5412" t="s">
        <v>245</v>
      </c>
      <c r="N5412" s="107">
        <v>6</v>
      </c>
      <c r="O5412">
        <v>6.9</v>
      </c>
      <c r="P5412">
        <v>196</v>
      </c>
    </row>
    <row r="5413" spans="1:16" x14ac:dyDescent="0.3">
      <c r="A5413" t="s">
        <v>4377</v>
      </c>
      <c r="B5413" t="s">
        <v>312</v>
      </c>
      <c r="N5413" s="107">
        <v>1</v>
      </c>
      <c r="O5413">
        <v>7.1</v>
      </c>
      <c r="P5413">
        <v>341</v>
      </c>
    </row>
    <row r="5414" spans="1:16" x14ac:dyDescent="0.3">
      <c r="A5414" t="s">
        <v>4378</v>
      </c>
      <c r="B5414" t="s">
        <v>278</v>
      </c>
      <c r="N5414" s="107">
        <v>2</v>
      </c>
      <c r="O5414">
        <v>7.3</v>
      </c>
      <c r="P5414">
        <v>0</v>
      </c>
    </row>
    <row r="5415" spans="1:16" x14ac:dyDescent="0.3">
      <c r="A5415" t="s">
        <v>4379</v>
      </c>
      <c r="B5415" t="s">
        <v>442</v>
      </c>
      <c r="N5415" s="107">
        <v>12</v>
      </c>
      <c r="O5415">
        <v>7.5</v>
      </c>
      <c r="P5415">
        <v>0</v>
      </c>
    </row>
    <row r="5416" spans="1:16" x14ac:dyDescent="0.3">
      <c r="A5416" t="s">
        <v>4380</v>
      </c>
      <c r="B5416" t="s">
        <v>449</v>
      </c>
      <c r="N5416" s="107">
        <v>13</v>
      </c>
      <c r="O5416">
        <v>6.9</v>
      </c>
      <c r="P5416">
        <v>0</v>
      </c>
    </row>
    <row r="5417" spans="1:16" x14ac:dyDescent="0.3">
      <c r="A5417" t="s">
        <v>2262</v>
      </c>
      <c r="B5417" t="s">
        <v>593</v>
      </c>
      <c r="N5417" s="107">
        <v>14</v>
      </c>
      <c r="O5417">
        <v>7.2</v>
      </c>
      <c r="P5417">
        <v>1000</v>
      </c>
    </row>
    <row r="5418" spans="1:16" x14ac:dyDescent="0.3">
      <c r="A5418" t="s">
        <v>4381</v>
      </c>
      <c r="B5418" t="s">
        <v>588</v>
      </c>
      <c r="N5418" s="107">
        <v>15</v>
      </c>
      <c r="O5418">
        <v>7.2</v>
      </c>
      <c r="P5418">
        <v>8000</v>
      </c>
    </row>
    <row r="5419" spans="1:16" x14ac:dyDescent="0.3">
      <c r="A5419" t="s">
        <v>4382</v>
      </c>
      <c r="B5419" t="s">
        <v>904</v>
      </c>
      <c r="N5419" s="107">
        <v>16</v>
      </c>
      <c r="O5419">
        <v>6.7</v>
      </c>
      <c r="P5419">
        <v>467</v>
      </c>
    </row>
    <row r="5420" spans="1:16" x14ac:dyDescent="0.3">
      <c r="A5420" t="s">
        <v>4383</v>
      </c>
      <c r="B5420" t="s">
        <v>182</v>
      </c>
      <c r="N5420" s="107">
        <v>3</v>
      </c>
      <c r="O5420">
        <v>6</v>
      </c>
      <c r="P5420">
        <v>45000</v>
      </c>
    </row>
    <row r="5421" spans="1:16" x14ac:dyDescent="0.3">
      <c r="A5421" t="s">
        <v>4384</v>
      </c>
      <c r="B5421" t="s">
        <v>325</v>
      </c>
      <c r="N5421" s="107">
        <v>8</v>
      </c>
      <c r="O5421">
        <v>8.9</v>
      </c>
      <c r="P5421">
        <v>0</v>
      </c>
    </row>
    <row r="5422" spans="1:16" x14ac:dyDescent="0.3">
      <c r="A5422" t="s">
        <v>4385</v>
      </c>
      <c r="B5422" t="s">
        <v>569</v>
      </c>
      <c r="N5422" s="107">
        <v>9</v>
      </c>
      <c r="O5422">
        <v>7.7</v>
      </c>
      <c r="P5422">
        <v>65000</v>
      </c>
    </row>
    <row r="5423" spans="1:16" x14ac:dyDescent="0.3">
      <c r="A5423" t="s">
        <v>4386</v>
      </c>
      <c r="B5423" t="s">
        <v>341</v>
      </c>
      <c r="N5423" s="107">
        <v>1</v>
      </c>
      <c r="O5423">
        <v>7.9</v>
      </c>
      <c r="P5423">
        <v>713</v>
      </c>
    </row>
    <row r="5424" spans="1:16" x14ac:dyDescent="0.3">
      <c r="A5424" t="s">
        <v>4387</v>
      </c>
      <c r="B5424" t="s">
        <v>835</v>
      </c>
      <c r="N5424" s="107">
        <v>12</v>
      </c>
      <c r="O5424">
        <v>5.6</v>
      </c>
      <c r="P5424">
        <v>15000</v>
      </c>
    </row>
    <row r="5425" spans="1:16" x14ac:dyDescent="0.3">
      <c r="A5425" t="s">
        <v>4388</v>
      </c>
      <c r="B5425" t="s">
        <v>905</v>
      </c>
      <c r="N5425" s="107">
        <v>7</v>
      </c>
      <c r="O5425">
        <v>8</v>
      </c>
      <c r="P5425">
        <v>0</v>
      </c>
    </row>
    <row r="5426" spans="1:16" x14ac:dyDescent="0.3">
      <c r="A5426" t="s">
        <v>4389</v>
      </c>
      <c r="B5426" t="s">
        <v>459</v>
      </c>
      <c r="N5426" s="107">
        <v>4</v>
      </c>
      <c r="O5426">
        <v>6.2</v>
      </c>
      <c r="P5426">
        <v>15000</v>
      </c>
    </row>
    <row r="5427" spans="1:16" x14ac:dyDescent="0.3">
      <c r="A5427" t="s">
        <v>4390</v>
      </c>
      <c r="B5427" t="s">
        <v>373</v>
      </c>
      <c r="N5427" s="107">
        <v>21</v>
      </c>
      <c r="O5427">
        <v>7.9</v>
      </c>
      <c r="P5427">
        <v>24000</v>
      </c>
    </row>
    <row r="5428" spans="1:16" x14ac:dyDescent="0.3">
      <c r="A5428" t="s">
        <v>4391</v>
      </c>
      <c r="B5428" t="s">
        <v>630</v>
      </c>
      <c r="N5428" s="107">
        <v>12</v>
      </c>
      <c r="O5428">
        <v>8.1</v>
      </c>
      <c r="P5428">
        <v>11000</v>
      </c>
    </row>
    <row r="5429" spans="1:16" x14ac:dyDescent="0.3">
      <c r="A5429" t="s">
        <v>4392</v>
      </c>
      <c r="B5429" t="s">
        <v>424</v>
      </c>
      <c r="N5429" s="107">
        <v>13</v>
      </c>
      <c r="O5429">
        <v>7.6</v>
      </c>
      <c r="P5429">
        <v>0</v>
      </c>
    </row>
    <row r="5430" spans="1:16" x14ac:dyDescent="0.3">
      <c r="A5430" t="s">
        <v>4393</v>
      </c>
      <c r="B5430" t="s">
        <v>592</v>
      </c>
      <c r="N5430" s="107">
        <v>14</v>
      </c>
      <c r="O5430">
        <v>3.5</v>
      </c>
      <c r="P5430">
        <v>0</v>
      </c>
    </row>
    <row r="5431" spans="1:16" x14ac:dyDescent="0.3">
      <c r="A5431" t="s">
        <v>4394</v>
      </c>
      <c r="B5431" t="s">
        <v>303</v>
      </c>
      <c r="N5431" s="107">
        <v>15</v>
      </c>
      <c r="O5431">
        <v>7.6</v>
      </c>
      <c r="P5431">
        <v>0</v>
      </c>
    </row>
    <row r="5432" spans="1:16" x14ac:dyDescent="0.3">
      <c r="A5432" t="s">
        <v>4395</v>
      </c>
      <c r="B5432" t="s">
        <v>572</v>
      </c>
      <c r="N5432" s="107">
        <v>16</v>
      </c>
      <c r="O5432">
        <v>6.5</v>
      </c>
      <c r="P5432">
        <v>559</v>
      </c>
    </row>
    <row r="5433" spans="1:16" x14ac:dyDescent="0.3">
      <c r="A5433" t="s">
        <v>4396</v>
      </c>
      <c r="B5433" t="s">
        <v>906</v>
      </c>
      <c r="N5433" s="107">
        <v>17</v>
      </c>
      <c r="O5433">
        <v>5.6</v>
      </c>
      <c r="P5433">
        <v>40000</v>
      </c>
    </row>
    <row r="5434" spans="1:16" x14ac:dyDescent="0.3">
      <c r="A5434" t="s">
        <v>4397</v>
      </c>
      <c r="B5434" t="s">
        <v>278</v>
      </c>
      <c r="N5434" s="107">
        <v>19</v>
      </c>
      <c r="O5434">
        <v>7.7</v>
      </c>
      <c r="P5434">
        <v>0</v>
      </c>
    </row>
    <row r="5435" spans="1:16" x14ac:dyDescent="0.3">
      <c r="A5435" t="s">
        <v>4398</v>
      </c>
      <c r="B5435" t="s">
        <v>409</v>
      </c>
      <c r="N5435" s="107">
        <v>6</v>
      </c>
      <c r="O5435">
        <v>5.2</v>
      </c>
      <c r="P5435">
        <v>0</v>
      </c>
    </row>
    <row r="5436" spans="1:16" x14ac:dyDescent="0.3">
      <c r="A5436" t="s">
        <v>1512</v>
      </c>
      <c r="B5436" t="s">
        <v>236</v>
      </c>
      <c r="N5436" s="107">
        <v>1</v>
      </c>
      <c r="O5436">
        <v>6.9</v>
      </c>
      <c r="P5436">
        <v>0</v>
      </c>
    </row>
    <row r="5437" spans="1:16" x14ac:dyDescent="0.3">
      <c r="A5437" t="s">
        <v>4399</v>
      </c>
      <c r="B5437" t="s">
        <v>300</v>
      </c>
      <c r="N5437" s="107">
        <v>2</v>
      </c>
      <c r="O5437">
        <v>6.1</v>
      </c>
      <c r="P5437">
        <v>495</v>
      </c>
    </row>
    <row r="5438" spans="1:16" x14ac:dyDescent="0.3">
      <c r="A5438" t="s">
        <v>4400</v>
      </c>
      <c r="B5438" t="s">
        <v>619</v>
      </c>
      <c r="N5438" s="107">
        <v>12</v>
      </c>
      <c r="O5438">
        <v>5</v>
      </c>
      <c r="P5438">
        <v>240</v>
      </c>
    </row>
    <row r="5439" spans="1:16" x14ac:dyDescent="0.3">
      <c r="A5439" t="s">
        <v>4401</v>
      </c>
      <c r="B5439" t="s">
        <v>239</v>
      </c>
      <c r="N5439" s="107">
        <v>13</v>
      </c>
      <c r="O5439">
        <v>7.8</v>
      </c>
      <c r="P5439">
        <v>0</v>
      </c>
    </row>
    <row r="5440" spans="1:16" x14ac:dyDescent="0.3">
      <c r="A5440" t="s">
        <v>4402</v>
      </c>
      <c r="B5440" t="s">
        <v>278</v>
      </c>
      <c r="N5440" s="107">
        <v>14</v>
      </c>
      <c r="O5440">
        <v>7.4</v>
      </c>
      <c r="P5440">
        <v>0</v>
      </c>
    </row>
    <row r="5441" spans="1:16" x14ac:dyDescent="0.3">
      <c r="A5441" t="s">
        <v>4403</v>
      </c>
      <c r="B5441" t="s">
        <v>175</v>
      </c>
      <c r="N5441" s="107">
        <v>15</v>
      </c>
      <c r="O5441">
        <v>6.8</v>
      </c>
      <c r="P5441">
        <v>0</v>
      </c>
    </row>
    <row r="5442" spans="1:16" x14ac:dyDescent="0.3">
      <c r="A5442" t="s">
        <v>4404</v>
      </c>
      <c r="B5442" t="s">
        <v>201</v>
      </c>
      <c r="N5442" s="107">
        <v>16</v>
      </c>
      <c r="O5442">
        <v>7.1</v>
      </c>
      <c r="P5442">
        <v>0</v>
      </c>
    </row>
    <row r="5443" spans="1:16" x14ac:dyDescent="0.3">
      <c r="A5443" t="s">
        <v>4405</v>
      </c>
      <c r="B5443" t="s">
        <v>381</v>
      </c>
      <c r="N5443" s="107">
        <v>6</v>
      </c>
      <c r="O5443">
        <v>6.4</v>
      </c>
      <c r="P5443">
        <v>0</v>
      </c>
    </row>
    <row r="5444" spans="1:16" x14ac:dyDescent="0.3">
      <c r="A5444" t="s">
        <v>4406</v>
      </c>
      <c r="B5444" t="s">
        <v>278</v>
      </c>
      <c r="N5444" s="107">
        <v>1</v>
      </c>
      <c r="O5444">
        <v>5.7</v>
      </c>
      <c r="P5444">
        <v>0</v>
      </c>
    </row>
    <row r="5445" spans="1:16" x14ac:dyDescent="0.3">
      <c r="A5445" t="s">
        <v>4407</v>
      </c>
      <c r="B5445" t="s">
        <v>443</v>
      </c>
      <c r="N5445" s="107">
        <v>2</v>
      </c>
      <c r="O5445">
        <v>7.5</v>
      </c>
      <c r="P5445">
        <v>0</v>
      </c>
    </row>
    <row r="5446" spans="1:16" x14ac:dyDescent="0.3">
      <c r="A5446" t="s">
        <v>4408</v>
      </c>
      <c r="B5446" t="s">
        <v>243</v>
      </c>
      <c r="N5446" s="107">
        <v>12</v>
      </c>
      <c r="O5446">
        <v>6.7</v>
      </c>
      <c r="P5446">
        <v>0</v>
      </c>
    </row>
    <row r="5447" spans="1:16" x14ac:dyDescent="0.3">
      <c r="A5447" t="s">
        <v>4409</v>
      </c>
      <c r="B5447" t="s">
        <v>300</v>
      </c>
      <c r="N5447" s="107">
        <v>13</v>
      </c>
      <c r="O5447">
        <v>5.6</v>
      </c>
      <c r="P5447">
        <v>0</v>
      </c>
    </row>
    <row r="5448" spans="1:16" x14ac:dyDescent="0.3">
      <c r="A5448" t="s">
        <v>2048</v>
      </c>
      <c r="B5448" t="s">
        <v>479</v>
      </c>
      <c r="N5448" s="107">
        <v>14</v>
      </c>
      <c r="O5448">
        <v>7</v>
      </c>
      <c r="P5448">
        <v>18000</v>
      </c>
    </row>
    <row r="5449" spans="1:16" x14ac:dyDescent="0.3">
      <c r="A5449" t="s">
        <v>4410</v>
      </c>
      <c r="B5449" t="s">
        <v>325</v>
      </c>
      <c r="N5449" s="107">
        <v>15</v>
      </c>
      <c r="O5449">
        <v>7.6</v>
      </c>
      <c r="P5449">
        <v>938</v>
      </c>
    </row>
    <row r="5450" spans="1:16" x14ac:dyDescent="0.3">
      <c r="A5450" t="s">
        <v>4411</v>
      </c>
      <c r="B5450" t="s">
        <v>190</v>
      </c>
      <c r="N5450" s="107">
        <v>16</v>
      </c>
      <c r="O5450">
        <v>6.5</v>
      </c>
      <c r="P5450">
        <v>758</v>
      </c>
    </row>
    <row r="5451" spans="1:16" x14ac:dyDescent="0.3">
      <c r="A5451" t="s">
        <v>4412</v>
      </c>
      <c r="B5451" t="s">
        <v>199</v>
      </c>
      <c r="N5451" s="107">
        <v>16</v>
      </c>
      <c r="O5451">
        <v>7</v>
      </c>
      <c r="P5451">
        <v>0</v>
      </c>
    </row>
    <row r="5452" spans="1:16" x14ac:dyDescent="0.3">
      <c r="A5452" t="s">
        <v>4413</v>
      </c>
      <c r="B5452" t="s">
        <v>196</v>
      </c>
      <c r="N5452" s="107">
        <v>17</v>
      </c>
      <c r="O5452">
        <v>6.3</v>
      </c>
      <c r="P5452">
        <v>638</v>
      </c>
    </row>
    <row r="5453" spans="1:16" x14ac:dyDescent="0.3">
      <c r="A5453" t="s">
        <v>4414</v>
      </c>
      <c r="B5453" t="s">
        <v>190</v>
      </c>
      <c r="N5453" s="107">
        <v>19</v>
      </c>
      <c r="O5453">
        <v>6.4</v>
      </c>
      <c r="P5453">
        <v>12000</v>
      </c>
    </row>
    <row r="5454" spans="1:16" x14ac:dyDescent="0.3">
      <c r="A5454" t="s">
        <v>4415</v>
      </c>
      <c r="B5454" t="s">
        <v>278</v>
      </c>
      <c r="N5454" s="107">
        <v>6</v>
      </c>
      <c r="O5454">
        <v>7.1</v>
      </c>
      <c r="P5454">
        <v>19000</v>
      </c>
    </row>
    <row r="5455" spans="1:16" x14ac:dyDescent="0.3">
      <c r="A5455" t="s">
        <v>4416</v>
      </c>
      <c r="B5455" t="s">
        <v>300</v>
      </c>
      <c r="N5455" s="107">
        <v>1</v>
      </c>
      <c r="O5455">
        <v>7.1</v>
      </c>
      <c r="P5455">
        <v>160</v>
      </c>
    </row>
    <row r="5456" spans="1:16" x14ac:dyDescent="0.3">
      <c r="A5456" t="s">
        <v>4417</v>
      </c>
      <c r="B5456" t="s">
        <v>278</v>
      </c>
      <c r="N5456" s="107">
        <v>2</v>
      </c>
      <c r="O5456">
        <v>6.5</v>
      </c>
      <c r="P5456">
        <v>0</v>
      </c>
    </row>
    <row r="5457" spans="1:16" x14ac:dyDescent="0.3">
      <c r="A5457" t="s">
        <v>4418</v>
      </c>
      <c r="B5457" t="s">
        <v>803</v>
      </c>
      <c r="N5457" s="107">
        <v>12</v>
      </c>
      <c r="O5457">
        <v>6.9</v>
      </c>
      <c r="P5457">
        <v>0</v>
      </c>
    </row>
    <row r="5458" spans="1:16" x14ac:dyDescent="0.3">
      <c r="A5458" t="s">
        <v>4419</v>
      </c>
      <c r="B5458" t="s">
        <v>373</v>
      </c>
      <c r="N5458" s="107">
        <v>13</v>
      </c>
      <c r="O5458">
        <v>5.4</v>
      </c>
      <c r="P5458">
        <v>125</v>
      </c>
    </row>
    <row r="5459" spans="1:16" x14ac:dyDescent="0.3">
      <c r="A5459" t="s">
        <v>4420</v>
      </c>
      <c r="B5459" t="s">
        <v>300</v>
      </c>
      <c r="N5459" s="107">
        <v>14</v>
      </c>
      <c r="O5459">
        <v>4.9000000000000004</v>
      </c>
      <c r="P5459">
        <v>77</v>
      </c>
    </row>
    <row r="5460" spans="1:16" x14ac:dyDescent="0.3">
      <c r="A5460" t="s">
        <v>4421</v>
      </c>
      <c r="B5460" t="s">
        <v>298</v>
      </c>
      <c r="N5460" s="107">
        <v>15</v>
      </c>
      <c r="O5460">
        <v>5.0999999999999996</v>
      </c>
      <c r="P5460">
        <v>859</v>
      </c>
    </row>
    <row r="5461" spans="1:16" x14ac:dyDescent="0.3">
      <c r="A5461" t="s">
        <v>4422</v>
      </c>
      <c r="B5461" t="s">
        <v>459</v>
      </c>
      <c r="N5461" s="107">
        <v>16</v>
      </c>
      <c r="O5461">
        <v>5.3</v>
      </c>
      <c r="P5461">
        <v>788</v>
      </c>
    </row>
    <row r="5462" spans="1:16" x14ac:dyDescent="0.3">
      <c r="A5462" t="s">
        <v>4423</v>
      </c>
      <c r="B5462" t="s">
        <v>190</v>
      </c>
      <c r="N5462" s="107">
        <v>3</v>
      </c>
      <c r="O5462">
        <v>7.5</v>
      </c>
      <c r="P5462">
        <v>18000</v>
      </c>
    </row>
    <row r="5463" spans="1:16" x14ac:dyDescent="0.3">
      <c r="A5463" t="s">
        <v>4424</v>
      </c>
      <c r="B5463" t="s">
        <v>907</v>
      </c>
      <c r="N5463" s="107">
        <v>8</v>
      </c>
      <c r="O5463">
        <v>8.3000000000000007</v>
      </c>
      <c r="P5463">
        <v>0</v>
      </c>
    </row>
    <row r="5464" spans="1:16" x14ac:dyDescent="0.3">
      <c r="A5464" t="s">
        <v>4425</v>
      </c>
      <c r="B5464" t="s">
        <v>908</v>
      </c>
      <c r="N5464" s="107">
        <v>9</v>
      </c>
      <c r="O5464">
        <v>7.3</v>
      </c>
      <c r="P5464">
        <v>0</v>
      </c>
    </row>
    <row r="5465" spans="1:16" x14ac:dyDescent="0.3">
      <c r="A5465" t="s">
        <v>4426</v>
      </c>
      <c r="B5465" t="s">
        <v>373</v>
      </c>
      <c r="N5465" s="107">
        <v>1</v>
      </c>
      <c r="O5465">
        <v>7.3</v>
      </c>
      <c r="P5465">
        <v>0</v>
      </c>
    </row>
    <row r="5466" spans="1:16" x14ac:dyDescent="0.3">
      <c r="A5466" t="s">
        <v>4427</v>
      </c>
      <c r="B5466" t="s">
        <v>909</v>
      </c>
      <c r="N5466" s="107">
        <v>12</v>
      </c>
      <c r="O5466">
        <v>7.1</v>
      </c>
      <c r="P5466">
        <v>0</v>
      </c>
    </row>
    <row r="5467" spans="1:16" x14ac:dyDescent="0.3">
      <c r="A5467" t="s">
        <v>4428</v>
      </c>
      <c r="B5467" t="s">
        <v>199</v>
      </c>
      <c r="N5467" s="107">
        <v>7</v>
      </c>
      <c r="O5467">
        <v>6</v>
      </c>
      <c r="P5467">
        <v>515</v>
      </c>
    </row>
    <row r="5468" spans="1:16" x14ac:dyDescent="0.3">
      <c r="A5468" t="s">
        <v>4429</v>
      </c>
      <c r="B5468" t="s">
        <v>243</v>
      </c>
      <c r="N5468" s="107">
        <v>4</v>
      </c>
      <c r="O5468">
        <v>6.6</v>
      </c>
      <c r="P5468">
        <v>20000</v>
      </c>
    </row>
    <row r="5469" spans="1:16" x14ac:dyDescent="0.3">
      <c r="A5469" t="s">
        <v>4430</v>
      </c>
      <c r="B5469" t="s">
        <v>278</v>
      </c>
      <c r="N5469" s="107">
        <v>21</v>
      </c>
      <c r="O5469">
        <v>7.2</v>
      </c>
      <c r="P5469">
        <v>0</v>
      </c>
    </row>
    <row r="5470" spans="1:16" x14ac:dyDescent="0.3">
      <c r="A5470" t="s">
        <v>4431</v>
      </c>
      <c r="B5470" t="s">
        <v>412</v>
      </c>
      <c r="N5470" s="107">
        <v>12</v>
      </c>
      <c r="O5470">
        <v>7.2</v>
      </c>
      <c r="P5470">
        <v>429</v>
      </c>
    </row>
    <row r="5471" spans="1:16" x14ac:dyDescent="0.3">
      <c r="A5471" t="s">
        <v>4432</v>
      </c>
      <c r="B5471" t="s">
        <v>286</v>
      </c>
      <c r="N5471" s="107">
        <v>13</v>
      </c>
      <c r="O5471">
        <v>6.9</v>
      </c>
      <c r="P5471">
        <v>0</v>
      </c>
    </row>
    <row r="5472" spans="1:16" x14ac:dyDescent="0.3">
      <c r="A5472" t="s">
        <v>4433</v>
      </c>
      <c r="B5472" t="s">
        <v>628</v>
      </c>
      <c r="N5472" s="107">
        <v>14</v>
      </c>
      <c r="O5472">
        <v>6.8</v>
      </c>
      <c r="P5472">
        <v>79</v>
      </c>
    </row>
    <row r="5473" spans="1:16" x14ac:dyDescent="0.3">
      <c r="A5473" t="s">
        <v>4434</v>
      </c>
      <c r="B5473" t="s">
        <v>630</v>
      </c>
      <c r="N5473" s="107">
        <v>15</v>
      </c>
      <c r="O5473">
        <v>4</v>
      </c>
      <c r="P5473">
        <v>11000</v>
      </c>
    </row>
    <row r="5474" spans="1:16" x14ac:dyDescent="0.3">
      <c r="A5474" t="s">
        <v>4435</v>
      </c>
      <c r="B5474" t="s">
        <v>218</v>
      </c>
      <c r="N5474" s="107">
        <v>16</v>
      </c>
      <c r="O5474">
        <v>7.7</v>
      </c>
      <c r="P5474">
        <v>43000</v>
      </c>
    </row>
    <row r="5475" spans="1:16" x14ac:dyDescent="0.3">
      <c r="A5475" t="s">
        <v>4436</v>
      </c>
      <c r="B5475" t="s">
        <v>592</v>
      </c>
      <c r="N5475" s="107">
        <v>17</v>
      </c>
      <c r="O5475">
        <v>7.4</v>
      </c>
      <c r="P5475">
        <v>412</v>
      </c>
    </row>
    <row r="5476" spans="1:16" x14ac:dyDescent="0.3">
      <c r="A5476" t="s">
        <v>4437</v>
      </c>
      <c r="B5476" t="s">
        <v>700</v>
      </c>
      <c r="N5476" s="107">
        <v>19</v>
      </c>
      <c r="O5476">
        <v>6.5</v>
      </c>
      <c r="P5476">
        <v>226</v>
      </c>
    </row>
    <row r="5477" spans="1:16" x14ac:dyDescent="0.3">
      <c r="A5477" t="s">
        <v>4438</v>
      </c>
      <c r="B5477" t="s">
        <v>325</v>
      </c>
      <c r="N5477" s="107">
        <v>6</v>
      </c>
      <c r="O5477">
        <v>6.4</v>
      </c>
      <c r="P5477">
        <v>434</v>
      </c>
    </row>
    <row r="5478" spans="1:16" x14ac:dyDescent="0.3">
      <c r="A5478" t="s">
        <v>4439</v>
      </c>
      <c r="B5478" t="s">
        <v>190</v>
      </c>
      <c r="N5478" s="107">
        <v>1</v>
      </c>
      <c r="O5478">
        <v>7.2</v>
      </c>
      <c r="P5478">
        <v>494</v>
      </c>
    </row>
    <row r="5479" spans="1:16" x14ac:dyDescent="0.3">
      <c r="A5479" t="s">
        <v>4440</v>
      </c>
      <c r="B5479" t="s">
        <v>910</v>
      </c>
      <c r="N5479" s="107">
        <v>2</v>
      </c>
      <c r="O5479">
        <v>5.6</v>
      </c>
      <c r="P5479">
        <v>75</v>
      </c>
    </row>
    <row r="5480" spans="1:16" x14ac:dyDescent="0.3">
      <c r="A5480" t="s">
        <v>4441</v>
      </c>
      <c r="B5480" t="s">
        <v>560</v>
      </c>
      <c r="N5480" s="107">
        <v>12</v>
      </c>
      <c r="O5480">
        <v>6.3</v>
      </c>
      <c r="P5480">
        <v>0</v>
      </c>
    </row>
    <row r="5481" spans="1:16" x14ac:dyDescent="0.3">
      <c r="A5481" t="s">
        <v>4442</v>
      </c>
      <c r="B5481" t="s">
        <v>872</v>
      </c>
      <c r="N5481" s="107">
        <v>13</v>
      </c>
      <c r="O5481">
        <v>6.8</v>
      </c>
      <c r="P5481">
        <v>143</v>
      </c>
    </row>
    <row r="5482" spans="1:16" x14ac:dyDescent="0.3">
      <c r="A5482" t="s">
        <v>4443</v>
      </c>
      <c r="B5482" t="s">
        <v>278</v>
      </c>
      <c r="N5482" s="107">
        <v>14</v>
      </c>
      <c r="O5482">
        <v>5.5</v>
      </c>
      <c r="P5482">
        <v>0</v>
      </c>
    </row>
    <row r="5483" spans="1:16" x14ac:dyDescent="0.3">
      <c r="A5483" t="s">
        <v>4444</v>
      </c>
      <c r="B5483" t="s">
        <v>305</v>
      </c>
      <c r="N5483" s="107">
        <v>15</v>
      </c>
      <c r="O5483">
        <v>6.9</v>
      </c>
      <c r="P5483">
        <v>3000</v>
      </c>
    </row>
    <row r="5484" spans="1:16" x14ac:dyDescent="0.3">
      <c r="A5484" t="s">
        <v>4445</v>
      </c>
      <c r="B5484" t="s">
        <v>617</v>
      </c>
      <c r="N5484" s="107">
        <v>16</v>
      </c>
      <c r="O5484">
        <v>6</v>
      </c>
      <c r="P5484">
        <v>0</v>
      </c>
    </row>
    <row r="5485" spans="1:16" x14ac:dyDescent="0.3">
      <c r="A5485" t="s">
        <v>4446</v>
      </c>
      <c r="B5485" t="s">
        <v>190</v>
      </c>
      <c r="N5485" s="107">
        <v>3</v>
      </c>
      <c r="O5485">
        <v>7.7</v>
      </c>
      <c r="P5485">
        <v>294</v>
      </c>
    </row>
    <row r="5486" spans="1:16" x14ac:dyDescent="0.3">
      <c r="A5486" t="s">
        <v>4447</v>
      </c>
      <c r="B5486" t="s">
        <v>341</v>
      </c>
      <c r="N5486" s="107">
        <v>8</v>
      </c>
      <c r="O5486">
        <v>6.4</v>
      </c>
      <c r="P5486">
        <v>532</v>
      </c>
    </row>
    <row r="5487" spans="1:16" x14ac:dyDescent="0.3">
      <c r="A5487" t="s">
        <v>4448</v>
      </c>
      <c r="B5487" t="s">
        <v>418</v>
      </c>
      <c r="N5487" s="107">
        <v>9</v>
      </c>
      <c r="O5487">
        <v>6.6</v>
      </c>
      <c r="P5487">
        <v>675</v>
      </c>
    </row>
    <row r="5488" spans="1:16" x14ac:dyDescent="0.3">
      <c r="A5488" t="s">
        <v>4449</v>
      </c>
      <c r="B5488" t="s">
        <v>443</v>
      </c>
      <c r="N5488" s="107">
        <v>1</v>
      </c>
      <c r="O5488">
        <v>5.3</v>
      </c>
      <c r="P5488">
        <v>0</v>
      </c>
    </row>
    <row r="5489" spans="1:16" x14ac:dyDescent="0.3">
      <c r="A5489" t="s">
        <v>4450</v>
      </c>
      <c r="B5489" t="s">
        <v>911</v>
      </c>
      <c r="N5489" s="107">
        <v>12</v>
      </c>
      <c r="O5489">
        <v>8.1</v>
      </c>
      <c r="P5489">
        <v>0</v>
      </c>
    </row>
    <row r="5490" spans="1:16" x14ac:dyDescent="0.3">
      <c r="A5490" t="s">
        <v>4451</v>
      </c>
      <c r="B5490" t="s">
        <v>196</v>
      </c>
      <c r="N5490" s="107">
        <v>7</v>
      </c>
      <c r="O5490">
        <v>5.9</v>
      </c>
      <c r="P5490">
        <v>520</v>
      </c>
    </row>
    <row r="5491" spans="1:16" x14ac:dyDescent="0.3">
      <c r="A5491" t="s">
        <v>4452</v>
      </c>
      <c r="B5491" t="s">
        <v>295</v>
      </c>
      <c r="N5491" s="107">
        <v>4</v>
      </c>
      <c r="O5491">
        <v>7.7</v>
      </c>
      <c r="P5491">
        <v>438</v>
      </c>
    </row>
    <row r="5492" spans="1:16" x14ac:dyDescent="0.3">
      <c r="A5492" t="s">
        <v>4453</v>
      </c>
      <c r="B5492" t="s">
        <v>201</v>
      </c>
      <c r="N5492" s="107">
        <v>21</v>
      </c>
      <c r="O5492">
        <v>4.5999999999999996</v>
      </c>
      <c r="P5492">
        <v>81</v>
      </c>
    </row>
    <row r="5493" spans="1:16" x14ac:dyDescent="0.3">
      <c r="A5493" t="s">
        <v>4454</v>
      </c>
      <c r="B5493" t="s">
        <v>386</v>
      </c>
      <c r="N5493" s="107">
        <v>12</v>
      </c>
      <c r="O5493">
        <v>5.0999999999999996</v>
      </c>
      <c r="P5493">
        <v>0</v>
      </c>
    </row>
    <row r="5494" spans="1:16" x14ac:dyDescent="0.3">
      <c r="A5494" t="s">
        <v>4455</v>
      </c>
      <c r="B5494" t="s">
        <v>278</v>
      </c>
      <c r="N5494" s="107">
        <v>13</v>
      </c>
      <c r="O5494">
        <v>6.9</v>
      </c>
      <c r="P5494">
        <v>205</v>
      </c>
    </row>
    <row r="5495" spans="1:16" x14ac:dyDescent="0.3">
      <c r="A5495" t="s">
        <v>4456</v>
      </c>
      <c r="B5495" t="s">
        <v>443</v>
      </c>
      <c r="N5495" s="107">
        <v>14</v>
      </c>
      <c r="O5495">
        <v>8</v>
      </c>
      <c r="P5495">
        <v>0</v>
      </c>
    </row>
    <row r="5496" spans="1:16" x14ac:dyDescent="0.3">
      <c r="A5496" t="s">
        <v>4457</v>
      </c>
      <c r="B5496" t="s">
        <v>344</v>
      </c>
      <c r="N5496" s="107">
        <v>15</v>
      </c>
      <c r="O5496">
        <v>6.8</v>
      </c>
      <c r="P5496">
        <v>0</v>
      </c>
    </row>
    <row r="5497" spans="1:16" x14ac:dyDescent="0.3">
      <c r="A5497" t="s">
        <v>4458</v>
      </c>
      <c r="B5497" t="s">
        <v>227</v>
      </c>
      <c r="N5497" s="107">
        <v>16</v>
      </c>
      <c r="O5497">
        <v>5.4</v>
      </c>
      <c r="P5497">
        <v>999</v>
      </c>
    </row>
    <row r="5498" spans="1:16" x14ac:dyDescent="0.3">
      <c r="A5498" t="s">
        <v>4459</v>
      </c>
      <c r="B5498" t="s">
        <v>450</v>
      </c>
      <c r="N5498" s="107">
        <v>17</v>
      </c>
      <c r="O5498">
        <v>6.5</v>
      </c>
      <c r="P5498">
        <v>689</v>
      </c>
    </row>
    <row r="5499" spans="1:16" x14ac:dyDescent="0.3">
      <c r="A5499" t="s">
        <v>4460</v>
      </c>
      <c r="B5499" t="s">
        <v>270</v>
      </c>
      <c r="N5499" s="107">
        <v>19</v>
      </c>
      <c r="O5499">
        <v>4.2</v>
      </c>
      <c r="P5499">
        <v>3000</v>
      </c>
    </row>
    <row r="5500" spans="1:16" x14ac:dyDescent="0.3">
      <c r="A5500" t="s">
        <v>4461</v>
      </c>
      <c r="B5500" t="s">
        <v>474</v>
      </c>
      <c r="N5500" s="107">
        <v>6</v>
      </c>
      <c r="O5500">
        <v>7.4</v>
      </c>
      <c r="P5500">
        <v>508</v>
      </c>
    </row>
    <row r="5501" spans="1:16" x14ac:dyDescent="0.3">
      <c r="A5501" t="s">
        <v>4462</v>
      </c>
      <c r="B5501" t="s">
        <v>373</v>
      </c>
      <c r="N5501" s="107">
        <v>1</v>
      </c>
      <c r="O5501">
        <v>6.9</v>
      </c>
      <c r="P5501">
        <v>0</v>
      </c>
    </row>
    <row r="5502" spans="1:16" x14ac:dyDescent="0.3">
      <c r="A5502" t="s">
        <v>4463</v>
      </c>
      <c r="B5502" t="s">
        <v>343</v>
      </c>
      <c r="N5502" s="107">
        <v>2</v>
      </c>
      <c r="O5502">
        <v>6.7</v>
      </c>
      <c r="P5502">
        <v>2000</v>
      </c>
    </row>
    <row r="5503" spans="1:16" x14ac:dyDescent="0.3">
      <c r="A5503" t="s">
        <v>4464</v>
      </c>
      <c r="B5503" t="s">
        <v>912</v>
      </c>
      <c r="N5503" s="107">
        <v>12</v>
      </c>
      <c r="O5503">
        <v>7.3</v>
      </c>
      <c r="P5503">
        <v>0</v>
      </c>
    </row>
    <row r="5504" spans="1:16" x14ac:dyDescent="0.3">
      <c r="A5504" t="s">
        <v>4465</v>
      </c>
      <c r="B5504" t="s">
        <v>373</v>
      </c>
      <c r="N5504" s="107">
        <v>13</v>
      </c>
      <c r="O5504">
        <v>7.6</v>
      </c>
      <c r="P5504">
        <v>0</v>
      </c>
    </row>
    <row r="5505" spans="1:16" x14ac:dyDescent="0.3">
      <c r="A5505" t="s">
        <v>4466</v>
      </c>
      <c r="B5505" t="s">
        <v>602</v>
      </c>
      <c r="N5505" s="107">
        <v>14</v>
      </c>
      <c r="O5505">
        <v>5.4</v>
      </c>
      <c r="P5505">
        <v>12000</v>
      </c>
    </row>
    <row r="5506" spans="1:16" x14ac:dyDescent="0.3">
      <c r="A5506" t="s">
        <v>4467</v>
      </c>
      <c r="B5506" t="s">
        <v>443</v>
      </c>
      <c r="N5506" s="107">
        <v>15</v>
      </c>
      <c r="O5506">
        <v>7.3</v>
      </c>
      <c r="P5506">
        <v>1000</v>
      </c>
    </row>
    <row r="5507" spans="1:16" x14ac:dyDescent="0.3">
      <c r="A5507" t="s">
        <v>4468</v>
      </c>
      <c r="B5507" t="s">
        <v>190</v>
      </c>
      <c r="N5507" s="107">
        <v>16</v>
      </c>
      <c r="O5507">
        <v>6.4</v>
      </c>
      <c r="P5507">
        <v>345</v>
      </c>
    </row>
    <row r="5508" spans="1:16" x14ac:dyDescent="0.3">
      <c r="A5508" t="s">
        <v>4469</v>
      </c>
      <c r="B5508" t="s">
        <v>278</v>
      </c>
      <c r="N5508" s="107">
        <v>3</v>
      </c>
      <c r="O5508">
        <v>6</v>
      </c>
      <c r="P5508">
        <v>1000</v>
      </c>
    </row>
    <row r="5509" spans="1:16" x14ac:dyDescent="0.3">
      <c r="A5509" t="s">
        <v>4470</v>
      </c>
      <c r="B5509" t="s">
        <v>344</v>
      </c>
      <c r="N5509" s="107">
        <v>8</v>
      </c>
      <c r="O5509">
        <v>7.2</v>
      </c>
      <c r="P5509">
        <v>0</v>
      </c>
    </row>
    <row r="5510" spans="1:16" x14ac:dyDescent="0.3">
      <c r="A5510" t="s">
        <v>4471</v>
      </c>
      <c r="B5510" t="s">
        <v>507</v>
      </c>
      <c r="N5510" s="107">
        <v>9</v>
      </c>
      <c r="O5510">
        <v>6</v>
      </c>
      <c r="P5510">
        <v>140</v>
      </c>
    </row>
    <row r="5511" spans="1:16" x14ac:dyDescent="0.3">
      <c r="A5511" t="s">
        <v>4472</v>
      </c>
      <c r="B5511" t="s">
        <v>243</v>
      </c>
      <c r="N5511" s="107">
        <v>1</v>
      </c>
      <c r="O5511">
        <v>3.1</v>
      </c>
      <c r="P5511">
        <v>31</v>
      </c>
    </row>
    <row r="5512" spans="1:16" x14ac:dyDescent="0.3">
      <c r="A5512" t="s">
        <v>4473</v>
      </c>
      <c r="B5512" t="s">
        <v>190</v>
      </c>
      <c r="N5512" s="107">
        <v>12</v>
      </c>
      <c r="O5512">
        <v>6.9</v>
      </c>
      <c r="P5512">
        <v>0</v>
      </c>
    </row>
    <row r="5513" spans="1:16" x14ac:dyDescent="0.3">
      <c r="A5513" t="s">
        <v>4474</v>
      </c>
      <c r="B5513" t="s">
        <v>487</v>
      </c>
      <c r="N5513" s="107">
        <v>7</v>
      </c>
      <c r="O5513">
        <v>6.2</v>
      </c>
      <c r="P5513">
        <v>655</v>
      </c>
    </row>
    <row r="5514" spans="1:16" x14ac:dyDescent="0.3">
      <c r="A5514" t="s">
        <v>4475</v>
      </c>
      <c r="B5514" t="s">
        <v>552</v>
      </c>
      <c r="N5514" s="107">
        <v>4</v>
      </c>
      <c r="O5514">
        <v>5.5</v>
      </c>
      <c r="P5514">
        <v>26</v>
      </c>
    </row>
    <row r="5515" spans="1:16" x14ac:dyDescent="0.3">
      <c r="A5515" t="s">
        <v>4476</v>
      </c>
      <c r="B5515" t="s">
        <v>906</v>
      </c>
      <c r="N5515" s="107">
        <v>21</v>
      </c>
      <c r="O5515">
        <v>6.9</v>
      </c>
      <c r="P5515">
        <v>0</v>
      </c>
    </row>
    <row r="5516" spans="1:16" x14ac:dyDescent="0.3">
      <c r="A5516" t="s">
        <v>4477</v>
      </c>
      <c r="B5516" t="s">
        <v>913</v>
      </c>
      <c r="N5516" s="107">
        <v>12</v>
      </c>
      <c r="O5516">
        <v>6.3</v>
      </c>
      <c r="P5516">
        <v>223</v>
      </c>
    </row>
    <row r="5517" spans="1:16" x14ac:dyDescent="0.3">
      <c r="A5517" t="s">
        <v>4478</v>
      </c>
      <c r="B5517" t="s">
        <v>298</v>
      </c>
      <c r="N5517" s="107">
        <v>13</v>
      </c>
      <c r="O5517">
        <v>4.8</v>
      </c>
      <c r="P5517">
        <v>18000</v>
      </c>
    </row>
    <row r="5518" spans="1:16" x14ac:dyDescent="0.3">
      <c r="A5518" t="s">
        <v>4226</v>
      </c>
      <c r="B5518" t="s">
        <v>341</v>
      </c>
      <c r="N5518" s="107">
        <v>14</v>
      </c>
      <c r="O5518">
        <v>7.9</v>
      </c>
      <c r="P5518">
        <v>0</v>
      </c>
    </row>
    <row r="5519" spans="1:16" x14ac:dyDescent="0.3">
      <c r="A5519" t="s">
        <v>4479</v>
      </c>
      <c r="B5519" t="s">
        <v>443</v>
      </c>
      <c r="N5519" s="107">
        <v>15</v>
      </c>
      <c r="O5519">
        <v>6.7</v>
      </c>
      <c r="P5519">
        <v>389</v>
      </c>
    </row>
    <row r="5520" spans="1:16" x14ac:dyDescent="0.3">
      <c r="A5520" t="s">
        <v>4480</v>
      </c>
      <c r="B5520" t="s">
        <v>201</v>
      </c>
      <c r="N5520" s="107">
        <v>16</v>
      </c>
      <c r="O5520">
        <v>5.6</v>
      </c>
      <c r="P5520">
        <v>108</v>
      </c>
    </row>
    <row r="5521" spans="1:16" x14ac:dyDescent="0.3">
      <c r="A5521" t="s">
        <v>4481</v>
      </c>
      <c r="B5521" t="s">
        <v>388</v>
      </c>
      <c r="N5521" s="107">
        <v>17</v>
      </c>
      <c r="O5521">
        <v>5.4</v>
      </c>
      <c r="P5521">
        <v>14000</v>
      </c>
    </row>
    <row r="5522" spans="1:16" x14ac:dyDescent="0.3">
      <c r="A5522" t="s">
        <v>4482</v>
      </c>
      <c r="B5522" t="s">
        <v>914</v>
      </c>
      <c r="N5522" s="107">
        <v>19</v>
      </c>
      <c r="O5522">
        <v>8</v>
      </c>
      <c r="P5522">
        <v>0</v>
      </c>
    </row>
    <row r="5523" spans="1:16" x14ac:dyDescent="0.3">
      <c r="A5523" t="s">
        <v>4483</v>
      </c>
      <c r="B5523" t="s">
        <v>915</v>
      </c>
      <c r="N5523" s="107">
        <v>6</v>
      </c>
      <c r="O5523">
        <v>5.7</v>
      </c>
      <c r="P5523">
        <v>25000</v>
      </c>
    </row>
    <row r="5524" spans="1:16" x14ac:dyDescent="0.3">
      <c r="A5524" t="s">
        <v>4484</v>
      </c>
      <c r="B5524" t="s">
        <v>479</v>
      </c>
      <c r="N5524" s="107">
        <v>1</v>
      </c>
      <c r="O5524">
        <v>7.6</v>
      </c>
      <c r="P5524">
        <v>0</v>
      </c>
    </row>
    <row r="5525" spans="1:16" x14ac:dyDescent="0.3">
      <c r="A5525" t="s">
        <v>4485</v>
      </c>
      <c r="B5525" t="s">
        <v>554</v>
      </c>
      <c r="N5525" s="107">
        <v>2</v>
      </c>
      <c r="O5525">
        <v>7</v>
      </c>
      <c r="P5525">
        <v>0</v>
      </c>
    </row>
    <row r="5526" spans="1:16" x14ac:dyDescent="0.3">
      <c r="A5526" t="s">
        <v>4486</v>
      </c>
      <c r="B5526" t="s">
        <v>201</v>
      </c>
      <c r="N5526" s="107">
        <v>12</v>
      </c>
      <c r="O5526">
        <v>7.2</v>
      </c>
      <c r="P5526">
        <v>0</v>
      </c>
    </row>
    <row r="5527" spans="1:16" x14ac:dyDescent="0.3">
      <c r="A5527" t="s">
        <v>1094</v>
      </c>
      <c r="B5527" t="s">
        <v>179</v>
      </c>
      <c r="N5527" s="107">
        <v>13</v>
      </c>
      <c r="O5527">
        <v>6.2</v>
      </c>
      <c r="P5527">
        <v>129</v>
      </c>
    </row>
    <row r="5528" spans="1:16" x14ac:dyDescent="0.3">
      <c r="A5528" t="s">
        <v>4487</v>
      </c>
      <c r="B5528" t="s">
        <v>193</v>
      </c>
      <c r="N5528" s="107">
        <v>14</v>
      </c>
      <c r="O5528">
        <v>3.5</v>
      </c>
      <c r="P5528">
        <v>10000</v>
      </c>
    </row>
    <row r="5529" spans="1:16" x14ac:dyDescent="0.3">
      <c r="A5529" t="s">
        <v>4488</v>
      </c>
      <c r="B5529" t="s">
        <v>278</v>
      </c>
      <c r="N5529" s="107">
        <v>15</v>
      </c>
      <c r="O5529">
        <v>7.5</v>
      </c>
      <c r="P5529">
        <v>0</v>
      </c>
    </row>
    <row r="5530" spans="1:16" x14ac:dyDescent="0.3">
      <c r="A5530" t="s">
        <v>4489</v>
      </c>
      <c r="B5530" t="s">
        <v>176</v>
      </c>
      <c r="N5530" s="107">
        <v>16</v>
      </c>
      <c r="O5530">
        <v>5.0999999999999996</v>
      </c>
      <c r="P5530">
        <v>0</v>
      </c>
    </row>
    <row r="5531" spans="1:16" x14ac:dyDescent="0.3">
      <c r="A5531" t="s">
        <v>4490</v>
      </c>
      <c r="B5531" t="s">
        <v>175</v>
      </c>
      <c r="N5531" s="107">
        <v>3</v>
      </c>
      <c r="O5531">
        <v>6.7</v>
      </c>
      <c r="P5531">
        <v>43000</v>
      </c>
    </row>
    <row r="5532" spans="1:16" x14ac:dyDescent="0.3">
      <c r="A5532" t="s">
        <v>4491</v>
      </c>
      <c r="B5532" t="s">
        <v>325</v>
      </c>
      <c r="N5532" s="107">
        <v>8</v>
      </c>
      <c r="O5532">
        <v>9.1999999999999993</v>
      </c>
      <c r="P5532">
        <v>0</v>
      </c>
    </row>
    <row r="5533" spans="1:16" x14ac:dyDescent="0.3">
      <c r="A5533" t="s">
        <v>4492</v>
      </c>
      <c r="B5533" t="s">
        <v>657</v>
      </c>
      <c r="N5533" s="107">
        <v>9</v>
      </c>
      <c r="O5533">
        <v>6.1</v>
      </c>
      <c r="P5533">
        <v>40000</v>
      </c>
    </row>
    <row r="5534" spans="1:16" x14ac:dyDescent="0.3">
      <c r="A5534" t="s">
        <v>4493</v>
      </c>
      <c r="B5534" t="s">
        <v>278</v>
      </c>
      <c r="N5534" s="107">
        <v>1</v>
      </c>
      <c r="O5534">
        <v>7.7</v>
      </c>
      <c r="P5534">
        <v>0</v>
      </c>
    </row>
    <row r="5535" spans="1:16" x14ac:dyDescent="0.3">
      <c r="A5535" t="s">
        <v>4494</v>
      </c>
      <c r="B5535" t="s">
        <v>657</v>
      </c>
      <c r="N5535" s="107">
        <v>12</v>
      </c>
      <c r="O5535">
        <v>7.6</v>
      </c>
      <c r="P5535">
        <v>54000</v>
      </c>
    </row>
    <row r="5536" spans="1:16" x14ac:dyDescent="0.3">
      <c r="A5536" t="s">
        <v>4495</v>
      </c>
      <c r="B5536" t="s">
        <v>373</v>
      </c>
      <c r="N5536" s="107">
        <v>7</v>
      </c>
      <c r="O5536">
        <v>6.1</v>
      </c>
      <c r="P5536">
        <v>2000</v>
      </c>
    </row>
    <row r="5537" spans="1:16" x14ac:dyDescent="0.3">
      <c r="A5537" t="s">
        <v>4496</v>
      </c>
      <c r="B5537" t="s">
        <v>409</v>
      </c>
      <c r="N5537" s="107">
        <v>4</v>
      </c>
      <c r="O5537">
        <v>4.9000000000000004</v>
      </c>
      <c r="P5537">
        <v>0</v>
      </c>
    </row>
    <row r="5538" spans="1:16" x14ac:dyDescent="0.3">
      <c r="A5538" t="s">
        <v>4497</v>
      </c>
      <c r="B5538" t="s">
        <v>175</v>
      </c>
      <c r="N5538" s="107">
        <v>21</v>
      </c>
      <c r="O5538">
        <v>6.8</v>
      </c>
      <c r="P5538">
        <v>0</v>
      </c>
    </row>
    <row r="5539" spans="1:16" x14ac:dyDescent="0.3">
      <c r="A5539" t="s">
        <v>4498</v>
      </c>
      <c r="B5539" t="s">
        <v>664</v>
      </c>
      <c r="N5539" s="107">
        <v>12</v>
      </c>
      <c r="O5539">
        <v>7</v>
      </c>
      <c r="P5539">
        <v>0</v>
      </c>
    </row>
    <row r="5540" spans="1:16" x14ac:dyDescent="0.3">
      <c r="A5540" t="s">
        <v>4499</v>
      </c>
      <c r="B5540" t="s">
        <v>278</v>
      </c>
      <c r="N5540" s="107">
        <v>13</v>
      </c>
      <c r="O5540">
        <v>7.2</v>
      </c>
      <c r="P5540">
        <v>0</v>
      </c>
    </row>
    <row r="5541" spans="1:16" x14ac:dyDescent="0.3">
      <c r="A5541" t="s">
        <v>4500</v>
      </c>
      <c r="B5541" t="s">
        <v>373</v>
      </c>
      <c r="N5541" s="107">
        <v>14</v>
      </c>
      <c r="O5541">
        <v>5.7</v>
      </c>
      <c r="P5541">
        <v>115000</v>
      </c>
    </row>
    <row r="5542" spans="1:16" x14ac:dyDescent="0.3">
      <c r="A5542" t="s">
        <v>1138</v>
      </c>
      <c r="B5542" t="s">
        <v>190</v>
      </c>
      <c r="N5542" s="107">
        <v>15</v>
      </c>
      <c r="O5542">
        <v>7.3</v>
      </c>
      <c r="P5542">
        <v>0</v>
      </c>
    </row>
    <row r="5543" spans="1:16" x14ac:dyDescent="0.3">
      <c r="A5543" t="s">
        <v>4501</v>
      </c>
      <c r="B5543" t="s">
        <v>579</v>
      </c>
      <c r="N5543" s="107">
        <v>16</v>
      </c>
      <c r="O5543">
        <v>7.5</v>
      </c>
      <c r="P5543">
        <v>0</v>
      </c>
    </row>
    <row r="5544" spans="1:16" x14ac:dyDescent="0.3">
      <c r="A5544" t="s">
        <v>4502</v>
      </c>
      <c r="B5544" t="s">
        <v>303</v>
      </c>
      <c r="N5544" s="107">
        <v>17</v>
      </c>
      <c r="O5544">
        <v>7.4</v>
      </c>
      <c r="P5544">
        <v>0</v>
      </c>
    </row>
    <row r="5545" spans="1:16" x14ac:dyDescent="0.3">
      <c r="A5545" t="s">
        <v>4503</v>
      </c>
      <c r="B5545" t="s">
        <v>196</v>
      </c>
      <c r="N5545" s="107">
        <v>19</v>
      </c>
      <c r="O5545">
        <v>7.2</v>
      </c>
      <c r="P5545">
        <v>141</v>
      </c>
    </row>
    <row r="5546" spans="1:16" x14ac:dyDescent="0.3">
      <c r="A5546" t="s">
        <v>3928</v>
      </c>
      <c r="B5546" t="s">
        <v>477</v>
      </c>
      <c r="N5546" s="107">
        <v>6</v>
      </c>
      <c r="O5546">
        <v>6.5</v>
      </c>
      <c r="P5546">
        <v>61000</v>
      </c>
    </row>
    <row r="5547" spans="1:16" x14ac:dyDescent="0.3">
      <c r="A5547" t="s">
        <v>4504</v>
      </c>
      <c r="B5547" t="s">
        <v>341</v>
      </c>
      <c r="N5547" s="107">
        <v>1</v>
      </c>
      <c r="O5547">
        <v>9</v>
      </c>
      <c r="P5547">
        <v>0</v>
      </c>
    </row>
    <row r="5548" spans="1:16" x14ac:dyDescent="0.3">
      <c r="A5548" t="s">
        <v>4505</v>
      </c>
      <c r="B5548" t="s">
        <v>178</v>
      </c>
      <c r="N5548" s="107">
        <v>2</v>
      </c>
      <c r="O5548">
        <v>6.8</v>
      </c>
      <c r="P5548">
        <v>2000</v>
      </c>
    </row>
    <row r="5549" spans="1:16" x14ac:dyDescent="0.3">
      <c r="A5549" t="s">
        <v>4506</v>
      </c>
      <c r="B5549" t="s">
        <v>175</v>
      </c>
      <c r="N5549" s="107">
        <v>12</v>
      </c>
      <c r="O5549">
        <v>6.8</v>
      </c>
      <c r="P5549">
        <v>978</v>
      </c>
    </row>
    <row r="5550" spans="1:16" x14ac:dyDescent="0.3">
      <c r="A5550" t="s">
        <v>4507</v>
      </c>
      <c r="B5550" t="s">
        <v>199</v>
      </c>
      <c r="N5550" s="107">
        <v>13</v>
      </c>
      <c r="O5550">
        <v>5.2</v>
      </c>
      <c r="P5550">
        <v>10000</v>
      </c>
    </row>
    <row r="5551" spans="1:16" x14ac:dyDescent="0.3">
      <c r="A5551" t="s">
        <v>4508</v>
      </c>
      <c r="B5551" t="s">
        <v>686</v>
      </c>
      <c r="N5551" s="107">
        <v>14</v>
      </c>
      <c r="O5551">
        <v>7.2</v>
      </c>
      <c r="P5551">
        <v>407</v>
      </c>
    </row>
    <row r="5552" spans="1:16" x14ac:dyDescent="0.3">
      <c r="A5552" t="s">
        <v>4509</v>
      </c>
      <c r="B5552" t="s">
        <v>916</v>
      </c>
      <c r="N5552" s="107">
        <v>15</v>
      </c>
      <c r="O5552">
        <v>7.5</v>
      </c>
      <c r="P5552">
        <v>0</v>
      </c>
    </row>
    <row r="5553" spans="1:16" x14ac:dyDescent="0.3">
      <c r="A5553" t="s">
        <v>4510</v>
      </c>
      <c r="B5553" t="s">
        <v>537</v>
      </c>
      <c r="N5553" s="107">
        <v>16</v>
      </c>
      <c r="O5553">
        <v>4</v>
      </c>
      <c r="P5553">
        <v>824</v>
      </c>
    </row>
    <row r="5554" spans="1:16" x14ac:dyDescent="0.3">
      <c r="A5554" t="s">
        <v>4511</v>
      </c>
      <c r="B5554" t="s">
        <v>298</v>
      </c>
      <c r="N5554" s="107">
        <v>3</v>
      </c>
      <c r="O5554">
        <v>6.8</v>
      </c>
      <c r="P5554">
        <v>0</v>
      </c>
    </row>
    <row r="5555" spans="1:16" x14ac:dyDescent="0.3">
      <c r="A5555" t="s">
        <v>4512</v>
      </c>
      <c r="B5555" t="s">
        <v>917</v>
      </c>
      <c r="N5555" s="107">
        <v>8</v>
      </c>
      <c r="O5555">
        <v>6.9</v>
      </c>
      <c r="P5555">
        <v>6000</v>
      </c>
    </row>
    <row r="5556" spans="1:16" x14ac:dyDescent="0.3">
      <c r="A5556" t="s">
        <v>4513</v>
      </c>
      <c r="B5556" t="s">
        <v>421</v>
      </c>
      <c r="N5556" s="107">
        <v>9</v>
      </c>
      <c r="O5556">
        <v>8.1999999999999993</v>
      </c>
      <c r="P5556">
        <v>23000</v>
      </c>
    </row>
    <row r="5557" spans="1:16" x14ac:dyDescent="0.3">
      <c r="A5557" t="s">
        <v>4514</v>
      </c>
      <c r="B5557" t="s">
        <v>712</v>
      </c>
      <c r="N5557" s="107">
        <v>1</v>
      </c>
      <c r="O5557">
        <v>7.3</v>
      </c>
      <c r="P5557">
        <v>375</v>
      </c>
    </row>
    <row r="5558" spans="1:16" x14ac:dyDescent="0.3">
      <c r="A5558" t="s">
        <v>4515</v>
      </c>
      <c r="B5558" t="s">
        <v>341</v>
      </c>
      <c r="N5558" s="107">
        <v>12</v>
      </c>
      <c r="O5558">
        <v>6.1</v>
      </c>
      <c r="P5558">
        <v>80000</v>
      </c>
    </row>
    <row r="5559" spans="1:16" x14ac:dyDescent="0.3">
      <c r="A5559" t="s">
        <v>1118</v>
      </c>
      <c r="B5559" t="s">
        <v>175</v>
      </c>
      <c r="N5559" s="107">
        <v>7</v>
      </c>
      <c r="O5559">
        <v>7.8</v>
      </c>
      <c r="P5559">
        <v>0</v>
      </c>
    </row>
    <row r="5560" spans="1:16" x14ac:dyDescent="0.3">
      <c r="A5560" t="s">
        <v>4516</v>
      </c>
      <c r="B5560" t="s">
        <v>602</v>
      </c>
      <c r="N5560" s="107">
        <v>4</v>
      </c>
      <c r="O5560">
        <v>6</v>
      </c>
      <c r="P5560">
        <v>44</v>
      </c>
    </row>
    <row r="5561" spans="1:16" x14ac:dyDescent="0.3">
      <c r="A5561" t="s">
        <v>4517</v>
      </c>
      <c r="B5561" t="s">
        <v>602</v>
      </c>
      <c r="N5561" s="107">
        <v>21</v>
      </c>
      <c r="O5561">
        <v>4.0999999999999996</v>
      </c>
      <c r="P5561">
        <v>10000</v>
      </c>
    </row>
    <row r="5562" spans="1:16" x14ac:dyDescent="0.3">
      <c r="A5562" t="s">
        <v>4518</v>
      </c>
      <c r="B5562" t="s">
        <v>373</v>
      </c>
      <c r="N5562" s="107">
        <v>12</v>
      </c>
      <c r="O5562">
        <v>7</v>
      </c>
      <c r="P5562">
        <v>0</v>
      </c>
    </row>
    <row r="5563" spans="1:16" x14ac:dyDescent="0.3">
      <c r="A5563" t="s">
        <v>4519</v>
      </c>
      <c r="B5563" t="s">
        <v>671</v>
      </c>
      <c r="N5563" s="107">
        <v>13</v>
      </c>
      <c r="O5563">
        <v>7.1</v>
      </c>
      <c r="P5563">
        <v>0</v>
      </c>
    </row>
    <row r="5564" spans="1:16" x14ac:dyDescent="0.3">
      <c r="A5564" t="s">
        <v>4520</v>
      </c>
      <c r="B5564" t="s">
        <v>701</v>
      </c>
      <c r="N5564" s="107">
        <v>14</v>
      </c>
      <c r="O5564">
        <v>6.2</v>
      </c>
      <c r="P5564">
        <v>0</v>
      </c>
    </row>
    <row r="5565" spans="1:16" x14ac:dyDescent="0.3">
      <c r="A5565" t="s">
        <v>4521</v>
      </c>
      <c r="B5565" t="s">
        <v>592</v>
      </c>
      <c r="N5565" s="107">
        <v>15</v>
      </c>
      <c r="O5565">
        <v>6.9</v>
      </c>
      <c r="P5565">
        <v>16000</v>
      </c>
    </row>
    <row r="5566" spans="1:16" x14ac:dyDescent="0.3">
      <c r="A5566" t="s">
        <v>4522</v>
      </c>
      <c r="B5566" t="s">
        <v>190</v>
      </c>
      <c r="N5566" s="107">
        <v>16</v>
      </c>
      <c r="O5566">
        <v>7.6</v>
      </c>
      <c r="P5566">
        <v>0</v>
      </c>
    </row>
    <row r="5567" spans="1:16" x14ac:dyDescent="0.3">
      <c r="A5567" t="s">
        <v>4523</v>
      </c>
      <c r="B5567" t="s">
        <v>443</v>
      </c>
      <c r="N5567" s="107">
        <v>17</v>
      </c>
      <c r="O5567">
        <v>7.6</v>
      </c>
      <c r="P5567">
        <v>0</v>
      </c>
    </row>
    <row r="5568" spans="1:16" x14ac:dyDescent="0.3">
      <c r="A5568" t="s">
        <v>4524</v>
      </c>
      <c r="B5568" t="s">
        <v>278</v>
      </c>
      <c r="N5568" s="107">
        <v>19</v>
      </c>
      <c r="O5568">
        <v>6.4</v>
      </c>
      <c r="P5568">
        <v>0</v>
      </c>
    </row>
    <row r="5569" spans="1:16" x14ac:dyDescent="0.3">
      <c r="A5569" t="s">
        <v>4525</v>
      </c>
      <c r="B5569" t="s">
        <v>449</v>
      </c>
      <c r="N5569" s="107">
        <v>6</v>
      </c>
      <c r="O5569">
        <v>6.2</v>
      </c>
      <c r="P5569">
        <v>0</v>
      </c>
    </row>
    <row r="5570" spans="1:16" x14ac:dyDescent="0.3">
      <c r="A5570" t="s">
        <v>4526</v>
      </c>
      <c r="B5570" t="s">
        <v>918</v>
      </c>
      <c r="N5570" s="107">
        <v>1</v>
      </c>
      <c r="O5570">
        <v>7.5</v>
      </c>
      <c r="P5570">
        <v>446</v>
      </c>
    </row>
    <row r="5571" spans="1:16" x14ac:dyDescent="0.3">
      <c r="A5571" t="s">
        <v>4527</v>
      </c>
      <c r="B5571" t="s">
        <v>473</v>
      </c>
      <c r="N5571" s="107">
        <v>2</v>
      </c>
      <c r="O5571">
        <v>2</v>
      </c>
      <c r="P5571">
        <v>0</v>
      </c>
    </row>
    <row r="5572" spans="1:16" x14ac:dyDescent="0.3">
      <c r="A5572" t="s">
        <v>4528</v>
      </c>
      <c r="B5572" t="s">
        <v>919</v>
      </c>
      <c r="N5572" s="107">
        <v>12</v>
      </c>
      <c r="O5572">
        <v>6.2</v>
      </c>
      <c r="P5572">
        <v>0</v>
      </c>
    </row>
    <row r="5573" spans="1:16" x14ac:dyDescent="0.3">
      <c r="A5573" t="s">
        <v>4529</v>
      </c>
      <c r="B5573" t="s">
        <v>201</v>
      </c>
      <c r="N5573" s="107">
        <v>13</v>
      </c>
      <c r="O5573">
        <v>7.7</v>
      </c>
      <c r="P5573">
        <v>650</v>
      </c>
    </row>
    <row r="5574" spans="1:16" x14ac:dyDescent="0.3">
      <c r="A5574" t="s">
        <v>4530</v>
      </c>
      <c r="B5574" t="s">
        <v>779</v>
      </c>
      <c r="N5574" s="107">
        <v>14</v>
      </c>
      <c r="O5574">
        <v>6.5</v>
      </c>
      <c r="P5574">
        <v>0</v>
      </c>
    </row>
    <row r="5575" spans="1:16" x14ac:dyDescent="0.3">
      <c r="A5575" t="s">
        <v>4531</v>
      </c>
      <c r="B5575" t="s">
        <v>247</v>
      </c>
      <c r="N5575" s="107">
        <v>15</v>
      </c>
      <c r="O5575">
        <v>7.4</v>
      </c>
      <c r="P5575">
        <v>2000</v>
      </c>
    </row>
    <row r="5576" spans="1:16" x14ac:dyDescent="0.3">
      <c r="A5576" t="s">
        <v>4532</v>
      </c>
      <c r="B5576" t="s">
        <v>398</v>
      </c>
      <c r="N5576" s="107">
        <v>16</v>
      </c>
      <c r="O5576">
        <v>7.9</v>
      </c>
      <c r="P5576">
        <v>0</v>
      </c>
    </row>
    <row r="5577" spans="1:16" x14ac:dyDescent="0.3">
      <c r="A5577" t="s">
        <v>4533</v>
      </c>
      <c r="B5577" t="s">
        <v>464</v>
      </c>
      <c r="N5577" s="107">
        <v>3</v>
      </c>
      <c r="O5577">
        <v>6.8</v>
      </c>
      <c r="P5577">
        <v>0</v>
      </c>
    </row>
    <row r="5578" spans="1:16" x14ac:dyDescent="0.3">
      <c r="A5578" t="s">
        <v>4534</v>
      </c>
      <c r="B5578" t="s">
        <v>278</v>
      </c>
      <c r="N5578" s="107">
        <v>8</v>
      </c>
      <c r="O5578">
        <v>6.3</v>
      </c>
      <c r="P5578">
        <v>157</v>
      </c>
    </row>
    <row r="5579" spans="1:16" x14ac:dyDescent="0.3">
      <c r="A5579" t="s">
        <v>4535</v>
      </c>
      <c r="B5579" t="s">
        <v>636</v>
      </c>
      <c r="N5579" s="107">
        <v>9</v>
      </c>
      <c r="O5579">
        <v>6.3</v>
      </c>
      <c r="P5579">
        <v>357</v>
      </c>
    </row>
    <row r="5580" spans="1:16" x14ac:dyDescent="0.3">
      <c r="A5580" t="s">
        <v>4536</v>
      </c>
      <c r="B5580" t="s">
        <v>303</v>
      </c>
      <c r="N5580" s="107">
        <v>1</v>
      </c>
      <c r="O5580">
        <v>6.6</v>
      </c>
      <c r="P5580">
        <v>3000</v>
      </c>
    </row>
    <row r="5581" spans="1:16" x14ac:dyDescent="0.3">
      <c r="A5581" t="s">
        <v>4537</v>
      </c>
      <c r="B5581" t="s">
        <v>286</v>
      </c>
      <c r="N5581" s="107">
        <v>12</v>
      </c>
      <c r="O5581">
        <v>6.4</v>
      </c>
      <c r="P5581">
        <v>38000</v>
      </c>
    </row>
    <row r="5582" spans="1:16" x14ac:dyDescent="0.3">
      <c r="A5582" t="s">
        <v>4538</v>
      </c>
      <c r="B5582" t="s">
        <v>479</v>
      </c>
      <c r="N5582" s="107">
        <v>7</v>
      </c>
      <c r="O5582">
        <v>7.5</v>
      </c>
      <c r="P5582">
        <v>962</v>
      </c>
    </row>
    <row r="5583" spans="1:16" x14ac:dyDescent="0.3">
      <c r="A5583" t="s">
        <v>4539</v>
      </c>
      <c r="B5583" t="s">
        <v>636</v>
      </c>
      <c r="N5583" s="107">
        <v>4</v>
      </c>
      <c r="O5583">
        <v>5.8</v>
      </c>
      <c r="P5583">
        <v>797</v>
      </c>
    </row>
    <row r="5584" spans="1:16" x14ac:dyDescent="0.3">
      <c r="A5584" t="s">
        <v>4540</v>
      </c>
      <c r="B5584" t="s">
        <v>464</v>
      </c>
      <c r="N5584" s="107">
        <v>21</v>
      </c>
      <c r="O5584">
        <v>6.5</v>
      </c>
      <c r="P5584">
        <v>168</v>
      </c>
    </row>
    <row r="5585" spans="1:16" x14ac:dyDescent="0.3">
      <c r="A5585" t="s">
        <v>4541</v>
      </c>
      <c r="B5585" t="s">
        <v>474</v>
      </c>
      <c r="N5585" s="107">
        <v>12</v>
      </c>
      <c r="O5585">
        <v>4.8</v>
      </c>
      <c r="P5585">
        <v>0</v>
      </c>
    </row>
    <row r="5586" spans="1:16" x14ac:dyDescent="0.3">
      <c r="A5586" t="s">
        <v>4542</v>
      </c>
      <c r="B5586" t="s">
        <v>190</v>
      </c>
      <c r="N5586" s="107">
        <v>13</v>
      </c>
      <c r="O5586">
        <v>7.2</v>
      </c>
      <c r="P5586">
        <v>122</v>
      </c>
    </row>
    <row r="5587" spans="1:16" x14ac:dyDescent="0.3">
      <c r="A5587" t="s">
        <v>4543</v>
      </c>
      <c r="B5587" t="s">
        <v>261</v>
      </c>
      <c r="N5587" s="107">
        <v>14</v>
      </c>
      <c r="O5587">
        <v>6.3</v>
      </c>
      <c r="P5587">
        <v>0</v>
      </c>
    </row>
    <row r="5588" spans="1:16" x14ac:dyDescent="0.3">
      <c r="A5588" t="s">
        <v>4544</v>
      </c>
      <c r="B5588" t="s">
        <v>619</v>
      </c>
      <c r="N5588" s="107">
        <v>15</v>
      </c>
      <c r="O5588">
        <v>7</v>
      </c>
      <c r="P5588">
        <v>0</v>
      </c>
    </row>
    <row r="5589" spans="1:16" x14ac:dyDescent="0.3">
      <c r="A5589" t="s">
        <v>4545</v>
      </c>
      <c r="B5589" t="s">
        <v>373</v>
      </c>
      <c r="N5589" s="107">
        <v>16</v>
      </c>
      <c r="O5589">
        <v>6.3</v>
      </c>
      <c r="P5589">
        <v>0</v>
      </c>
    </row>
    <row r="5590" spans="1:16" x14ac:dyDescent="0.3">
      <c r="A5590" t="s">
        <v>4546</v>
      </c>
      <c r="B5590" t="s">
        <v>298</v>
      </c>
      <c r="N5590" s="107">
        <v>17</v>
      </c>
      <c r="O5590">
        <v>5.3</v>
      </c>
      <c r="P5590">
        <v>724</v>
      </c>
    </row>
    <row r="5591" spans="1:16" x14ac:dyDescent="0.3">
      <c r="A5591" t="s">
        <v>4547</v>
      </c>
      <c r="B5591" t="s">
        <v>298</v>
      </c>
      <c r="N5591" s="107">
        <v>19</v>
      </c>
      <c r="O5591">
        <v>2.2999999999999998</v>
      </c>
      <c r="P5591">
        <v>19000</v>
      </c>
    </row>
    <row r="5592" spans="1:16" x14ac:dyDescent="0.3">
      <c r="A5592" t="s">
        <v>4548</v>
      </c>
      <c r="B5592" t="s">
        <v>443</v>
      </c>
      <c r="N5592" s="107">
        <v>6</v>
      </c>
      <c r="O5592">
        <v>7.1</v>
      </c>
      <c r="P5592">
        <v>0</v>
      </c>
    </row>
    <row r="5593" spans="1:16" x14ac:dyDescent="0.3">
      <c r="A5593" t="s">
        <v>4549</v>
      </c>
      <c r="B5593" t="s">
        <v>712</v>
      </c>
      <c r="N5593" s="107">
        <v>1</v>
      </c>
      <c r="O5593">
        <v>6.2</v>
      </c>
      <c r="P5593">
        <v>0</v>
      </c>
    </row>
    <row r="5594" spans="1:16" x14ac:dyDescent="0.3">
      <c r="A5594" t="s">
        <v>4550</v>
      </c>
      <c r="B5594" t="s">
        <v>609</v>
      </c>
      <c r="N5594" s="107">
        <v>2</v>
      </c>
      <c r="O5594">
        <v>6.2</v>
      </c>
      <c r="P5594">
        <v>97</v>
      </c>
    </row>
    <row r="5595" spans="1:16" x14ac:dyDescent="0.3">
      <c r="A5595" t="s">
        <v>4551</v>
      </c>
      <c r="B5595" t="s">
        <v>190</v>
      </c>
      <c r="N5595" s="107">
        <v>12</v>
      </c>
      <c r="O5595">
        <v>6.7</v>
      </c>
      <c r="P5595">
        <v>0</v>
      </c>
    </row>
    <row r="5596" spans="1:16" x14ac:dyDescent="0.3">
      <c r="A5596" t="s">
        <v>4552</v>
      </c>
      <c r="B5596" t="s">
        <v>598</v>
      </c>
      <c r="N5596" s="107">
        <v>13</v>
      </c>
      <c r="O5596">
        <v>6.5</v>
      </c>
      <c r="P5596">
        <v>916</v>
      </c>
    </row>
    <row r="5597" spans="1:16" x14ac:dyDescent="0.3">
      <c r="A5597" t="s">
        <v>4553</v>
      </c>
      <c r="B5597" t="s">
        <v>298</v>
      </c>
      <c r="N5597" s="107">
        <v>14</v>
      </c>
      <c r="O5597">
        <v>5.9</v>
      </c>
      <c r="P5597">
        <v>1000</v>
      </c>
    </row>
    <row r="5598" spans="1:16" x14ac:dyDescent="0.3">
      <c r="A5598" t="s">
        <v>4554</v>
      </c>
      <c r="B5598" t="s">
        <v>315</v>
      </c>
      <c r="N5598" s="107">
        <v>15</v>
      </c>
      <c r="O5598">
        <v>6.7</v>
      </c>
      <c r="P5598">
        <v>694</v>
      </c>
    </row>
    <row r="5599" spans="1:16" x14ac:dyDescent="0.3">
      <c r="A5599" t="s">
        <v>4555</v>
      </c>
      <c r="B5599" t="s">
        <v>581</v>
      </c>
      <c r="N5599" s="107">
        <v>16</v>
      </c>
      <c r="O5599">
        <v>6</v>
      </c>
      <c r="P5599">
        <v>311</v>
      </c>
    </row>
    <row r="5600" spans="1:16" x14ac:dyDescent="0.3">
      <c r="A5600" t="s">
        <v>4556</v>
      </c>
      <c r="B5600" t="s">
        <v>443</v>
      </c>
      <c r="N5600" s="107">
        <v>12</v>
      </c>
      <c r="O5600">
        <v>6.9</v>
      </c>
      <c r="P5600">
        <v>16000</v>
      </c>
    </row>
    <row r="5601" spans="1:16" x14ac:dyDescent="0.3">
      <c r="A5601" t="s">
        <v>4557</v>
      </c>
      <c r="B5601" t="s">
        <v>196</v>
      </c>
      <c r="N5601" s="107">
        <v>13</v>
      </c>
      <c r="O5601">
        <v>7.9</v>
      </c>
      <c r="P5601">
        <v>55</v>
      </c>
    </row>
    <row r="5602" spans="1:16" x14ac:dyDescent="0.3">
      <c r="A5602" t="s">
        <v>4558</v>
      </c>
      <c r="B5602" t="s">
        <v>512</v>
      </c>
      <c r="N5602" s="107">
        <v>14</v>
      </c>
      <c r="O5602">
        <v>5.3</v>
      </c>
      <c r="P5602">
        <v>0</v>
      </c>
    </row>
    <row r="5603" spans="1:16" x14ac:dyDescent="0.3">
      <c r="A5603" t="s">
        <v>4559</v>
      </c>
      <c r="B5603" t="s">
        <v>920</v>
      </c>
      <c r="N5603" s="107">
        <v>3</v>
      </c>
      <c r="O5603">
        <v>4.8</v>
      </c>
      <c r="P5603">
        <v>453</v>
      </c>
    </row>
    <row r="5604" spans="1:16" x14ac:dyDescent="0.3">
      <c r="A5604" t="s">
        <v>4560</v>
      </c>
      <c r="B5604" t="s">
        <v>397</v>
      </c>
      <c r="N5604" s="107">
        <v>8</v>
      </c>
      <c r="O5604">
        <v>5.3</v>
      </c>
      <c r="P5604">
        <v>41</v>
      </c>
    </row>
    <row r="5605" spans="1:16" x14ac:dyDescent="0.3">
      <c r="A5605" t="s">
        <v>4561</v>
      </c>
      <c r="B5605" t="s">
        <v>921</v>
      </c>
      <c r="N5605" s="107">
        <v>9</v>
      </c>
      <c r="O5605">
        <v>6</v>
      </c>
      <c r="P5605">
        <v>0</v>
      </c>
    </row>
    <row r="5606" spans="1:16" x14ac:dyDescent="0.3">
      <c r="A5606" t="s">
        <v>4562</v>
      </c>
      <c r="B5606" t="s">
        <v>886</v>
      </c>
      <c r="N5606" s="107">
        <v>1</v>
      </c>
      <c r="O5606">
        <v>7.3</v>
      </c>
      <c r="P5606">
        <v>389</v>
      </c>
    </row>
    <row r="5607" spans="1:16" x14ac:dyDescent="0.3">
      <c r="A5607" t="s">
        <v>4563</v>
      </c>
      <c r="B5607" t="s">
        <v>922</v>
      </c>
      <c r="N5607" s="107">
        <v>12</v>
      </c>
      <c r="O5607">
        <v>7.4</v>
      </c>
      <c r="P5607">
        <v>10000</v>
      </c>
    </row>
    <row r="5608" spans="1:16" x14ac:dyDescent="0.3">
      <c r="A5608" t="s">
        <v>4564</v>
      </c>
      <c r="B5608" t="s">
        <v>298</v>
      </c>
      <c r="N5608" s="107">
        <v>7</v>
      </c>
      <c r="O5608">
        <v>7.7</v>
      </c>
      <c r="P5608">
        <v>586</v>
      </c>
    </row>
    <row r="5609" spans="1:16" x14ac:dyDescent="0.3">
      <c r="A5609" t="s">
        <v>4565</v>
      </c>
      <c r="B5609" t="s">
        <v>408</v>
      </c>
      <c r="N5609" s="107">
        <v>4</v>
      </c>
      <c r="O5609">
        <v>4.8</v>
      </c>
      <c r="P5609">
        <v>187</v>
      </c>
    </row>
    <row r="5610" spans="1:16" x14ac:dyDescent="0.3">
      <c r="A5610" t="s">
        <v>4566</v>
      </c>
      <c r="B5610" t="s">
        <v>190</v>
      </c>
      <c r="N5610" s="107">
        <v>21</v>
      </c>
      <c r="O5610">
        <v>7.2</v>
      </c>
      <c r="P5610">
        <v>0</v>
      </c>
    </row>
    <row r="5611" spans="1:16" x14ac:dyDescent="0.3">
      <c r="A5611" t="s">
        <v>4567</v>
      </c>
      <c r="B5611" t="s">
        <v>341</v>
      </c>
      <c r="N5611" s="107">
        <v>12</v>
      </c>
      <c r="O5611">
        <v>5.8</v>
      </c>
      <c r="P5611">
        <v>687</v>
      </c>
    </row>
    <row r="5612" spans="1:16" x14ac:dyDescent="0.3">
      <c r="A5612" t="s">
        <v>4568</v>
      </c>
      <c r="B5612" t="s">
        <v>812</v>
      </c>
      <c r="N5612" s="107">
        <v>13</v>
      </c>
      <c r="O5612">
        <v>7.3</v>
      </c>
      <c r="P5612">
        <v>1000</v>
      </c>
    </row>
    <row r="5613" spans="1:16" x14ac:dyDescent="0.3">
      <c r="A5613" t="s">
        <v>4569</v>
      </c>
      <c r="B5613" t="s">
        <v>373</v>
      </c>
      <c r="N5613" s="107">
        <v>14</v>
      </c>
      <c r="O5613">
        <v>7</v>
      </c>
      <c r="P5613">
        <v>413</v>
      </c>
    </row>
    <row r="5614" spans="1:16" x14ac:dyDescent="0.3">
      <c r="A5614" t="s">
        <v>4570</v>
      </c>
      <c r="B5614" t="s">
        <v>284</v>
      </c>
      <c r="N5614" s="107">
        <v>15</v>
      </c>
      <c r="O5614">
        <v>6.4</v>
      </c>
      <c r="P5614">
        <v>10000</v>
      </c>
    </row>
    <row r="5615" spans="1:16" x14ac:dyDescent="0.3">
      <c r="A5615" t="s">
        <v>4571</v>
      </c>
      <c r="B5615" t="s">
        <v>500</v>
      </c>
      <c r="N5615" s="107">
        <v>16</v>
      </c>
      <c r="O5615">
        <v>5.6</v>
      </c>
      <c r="P5615">
        <v>37000</v>
      </c>
    </row>
    <row r="5616" spans="1:16" x14ac:dyDescent="0.3">
      <c r="A5616" t="s">
        <v>4572</v>
      </c>
      <c r="B5616" t="s">
        <v>923</v>
      </c>
      <c r="N5616" s="107">
        <v>17</v>
      </c>
      <c r="O5616">
        <v>8.1999999999999993</v>
      </c>
      <c r="P5616">
        <v>282</v>
      </c>
    </row>
    <row r="5617" spans="1:16" x14ac:dyDescent="0.3">
      <c r="A5617" t="s">
        <v>4573</v>
      </c>
      <c r="B5617" t="s">
        <v>278</v>
      </c>
      <c r="N5617" s="107">
        <v>19</v>
      </c>
      <c r="O5617">
        <v>6.5</v>
      </c>
      <c r="P5617">
        <v>663</v>
      </c>
    </row>
    <row r="5618" spans="1:16" x14ac:dyDescent="0.3">
      <c r="A5618" t="s">
        <v>4574</v>
      </c>
      <c r="B5618" t="s">
        <v>924</v>
      </c>
      <c r="N5618" s="107">
        <v>6</v>
      </c>
      <c r="O5618">
        <v>6.4</v>
      </c>
      <c r="P5618">
        <v>11000</v>
      </c>
    </row>
    <row r="5619" spans="1:16" x14ac:dyDescent="0.3">
      <c r="A5619" t="s">
        <v>4575</v>
      </c>
      <c r="B5619" t="s">
        <v>201</v>
      </c>
      <c r="N5619" s="107">
        <v>1</v>
      </c>
      <c r="O5619">
        <v>8.1</v>
      </c>
      <c r="P5619">
        <v>45000</v>
      </c>
    </row>
    <row r="5620" spans="1:16" x14ac:dyDescent="0.3">
      <c r="A5620" t="s">
        <v>4576</v>
      </c>
      <c r="B5620" t="s">
        <v>537</v>
      </c>
      <c r="N5620" s="107">
        <v>2</v>
      </c>
      <c r="O5620">
        <v>5.4</v>
      </c>
      <c r="P5620">
        <v>479</v>
      </c>
    </row>
    <row r="5621" spans="1:16" x14ac:dyDescent="0.3">
      <c r="A5621" t="s">
        <v>4577</v>
      </c>
      <c r="B5621" t="s">
        <v>925</v>
      </c>
      <c r="N5621" s="107">
        <v>12</v>
      </c>
      <c r="O5621">
        <v>6.3</v>
      </c>
      <c r="P5621">
        <v>0</v>
      </c>
    </row>
    <row r="5622" spans="1:16" x14ac:dyDescent="0.3">
      <c r="A5622" t="s">
        <v>4578</v>
      </c>
      <c r="B5622" t="s">
        <v>325</v>
      </c>
      <c r="N5622" s="107">
        <v>13</v>
      </c>
      <c r="O5622">
        <v>7.8</v>
      </c>
      <c r="P5622">
        <v>0</v>
      </c>
    </row>
    <row r="5623" spans="1:16" x14ac:dyDescent="0.3">
      <c r="A5623" t="s">
        <v>4579</v>
      </c>
      <c r="B5623" t="s">
        <v>489</v>
      </c>
      <c r="N5623" s="107">
        <v>14</v>
      </c>
      <c r="O5623">
        <v>6.8</v>
      </c>
      <c r="P5623">
        <v>337</v>
      </c>
    </row>
    <row r="5624" spans="1:16" x14ac:dyDescent="0.3">
      <c r="A5624" t="s">
        <v>4580</v>
      </c>
      <c r="B5624" t="s">
        <v>373</v>
      </c>
      <c r="N5624" s="107">
        <v>15</v>
      </c>
      <c r="O5624">
        <v>7.2</v>
      </c>
      <c r="P5624">
        <v>0</v>
      </c>
    </row>
    <row r="5625" spans="1:16" x14ac:dyDescent="0.3">
      <c r="A5625" t="s">
        <v>4581</v>
      </c>
      <c r="B5625" t="s">
        <v>926</v>
      </c>
      <c r="N5625" s="107">
        <v>16</v>
      </c>
      <c r="O5625">
        <v>7.1</v>
      </c>
      <c r="P5625">
        <v>391</v>
      </c>
    </row>
    <row r="5626" spans="1:16" x14ac:dyDescent="0.3">
      <c r="A5626" t="s">
        <v>4582</v>
      </c>
      <c r="B5626" t="s">
        <v>927</v>
      </c>
      <c r="N5626" s="107">
        <v>17</v>
      </c>
      <c r="O5626">
        <v>6.2</v>
      </c>
      <c r="P5626">
        <v>0</v>
      </c>
    </row>
    <row r="5627" spans="1:16" x14ac:dyDescent="0.3">
      <c r="A5627" t="s">
        <v>4583</v>
      </c>
      <c r="B5627" t="s">
        <v>243</v>
      </c>
      <c r="N5627" s="107">
        <v>19</v>
      </c>
      <c r="O5627">
        <v>7.3</v>
      </c>
      <c r="P5627">
        <v>515</v>
      </c>
    </row>
    <row r="5628" spans="1:16" x14ac:dyDescent="0.3">
      <c r="A5628" t="s">
        <v>4584</v>
      </c>
      <c r="B5628" t="s">
        <v>278</v>
      </c>
      <c r="N5628" s="107">
        <v>6</v>
      </c>
      <c r="O5628">
        <v>5.9</v>
      </c>
      <c r="P5628">
        <v>0</v>
      </c>
    </row>
    <row r="5629" spans="1:16" x14ac:dyDescent="0.3">
      <c r="A5629" t="s">
        <v>4585</v>
      </c>
      <c r="B5629" t="s">
        <v>405</v>
      </c>
      <c r="N5629" s="107">
        <v>1</v>
      </c>
      <c r="O5629">
        <v>7.2</v>
      </c>
      <c r="P5629">
        <v>342</v>
      </c>
    </row>
    <row r="5630" spans="1:16" x14ac:dyDescent="0.3">
      <c r="A5630" t="s">
        <v>4586</v>
      </c>
      <c r="B5630" t="s">
        <v>494</v>
      </c>
      <c r="N5630" s="107">
        <v>2</v>
      </c>
      <c r="O5630">
        <v>3.6</v>
      </c>
      <c r="P5630">
        <v>802</v>
      </c>
    </row>
    <row r="5631" spans="1:16" x14ac:dyDescent="0.3">
      <c r="A5631" t="s">
        <v>4587</v>
      </c>
      <c r="B5631" t="s">
        <v>286</v>
      </c>
      <c r="N5631" s="107">
        <v>12</v>
      </c>
      <c r="O5631">
        <v>7.7</v>
      </c>
      <c r="P5631">
        <v>23000</v>
      </c>
    </row>
    <row r="5632" spans="1:16" x14ac:dyDescent="0.3">
      <c r="A5632" t="s">
        <v>4588</v>
      </c>
      <c r="B5632" t="s">
        <v>443</v>
      </c>
      <c r="N5632" s="107">
        <v>13</v>
      </c>
      <c r="O5632">
        <v>7.3</v>
      </c>
      <c r="P5632">
        <v>0</v>
      </c>
    </row>
    <row r="5633" spans="1:16" x14ac:dyDescent="0.3">
      <c r="A5633" t="s">
        <v>4589</v>
      </c>
      <c r="B5633" t="s">
        <v>341</v>
      </c>
      <c r="N5633" s="107">
        <v>14</v>
      </c>
      <c r="O5633">
        <v>7.4</v>
      </c>
      <c r="P5633">
        <v>19</v>
      </c>
    </row>
    <row r="5634" spans="1:16" x14ac:dyDescent="0.3">
      <c r="A5634" t="s">
        <v>4590</v>
      </c>
      <c r="B5634" t="s">
        <v>307</v>
      </c>
      <c r="N5634" s="107">
        <v>15</v>
      </c>
      <c r="O5634">
        <v>6.6</v>
      </c>
      <c r="P5634">
        <v>12000</v>
      </c>
    </row>
    <row r="5635" spans="1:16" x14ac:dyDescent="0.3">
      <c r="A5635" t="s">
        <v>4591</v>
      </c>
      <c r="B5635" t="s">
        <v>479</v>
      </c>
      <c r="N5635" s="107">
        <v>16</v>
      </c>
      <c r="O5635">
        <v>6.9</v>
      </c>
      <c r="P5635">
        <v>1000</v>
      </c>
    </row>
    <row r="5636" spans="1:16" x14ac:dyDescent="0.3">
      <c r="A5636" t="s">
        <v>4592</v>
      </c>
      <c r="B5636" t="s">
        <v>190</v>
      </c>
      <c r="N5636" s="107">
        <v>3</v>
      </c>
      <c r="O5636">
        <v>6.8</v>
      </c>
      <c r="P5636">
        <v>260</v>
      </c>
    </row>
    <row r="5637" spans="1:16" x14ac:dyDescent="0.3">
      <c r="A5637" t="s">
        <v>4593</v>
      </c>
      <c r="B5637" t="s">
        <v>443</v>
      </c>
      <c r="N5637" s="107">
        <v>8</v>
      </c>
      <c r="O5637">
        <v>7.3</v>
      </c>
      <c r="P5637">
        <v>0</v>
      </c>
    </row>
    <row r="5638" spans="1:16" x14ac:dyDescent="0.3">
      <c r="A5638" t="s">
        <v>4594</v>
      </c>
      <c r="B5638" t="s">
        <v>560</v>
      </c>
      <c r="N5638" s="107">
        <v>9</v>
      </c>
      <c r="O5638">
        <v>7.2</v>
      </c>
      <c r="P5638">
        <v>830</v>
      </c>
    </row>
    <row r="5639" spans="1:16" x14ac:dyDescent="0.3">
      <c r="A5639" t="s">
        <v>4595</v>
      </c>
      <c r="B5639" t="s">
        <v>928</v>
      </c>
      <c r="N5639" s="107">
        <v>1</v>
      </c>
      <c r="O5639">
        <v>6.5</v>
      </c>
      <c r="P5639">
        <v>13000</v>
      </c>
    </row>
    <row r="5640" spans="1:16" x14ac:dyDescent="0.3">
      <c r="A5640" t="s">
        <v>4596</v>
      </c>
      <c r="B5640" t="s">
        <v>489</v>
      </c>
      <c r="N5640" s="107">
        <v>12</v>
      </c>
      <c r="O5640">
        <v>7.7</v>
      </c>
      <c r="P5640">
        <v>13000</v>
      </c>
    </row>
    <row r="5641" spans="1:16" x14ac:dyDescent="0.3">
      <c r="A5641" t="s">
        <v>4597</v>
      </c>
      <c r="B5641" t="s">
        <v>219</v>
      </c>
      <c r="N5641" s="107">
        <v>7</v>
      </c>
      <c r="O5641">
        <v>8.1</v>
      </c>
      <c r="P5641">
        <v>11000</v>
      </c>
    </row>
    <row r="5642" spans="1:16" x14ac:dyDescent="0.3">
      <c r="A5642" t="s">
        <v>4598</v>
      </c>
      <c r="B5642" t="s">
        <v>190</v>
      </c>
      <c r="N5642" s="107">
        <v>4</v>
      </c>
      <c r="O5642">
        <v>7.7</v>
      </c>
      <c r="P5642">
        <v>0</v>
      </c>
    </row>
    <row r="5643" spans="1:16" x14ac:dyDescent="0.3">
      <c r="A5643" t="s">
        <v>4599</v>
      </c>
      <c r="B5643" t="s">
        <v>295</v>
      </c>
      <c r="N5643" s="107">
        <v>21</v>
      </c>
      <c r="O5643">
        <v>7.6</v>
      </c>
      <c r="P5643">
        <v>0</v>
      </c>
    </row>
    <row r="5644" spans="1:16" x14ac:dyDescent="0.3">
      <c r="A5644" t="s">
        <v>4600</v>
      </c>
      <c r="B5644" t="s">
        <v>831</v>
      </c>
      <c r="N5644" s="107">
        <v>12</v>
      </c>
      <c r="O5644">
        <v>7.3</v>
      </c>
      <c r="P5644">
        <v>0</v>
      </c>
    </row>
    <row r="5645" spans="1:16" x14ac:dyDescent="0.3">
      <c r="A5645" t="s">
        <v>4601</v>
      </c>
      <c r="B5645" t="s">
        <v>341</v>
      </c>
      <c r="N5645" s="107">
        <v>13</v>
      </c>
      <c r="O5645">
        <v>8.6999999999999993</v>
      </c>
      <c r="P5645">
        <v>0</v>
      </c>
    </row>
    <row r="5646" spans="1:16" x14ac:dyDescent="0.3">
      <c r="A5646" t="s">
        <v>4602</v>
      </c>
      <c r="B5646" t="s">
        <v>300</v>
      </c>
      <c r="N5646" s="107">
        <v>14</v>
      </c>
      <c r="O5646">
        <v>7.2</v>
      </c>
      <c r="P5646">
        <v>13000</v>
      </c>
    </row>
    <row r="5647" spans="1:16" x14ac:dyDescent="0.3">
      <c r="A5647" t="s">
        <v>4603</v>
      </c>
      <c r="B5647" t="s">
        <v>929</v>
      </c>
      <c r="N5647" s="107">
        <v>15</v>
      </c>
      <c r="O5647">
        <v>7.2</v>
      </c>
      <c r="P5647">
        <v>9000</v>
      </c>
    </row>
    <row r="5648" spans="1:16" x14ac:dyDescent="0.3">
      <c r="A5648" t="s">
        <v>4604</v>
      </c>
      <c r="B5648" t="s">
        <v>442</v>
      </c>
      <c r="N5648" s="107">
        <v>16</v>
      </c>
      <c r="O5648">
        <v>8.1</v>
      </c>
      <c r="P5648">
        <v>0</v>
      </c>
    </row>
    <row r="5649" spans="1:16" x14ac:dyDescent="0.3">
      <c r="A5649" t="s">
        <v>4605</v>
      </c>
      <c r="B5649" t="s">
        <v>930</v>
      </c>
      <c r="N5649" s="107">
        <v>17</v>
      </c>
      <c r="O5649">
        <v>7.5</v>
      </c>
      <c r="P5649">
        <v>0</v>
      </c>
    </row>
    <row r="5650" spans="1:16" x14ac:dyDescent="0.3">
      <c r="A5650" t="s">
        <v>4606</v>
      </c>
      <c r="B5650" t="s">
        <v>931</v>
      </c>
      <c r="N5650" s="107">
        <v>19</v>
      </c>
      <c r="O5650">
        <v>8.1</v>
      </c>
      <c r="P5650">
        <v>0</v>
      </c>
    </row>
    <row r="5651" spans="1:16" x14ac:dyDescent="0.3">
      <c r="A5651" t="s">
        <v>4607</v>
      </c>
      <c r="B5651" t="s">
        <v>932</v>
      </c>
      <c r="N5651" s="107">
        <v>6</v>
      </c>
      <c r="O5651">
        <v>7.8</v>
      </c>
      <c r="P5651">
        <v>0</v>
      </c>
    </row>
    <row r="5652" spans="1:16" x14ac:dyDescent="0.3">
      <c r="A5652" t="s">
        <v>4608</v>
      </c>
      <c r="B5652" t="s">
        <v>443</v>
      </c>
      <c r="N5652" s="107">
        <v>1</v>
      </c>
      <c r="O5652">
        <v>7.8</v>
      </c>
      <c r="P5652">
        <v>0</v>
      </c>
    </row>
    <row r="5653" spans="1:16" x14ac:dyDescent="0.3">
      <c r="A5653" t="s">
        <v>1356</v>
      </c>
      <c r="B5653" t="s">
        <v>294</v>
      </c>
      <c r="N5653" s="107">
        <v>2</v>
      </c>
      <c r="O5653">
        <v>5.8</v>
      </c>
      <c r="P5653">
        <v>0</v>
      </c>
    </row>
    <row r="5654" spans="1:16" x14ac:dyDescent="0.3">
      <c r="A5654" t="s">
        <v>4609</v>
      </c>
      <c r="B5654" t="s">
        <v>933</v>
      </c>
      <c r="N5654" s="107">
        <v>12</v>
      </c>
      <c r="O5654">
        <v>7.6</v>
      </c>
      <c r="P5654">
        <v>0</v>
      </c>
    </row>
    <row r="5655" spans="1:16" x14ac:dyDescent="0.3">
      <c r="A5655" t="s">
        <v>4610</v>
      </c>
      <c r="B5655" t="s">
        <v>473</v>
      </c>
      <c r="N5655" s="107">
        <v>13</v>
      </c>
      <c r="O5655">
        <v>7.4</v>
      </c>
      <c r="P5655">
        <v>478</v>
      </c>
    </row>
    <row r="5656" spans="1:16" x14ac:dyDescent="0.3">
      <c r="A5656" t="s">
        <v>4611</v>
      </c>
      <c r="B5656" t="s">
        <v>373</v>
      </c>
      <c r="N5656" s="107">
        <v>14</v>
      </c>
      <c r="O5656">
        <v>6.3</v>
      </c>
      <c r="P5656">
        <v>990</v>
      </c>
    </row>
    <row r="5657" spans="1:16" x14ac:dyDescent="0.3">
      <c r="A5657" t="s">
        <v>4612</v>
      </c>
      <c r="B5657" t="s">
        <v>278</v>
      </c>
      <c r="N5657" s="107">
        <v>15</v>
      </c>
      <c r="O5657">
        <v>6.9</v>
      </c>
      <c r="P5657">
        <v>28000</v>
      </c>
    </row>
    <row r="5658" spans="1:16" x14ac:dyDescent="0.3">
      <c r="A5658" t="s">
        <v>4613</v>
      </c>
      <c r="B5658" t="s">
        <v>344</v>
      </c>
      <c r="N5658" s="107">
        <v>16</v>
      </c>
      <c r="O5658">
        <v>8.6</v>
      </c>
      <c r="P5658">
        <v>1000</v>
      </c>
    </row>
    <row r="5659" spans="1:16" x14ac:dyDescent="0.3">
      <c r="A5659" t="s">
        <v>4614</v>
      </c>
      <c r="B5659" t="s">
        <v>934</v>
      </c>
      <c r="O5659">
        <v>5.0999999999999996</v>
      </c>
      <c r="P5659">
        <v>0</v>
      </c>
    </row>
    <row r="5660" spans="1:16" x14ac:dyDescent="0.3">
      <c r="A5660" t="s">
        <v>4615</v>
      </c>
      <c r="B5660" t="s">
        <v>300</v>
      </c>
      <c r="O5660">
        <v>6.4</v>
      </c>
      <c r="P5660">
        <v>10000</v>
      </c>
    </row>
    <row r="5661" spans="1:16" x14ac:dyDescent="0.3">
      <c r="A5661" t="s">
        <v>4616</v>
      </c>
      <c r="B5661" t="s">
        <v>464</v>
      </c>
      <c r="O5661">
        <v>7.9</v>
      </c>
      <c r="P5661">
        <v>403</v>
      </c>
    </row>
    <row r="5662" spans="1:16" x14ac:dyDescent="0.3">
      <c r="A5662" t="s">
        <v>4617</v>
      </c>
      <c r="B5662" t="s">
        <v>477</v>
      </c>
      <c r="O5662">
        <v>6.9</v>
      </c>
      <c r="P5662">
        <v>0</v>
      </c>
    </row>
    <row r="5663" spans="1:16" x14ac:dyDescent="0.3">
      <c r="A5663" t="s">
        <v>4618</v>
      </c>
      <c r="B5663" t="s">
        <v>298</v>
      </c>
      <c r="O5663">
        <v>7.5</v>
      </c>
      <c r="P5663">
        <v>0</v>
      </c>
    </row>
    <row r="5664" spans="1:16" x14ac:dyDescent="0.3">
      <c r="A5664" t="s">
        <v>4619</v>
      </c>
      <c r="B5664" t="s">
        <v>219</v>
      </c>
      <c r="O5664">
        <v>7.2</v>
      </c>
      <c r="P5664">
        <v>624</v>
      </c>
    </row>
    <row r="5665" spans="1:16" x14ac:dyDescent="0.3">
      <c r="A5665" t="s">
        <v>4620</v>
      </c>
      <c r="B5665" t="s">
        <v>925</v>
      </c>
      <c r="O5665">
        <v>5.8</v>
      </c>
      <c r="P5665">
        <v>256</v>
      </c>
    </row>
    <row r="5666" spans="1:16" x14ac:dyDescent="0.3">
      <c r="A5666" t="s">
        <v>4621</v>
      </c>
      <c r="B5666" t="s">
        <v>411</v>
      </c>
      <c r="O5666">
        <v>2.9</v>
      </c>
      <c r="P5666">
        <v>355</v>
      </c>
    </row>
    <row r="5667" spans="1:16" x14ac:dyDescent="0.3">
      <c r="A5667" t="s">
        <v>4622</v>
      </c>
      <c r="B5667" t="s">
        <v>305</v>
      </c>
      <c r="O5667">
        <v>6.2</v>
      </c>
      <c r="P5667">
        <v>0</v>
      </c>
    </row>
    <row r="5668" spans="1:16" x14ac:dyDescent="0.3">
      <c r="A5668" t="s">
        <v>4623</v>
      </c>
      <c r="B5668" t="s">
        <v>603</v>
      </c>
      <c r="O5668">
        <v>7.3</v>
      </c>
      <c r="P5668">
        <v>0</v>
      </c>
    </row>
    <row r="5669" spans="1:16" x14ac:dyDescent="0.3">
      <c r="A5669" t="s">
        <v>4624</v>
      </c>
      <c r="B5669" t="s">
        <v>278</v>
      </c>
      <c r="O5669">
        <v>6.2</v>
      </c>
      <c r="P5669">
        <v>11000</v>
      </c>
    </row>
    <row r="5670" spans="1:16" x14ac:dyDescent="0.3">
      <c r="A5670" t="s">
        <v>4625</v>
      </c>
      <c r="B5670" t="s">
        <v>326</v>
      </c>
      <c r="O5670">
        <v>8.1999999999999993</v>
      </c>
      <c r="P5670">
        <v>0</v>
      </c>
    </row>
    <row r="5671" spans="1:16" x14ac:dyDescent="0.3">
      <c r="A5671" t="s">
        <v>4626</v>
      </c>
      <c r="B5671" t="s">
        <v>369</v>
      </c>
      <c r="O5671">
        <v>6.8</v>
      </c>
      <c r="P5671">
        <v>985</v>
      </c>
    </row>
    <row r="5672" spans="1:16" x14ac:dyDescent="0.3">
      <c r="A5672" t="s">
        <v>4627</v>
      </c>
      <c r="B5672" t="s">
        <v>835</v>
      </c>
      <c r="O5672">
        <v>6.1</v>
      </c>
      <c r="P5672">
        <v>0</v>
      </c>
    </row>
    <row r="5673" spans="1:16" x14ac:dyDescent="0.3">
      <c r="A5673" t="s">
        <v>4628</v>
      </c>
      <c r="B5673" t="s">
        <v>584</v>
      </c>
      <c r="O5673">
        <v>7.7</v>
      </c>
      <c r="P5673">
        <v>926</v>
      </c>
    </row>
    <row r="5674" spans="1:16" x14ac:dyDescent="0.3">
      <c r="A5674" t="s">
        <v>4629</v>
      </c>
      <c r="B5674" t="s">
        <v>554</v>
      </c>
      <c r="O5674">
        <v>5.2</v>
      </c>
      <c r="P5674">
        <v>15000</v>
      </c>
    </row>
    <row r="5675" spans="1:16" x14ac:dyDescent="0.3">
      <c r="A5675" t="s">
        <v>4630</v>
      </c>
      <c r="B5675" t="s">
        <v>712</v>
      </c>
      <c r="O5675">
        <v>6.8</v>
      </c>
      <c r="P5675">
        <v>28</v>
      </c>
    </row>
    <row r="5676" spans="1:16" x14ac:dyDescent="0.3">
      <c r="A5676" t="s">
        <v>4631</v>
      </c>
      <c r="B5676" t="s">
        <v>935</v>
      </c>
      <c r="O5676">
        <v>6.5</v>
      </c>
      <c r="P5676">
        <v>0</v>
      </c>
    </row>
    <row r="5677" spans="1:16" x14ac:dyDescent="0.3">
      <c r="A5677" t="s">
        <v>4632</v>
      </c>
      <c r="B5677" t="s">
        <v>286</v>
      </c>
      <c r="O5677">
        <v>7</v>
      </c>
      <c r="P5677">
        <v>0</v>
      </c>
    </row>
    <row r="5678" spans="1:16" x14ac:dyDescent="0.3">
      <c r="A5678" t="s">
        <v>4633</v>
      </c>
      <c r="B5678" t="s">
        <v>278</v>
      </c>
      <c r="O5678">
        <v>5.9</v>
      </c>
      <c r="P5678">
        <v>21000</v>
      </c>
    </row>
    <row r="5679" spans="1:16" x14ac:dyDescent="0.3">
      <c r="A5679" t="s">
        <v>4634</v>
      </c>
      <c r="B5679" t="s">
        <v>433</v>
      </c>
      <c r="O5679">
        <v>7.1</v>
      </c>
      <c r="P5679">
        <v>9000</v>
      </c>
    </row>
    <row r="5680" spans="1:16" x14ac:dyDescent="0.3">
      <c r="A5680" t="s">
        <v>4635</v>
      </c>
      <c r="B5680" t="s">
        <v>508</v>
      </c>
      <c r="O5680">
        <v>5.5</v>
      </c>
      <c r="P5680">
        <v>0</v>
      </c>
    </row>
    <row r="5681" spans="1:16" x14ac:dyDescent="0.3">
      <c r="A5681" t="s">
        <v>4636</v>
      </c>
      <c r="B5681" t="s">
        <v>373</v>
      </c>
      <c r="O5681">
        <v>7.4</v>
      </c>
      <c r="P5681">
        <v>17000</v>
      </c>
    </row>
    <row r="5682" spans="1:16" x14ac:dyDescent="0.3">
      <c r="A5682" t="s">
        <v>4637</v>
      </c>
      <c r="B5682" t="s">
        <v>581</v>
      </c>
      <c r="O5682">
        <v>7.3</v>
      </c>
      <c r="P5682">
        <v>422</v>
      </c>
    </row>
    <row r="5683" spans="1:16" x14ac:dyDescent="0.3">
      <c r="A5683" t="s">
        <v>4638</v>
      </c>
      <c r="B5683" t="s">
        <v>298</v>
      </c>
      <c r="O5683">
        <v>4.5999999999999996</v>
      </c>
      <c r="P5683">
        <v>0</v>
      </c>
    </row>
    <row r="5684" spans="1:16" x14ac:dyDescent="0.3">
      <c r="A5684" t="s">
        <v>4639</v>
      </c>
      <c r="B5684" t="s">
        <v>190</v>
      </c>
      <c r="O5684">
        <v>7.2</v>
      </c>
      <c r="P5684">
        <v>915</v>
      </c>
    </row>
    <row r="5685" spans="1:16" x14ac:dyDescent="0.3">
      <c r="A5685" t="s">
        <v>4640</v>
      </c>
      <c r="B5685" t="s">
        <v>572</v>
      </c>
      <c r="N5685" s="107">
        <v>9</v>
      </c>
      <c r="O5685">
        <v>7</v>
      </c>
      <c r="P5685">
        <v>985</v>
      </c>
    </row>
    <row r="5686" spans="1:16" x14ac:dyDescent="0.3">
      <c r="A5686" t="s">
        <v>4641</v>
      </c>
      <c r="B5686" t="s">
        <v>300</v>
      </c>
      <c r="N5686" s="107">
        <v>7</v>
      </c>
      <c r="O5686">
        <v>5.0999999999999996</v>
      </c>
      <c r="P5686">
        <v>0</v>
      </c>
    </row>
    <row r="5687" spans="1:16" x14ac:dyDescent="0.3">
      <c r="A5687" t="s">
        <v>4642</v>
      </c>
      <c r="B5687" t="s">
        <v>373</v>
      </c>
      <c r="N5687" s="107">
        <v>4</v>
      </c>
      <c r="O5687">
        <v>6.7</v>
      </c>
      <c r="P5687">
        <v>901</v>
      </c>
    </row>
    <row r="5688" spans="1:16" x14ac:dyDescent="0.3">
      <c r="A5688" t="s">
        <v>4643</v>
      </c>
      <c r="B5688" t="s">
        <v>369</v>
      </c>
      <c r="N5688" s="107">
        <v>5</v>
      </c>
      <c r="O5688">
        <v>5.3</v>
      </c>
      <c r="P5688">
        <v>0</v>
      </c>
    </row>
    <row r="5689" spans="1:16" x14ac:dyDescent="0.3">
      <c r="A5689" t="s">
        <v>4644</v>
      </c>
      <c r="B5689" t="s">
        <v>414</v>
      </c>
      <c r="N5689" s="107">
        <v>6</v>
      </c>
      <c r="O5689">
        <v>8.4</v>
      </c>
      <c r="P5689">
        <v>0</v>
      </c>
    </row>
    <row r="5690" spans="1:16" x14ac:dyDescent="0.3">
      <c r="A5690" t="s">
        <v>4645</v>
      </c>
      <c r="B5690" t="s">
        <v>364</v>
      </c>
      <c r="N5690" s="107">
        <v>7</v>
      </c>
      <c r="O5690">
        <v>7.8</v>
      </c>
      <c r="P5690">
        <v>0</v>
      </c>
    </row>
    <row r="5691" spans="1:16" x14ac:dyDescent="0.3">
      <c r="A5691" t="s">
        <v>4646</v>
      </c>
      <c r="B5691" t="s">
        <v>227</v>
      </c>
      <c r="N5691" s="107">
        <v>3</v>
      </c>
      <c r="O5691">
        <v>6.7</v>
      </c>
      <c r="P5691">
        <v>84</v>
      </c>
    </row>
    <row r="5692" spans="1:16" x14ac:dyDescent="0.3">
      <c r="A5692" t="s">
        <v>4647</v>
      </c>
      <c r="B5692" t="s">
        <v>589</v>
      </c>
      <c r="N5692" s="107">
        <v>4</v>
      </c>
      <c r="O5692">
        <v>5.4</v>
      </c>
      <c r="P5692">
        <v>0</v>
      </c>
    </row>
    <row r="5693" spans="1:16" x14ac:dyDescent="0.3">
      <c r="A5693" t="s">
        <v>4648</v>
      </c>
      <c r="B5693" t="s">
        <v>606</v>
      </c>
      <c r="N5693" s="107">
        <v>5</v>
      </c>
      <c r="O5693">
        <v>7.2</v>
      </c>
      <c r="P5693">
        <v>289</v>
      </c>
    </row>
    <row r="5694" spans="1:16" x14ac:dyDescent="0.3">
      <c r="A5694" t="s">
        <v>4649</v>
      </c>
      <c r="B5694" t="s">
        <v>542</v>
      </c>
      <c r="N5694" s="107">
        <v>6</v>
      </c>
      <c r="O5694">
        <v>5.8</v>
      </c>
      <c r="P5694">
        <v>29</v>
      </c>
    </row>
    <row r="5695" spans="1:16" x14ac:dyDescent="0.3">
      <c r="A5695" t="s">
        <v>4650</v>
      </c>
      <c r="B5695" t="s">
        <v>479</v>
      </c>
      <c r="N5695" s="107">
        <v>7</v>
      </c>
      <c r="O5695">
        <v>6.4</v>
      </c>
      <c r="P5695">
        <v>0</v>
      </c>
    </row>
    <row r="5696" spans="1:16" x14ac:dyDescent="0.3">
      <c r="A5696" t="s">
        <v>4651</v>
      </c>
      <c r="B5696" t="s">
        <v>183</v>
      </c>
      <c r="N5696" s="107">
        <v>5</v>
      </c>
      <c r="O5696">
        <v>8</v>
      </c>
      <c r="P5696">
        <v>0</v>
      </c>
    </row>
    <row r="5697" spans="1:16" x14ac:dyDescent="0.3">
      <c r="A5697" t="s">
        <v>4652</v>
      </c>
      <c r="B5697" t="s">
        <v>278</v>
      </c>
      <c r="N5697" s="107">
        <v>6</v>
      </c>
      <c r="O5697">
        <v>7</v>
      </c>
      <c r="P5697">
        <v>643</v>
      </c>
    </row>
    <row r="5698" spans="1:16" x14ac:dyDescent="0.3">
      <c r="A5698" t="s">
        <v>4653</v>
      </c>
      <c r="B5698" t="s">
        <v>936</v>
      </c>
      <c r="N5698" s="107">
        <v>13</v>
      </c>
      <c r="O5698">
        <v>7</v>
      </c>
      <c r="P5698">
        <v>605</v>
      </c>
    </row>
    <row r="5699" spans="1:16" x14ac:dyDescent="0.3">
      <c r="A5699" t="s">
        <v>4654</v>
      </c>
      <c r="B5699" t="s">
        <v>443</v>
      </c>
      <c r="N5699" s="107">
        <v>15</v>
      </c>
      <c r="O5699">
        <v>6.7</v>
      </c>
      <c r="P5699">
        <v>125</v>
      </c>
    </row>
    <row r="5700" spans="1:16" x14ac:dyDescent="0.3">
      <c r="A5700" t="s">
        <v>4655</v>
      </c>
      <c r="B5700" t="s">
        <v>173</v>
      </c>
      <c r="N5700" s="107">
        <v>21</v>
      </c>
      <c r="O5700">
        <v>3.8</v>
      </c>
      <c r="P5700">
        <v>0</v>
      </c>
    </row>
    <row r="5701" spans="1:16" x14ac:dyDescent="0.3">
      <c r="A5701" t="s">
        <v>4656</v>
      </c>
      <c r="B5701" t="s">
        <v>295</v>
      </c>
      <c r="N5701" s="111">
        <v>4</v>
      </c>
      <c r="O5701">
        <v>5.7</v>
      </c>
      <c r="P5701">
        <v>52</v>
      </c>
    </row>
    <row r="5702" spans="1:16" x14ac:dyDescent="0.3">
      <c r="A5702" t="s">
        <v>4657</v>
      </c>
      <c r="B5702" t="s">
        <v>443</v>
      </c>
      <c r="N5702" s="111">
        <v>5</v>
      </c>
      <c r="O5702">
        <v>6.6</v>
      </c>
      <c r="P5702">
        <v>0</v>
      </c>
    </row>
    <row r="5703" spans="1:16" x14ac:dyDescent="0.3">
      <c r="A5703" t="s">
        <v>4658</v>
      </c>
      <c r="B5703" t="s">
        <v>190</v>
      </c>
      <c r="N5703" s="111">
        <v>6</v>
      </c>
      <c r="O5703">
        <v>6.7</v>
      </c>
      <c r="P5703">
        <v>0</v>
      </c>
    </row>
    <row r="5704" spans="1:16" x14ac:dyDescent="0.3">
      <c r="A5704" t="s">
        <v>4659</v>
      </c>
      <c r="B5704" t="s">
        <v>606</v>
      </c>
      <c r="N5704" s="111">
        <v>3</v>
      </c>
      <c r="O5704">
        <v>6.1</v>
      </c>
      <c r="P5704">
        <v>224</v>
      </c>
    </row>
    <row r="5705" spans="1:16" x14ac:dyDescent="0.3">
      <c r="A5705" t="s">
        <v>4660</v>
      </c>
      <c r="B5705" t="s">
        <v>190</v>
      </c>
      <c r="N5705" s="111">
        <v>7</v>
      </c>
      <c r="O5705">
        <v>6.2</v>
      </c>
      <c r="P5705">
        <v>30</v>
      </c>
    </row>
    <row r="5706" spans="1:16" x14ac:dyDescent="0.3">
      <c r="A5706" t="s">
        <v>4661</v>
      </c>
      <c r="B5706" t="s">
        <v>487</v>
      </c>
      <c r="N5706" s="111">
        <v>6</v>
      </c>
      <c r="O5706">
        <v>6.2</v>
      </c>
      <c r="P5706">
        <v>733</v>
      </c>
    </row>
    <row r="5707" spans="1:16" x14ac:dyDescent="0.3">
      <c r="A5707" t="s">
        <v>4662</v>
      </c>
      <c r="B5707" t="s">
        <v>443</v>
      </c>
      <c r="N5707" s="111">
        <v>5</v>
      </c>
      <c r="O5707">
        <v>7.4</v>
      </c>
      <c r="P5707">
        <v>850</v>
      </c>
    </row>
    <row r="5708" spans="1:16" x14ac:dyDescent="0.3">
      <c r="A5708" t="s">
        <v>4663</v>
      </c>
      <c r="B5708" t="s">
        <v>298</v>
      </c>
      <c r="N5708" s="111">
        <v>6</v>
      </c>
      <c r="O5708">
        <v>4.7</v>
      </c>
      <c r="P5708">
        <v>570</v>
      </c>
    </row>
    <row r="5709" spans="1:16" x14ac:dyDescent="0.3">
      <c r="A5709" t="s">
        <v>4664</v>
      </c>
      <c r="B5709" t="s">
        <v>177</v>
      </c>
      <c r="N5709" s="111">
        <v>7</v>
      </c>
      <c r="O5709">
        <v>8.3000000000000007</v>
      </c>
      <c r="P5709">
        <v>0</v>
      </c>
    </row>
    <row r="5710" spans="1:16" x14ac:dyDescent="0.3">
      <c r="A5710" t="s">
        <v>4665</v>
      </c>
      <c r="B5710" t="s">
        <v>712</v>
      </c>
      <c r="N5710" s="111">
        <v>4</v>
      </c>
      <c r="O5710">
        <v>7.2</v>
      </c>
      <c r="P5710">
        <v>176</v>
      </c>
    </row>
    <row r="5711" spans="1:16" x14ac:dyDescent="0.3">
      <c r="A5711" t="s">
        <v>4666</v>
      </c>
      <c r="B5711" t="s">
        <v>238</v>
      </c>
      <c r="N5711" s="111">
        <v>5</v>
      </c>
      <c r="O5711">
        <v>5.8</v>
      </c>
      <c r="P5711">
        <v>275</v>
      </c>
    </row>
    <row r="5712" spans="1:16" x14ac:dyDescent="0.3">
      <c r="A5712" t="s">
        <v>4667</v>
      </c>
      <c r="B5712" t="s">
        <v>323</v>
      </c>
      <c r="N5712" s="111">
        <v>12</v>
      </c>
      <c r="O5712">
        <v>5.9</v>
      </c>
      <c r="P5712">
        <v>0</v>
      </c>
    </row>
    <row r="5713" spans="1:16" x14ac:dyDescent="0.3">
      <c r="A5713" t="s">
        <v>4668</v>
      </c>
      <c r="B5713" t="s">
        <v>341</v>
      </c>
      <c r="N5713" s="111">
        <v>12</v>
      </c>
      <c r="O5713">
        <v>6.3</v>
      </c>
      <c r="P5713">
        <v>1000</v>
      </c>
    </row>
    <row r="5714" spans="1:16" x14ac:dyDescent="0.3">
      <c r="A5714" t="s">
        <v>4669</v>
      </c>
      <c r="B5714" t="s">
        <v>636</v>
      </c>
      <c r="N5714" s="111">
        <v>12</v>
      </c>
      <c r="O5714">
        <v>7.2</v>
      </c>
      <c r="P5714">
        <v>0</v>
      </c>
    </row>
    <row r="5715" spans="1:16" x14ac:dyDescent="0.3">
      <c r="A5715" t="s">
        <v>4670</v>
      </c>
      <c r="B5715" t="s">
        <v>176</v>
      </c>
      <c r="N5715" s="111">
        <v>1</v>
      </c>
      <c r="O5715">
        <v>5.4</v>
      </c>
      <c r="P5715">
        <v>0</v>
      </c>
    </row>
    <row r="5716" spans="1:16" x14ac:dyDescent="0.3">
      <c r="A5716" t="s">
        <v>4671</v>
      </c>
      <c r="B5716" t="s">
        <v>278</v>
      </c>
      <c r="N5716" s="107">
        <v>4</v>
      </c>
      <c r="O5716">
        <v>8.1999999999999993</v>
      </c>
      <c r="P5716">
        <v>0</v>
      </c>
    </row>
    <row r="5717" spans="1:16" x14ac:dyDescent="0.3">
      <c r="A5717" t="s">
        <v>4672</v>
      </c>
      <c r="B5717" t="s">
        <v>488</v>
      </c>
      <c r="N5717" s="107">
        <v>7</v>
      </c>
      <c r="O5717">
        <v>7.3</v>
      </c>
      <c r="P5717">
        <v>0</v>
      </c>
    </row>
    <row r="5718" spans="1:16" x14ac:dyDescent="0.3">
      <c r="A5718" t="s">
        <v>4673</v>
      </c>
      <c r="B5718" t="s">
        <v>373</v>
      </c>
      <c r="N5718" s="107">
        <v>4</v>
      </c>
      <c r="O5718">
        <v>7.3</v>
      </c>
      <c r="P5718">
        <v>0</v>
      </c>
    </row>
    <row r="5719" spans="1:16" x14ac:dyDescent="0.3">
      <c r="A5719" t="s">
        <v>4674</v>
      </c>
      <c r="B5719" t="s">
        <v>592</v>
      </c>
      <c r="N5719" s="107">
        <v>5</v>
      </c>
      <c r="O5719">
        <v>5.8</v>
      </c>
      <c r="P5719">
        <v>0</v>
      </c>
    </row>
    <row r="5720" spans="1:16" x14ac:dyDescent="0.3">
      <c r="A5720" t="s">
        <v>2077</v>
      </c>
      <c r="B5720" t="s">
        <v>353</v>
      </c>
      <c r="N5720" s="107">
        <v>6</v>
      </c>
      <c r="O5720">
        <v>6.1</v>
      </c>
      <c r="P5720">
        <v>0</v>
      </c>
    </row>
    <row r="5721" spans="1:16" x14ac:dyDescent="0.3">
      <c r="A5721" t="s">
        <v>4675</v>
      </c>
      <c r="B5721" t="s">
        <v>329</v>
      </c>
      <c r="N5721" s="107">
        <v>7</v>
      </c>
      <c r="O5721">
        <v>7.1</v>
      </c>
      <c r="P5721">
        <v>0</v>
      </c>
    </row>
    <row r="5722" spans="1:16" x14ac:dyDescent="0.3">
      <c r="A5722" t="s">
        <v>4676</v>
      </c>
      <c r="B5722" t="s">
        <v>581</v>
      </c>
      <c r="N5722" s="107">
        <v>3</v>
      </c>
      <c r="O5722">
        <v>6.5</v>
      </c>
      <c r="P5722">
        <v>0</v>
      </c>
    </row>
    <row r="5723" spans="1:16" x14ac:dyDescent="0.3">
      <c r="A5723" t="s">
        <v>4677</v>
      </c>
      <c r="B5723" t="s">
        <v>937</v>
      </c>
      <c r="N5723" s="107">
        <v>4</v>
      </c>
      <c r="O5723">
        <v>7.9</v>
      </c>
      <c r="P5723">
        <v>543</v>
      </c>
    </row>
    <row r="5724" spans="1:16" x14ac:dyDescent="0.3">
      <c r="A5724" t="s">
        <v>4678</v>
      </c>
      <c r="B5724" t="s">
        <v>479</v>
      </c>
      <c r="N5724" s="107">
        <v>5</v>
      </c>
      <c r="O5724">
        <v>5.4</v>
      </c>
      <c r="P5724">
        <v>0</v>
      </c>
    </row>
    <row r="5725" spans="1:16" x14ac:dyDescent="0.3">
      <c r="A5725" t="s">
        <v>4679</v>
      </c>
      <c r="B5725" t="s">
        <v>201</v>
      </c>
      <c r="N5725" s="107">
        <v>6</v>
      </c>
      <c r="O5725">
        <v>7.1</v>
      </c>
      <c r="P5725">
        <v>109</v>
      </c>
    </row>
    <row r="5726" spans="1:16" x14ac:dyDescent="0.3">
      <c r="A5726" t="s">
        <v>4680</v>
      </c>
      <c r="B5726" t="s">
        <v>298</v>
      </c>
      <c r="N5726" s="107">
        <v>7</v>
      </c>
      <c r="O5726">
        <v>6.4</v>
      </c>
      <c r="P5726">
        <v>0</v>
      </c>
    </row>
    <row r="5727" spans="1:16" x14ac:dyDescent="0.3">
      <c r="A5727" t="s">
        <v>4681</v>
      </c>
      <c r="B5727" t="s">
        <v>300</v>
      </c>
      <c r="N5727" s="107">
        <v>5</v>
      </c>
      <c r="O5727">
        <v>8.4</v>
      </c>
      <c r="P5727">
        <v>0</v>
      </c>
    </row>
    <row r="5728" spans="1:16" x14ac:dyDescent="0.3">
      <c r="A5728" t="s">
        <v>4682</v>
      </c>
      <c r="B5728" t="s">
        <v>507</v>
      </c>
      <c r="N5728" s="107">
        <v>6</v>
      </c>
      <c r="O5728">
        <v>6.7</v>
      </c>
      <c r="P5728">
        <v>160</v>
      </c>
    </row>
    <row r="5729" spans="1:16" x14ac:dyDescent="0.3">
      <c r="A5729" t="s">
        <v>4683</v>
      </c>
      <c r="B5729" t="s">
        <v>190</v>
      </c>
      <c r="N5729" s="107">
        <v>13</v>
      </c>
      <c r="O5729">
        <v>6.9</v>
      </c>
      <c r="P5729">
        <v>244</v>
      </c>
    </row>
    <row r="5730" spans="1:16" x14ac:dyDescent="0.3">
      <c r="A5730" t="s">
        <v>4684</v>
      </c>
      <c r="B5730" t="s">
        <v>938</v>
      </c>
      <c r="N5730" s="107">
        <v>15</v>
      </c>
      <c r="O5730">
        <v>2.1</v>
      </c>
      <c r="P5730">
        <v>365</v>
      </c>
    </row>
    <row r="5731" spans="1:16" x14ac:dyDescent="0.3">
      <c r="A5731" t="s">
        <v>4685</v>
      </c>
      <c r="B5731" t="s">
        <v>343</v>
      </c>
      <c r="N5731" s="107">
        <v>21</v>
      </c>
      <c r="O5731">
        <v>4.3</v>
      </c>
      <c r="P5731">
        <v>4000</v>
      </c>
    </row>
    <row r="5732" spans="1:16" x14ac:dyDescent="0.3">
      <c r="A5732" t="s">
        <v>4686</v>
      </c>
      <c r="B5732" t="s">
        <v>602</v>
      </c>
      <c r="N5732" s="111">
        <v>4</v>
      </c>
      <c r="O5732">
        <v>6.6</v>
      </c>
      <c r="P5732">
        <v>277</v>
      </c>
    </row>
    <row r="5733" spans="1:16" x14ac:dyDescent="0.3">
      <c r="A5733" t="s">
        <v>4687</v>
      </c>
      <c r="B5733" t="s">
        <v>939</v>
      </c>
      <c r="N5733" s="111">
        <v>5</v>
      </c>
      <c r="O5733">
        <v>3.4</v>
      </c>
      <c r="P5733">
        <v>0</v>
      </c>
    </row>
    <row r="5734" spans="1:16" x14ac:dyDescent="0.3">
      <c r="A5734" t="s">
        <v>4688</v>
      </c>
      <c r="B5734" t="s">
        <v>712</v>
      </c>
      <c r="N5734" s="111">
        <v>6</v>
      </c>
      <c r="O5734">
        <v>8.3000000000000007</v>
      </c>
      <c r="P5734">
        <v>0</v>
      </c>
    </row>
    <row r="5735" spans="1:16" x14ac:dyDescent="0.3">
      <c r="A5735" t="s">
        <v>4689</v>
      </c>
      <c r="B5735" t="s">
        <v>295</v>
      </c>
      <c r="N5735" s="111">
        <v>3</v>
      </c>
      <c r="O5735">
        <v>7.2</v>
      </c>
      <c r="P5735">
        <v>0</v>
      </c>
    </row>
    <row r="5736" spans="1:16" x14ac:dyDescent="0.3">
      <c r="A5736" t="s">
        <v>4690</v>
      </c>
      <c r="B5736" t="s">
        <v>278</v>
      </c>
      <c r="N5736" s="111">
        <v>7</v>
      </c>
      <c r="O5736">
        <v>5.6</v>
      </c>
      <c r="P5736">
        <v>0</v>
      </c>
    </row>
    <row r="5737" spans="1:16" x14ac:dyDescent="0.3">
      <c r="A5737" t="s">
        <v>4691</v>
      </c>
      <c r="B5737" t="s">
        <v>693</v>
      </c>
      <c r="N5737" s="111">
        <v>6</v>
      </c>
      <c r="O5737">
        <v>7.7</v>
      </c>
      <c r="P5737">
        <v>33000</v>
      </c>
    </row>
    <row r="5738" spans="1:16" x14ac:dyDescent="0.3">
      <c r="A5738" t="s">
        <v>4692</v>
      </c>
      <c r="B5738" t="s">
        <v>278</v>
      </c>
      <c r="N5738" s="111">
        <v>5</v>
      </c>
      <c r="O5738">
        <v>6.6</v>
      </c>
      <c r="P5738">
        <v>0</v>
      </c>
    </row>
    <row r="5739" spans="1:16" x14ac:dyDescent="0.3">
      <c r="A5739" t="s">
        <v>4693</v>
      </c>
      <c r="B5739" t="s">
        <v>940</v>
      </c>
      <c r="N5739" s="111">
        <v>6</v>
      </c>
      <c r="O5739">
        <v>7.6</v>
      </c>
      <c r="P5739">
        <v>5000</v>
      </c>
    </row>
    <row r="5740" spans="1:16" x14ac:dyDescent="0.3">
      <c r="A5740" t="s">
        <v>4694</v>
      </c>
      <c r="B5740" t="s">
        <v>373</v>
      </c>
      <c r="N5740" s="111">
        <v>7</v>
      </c>
      <c r="O5740">
        <v>7.4</v>
      </c>
      <c r="P5740">
        <v>0</v>
      </c>
    </row>
    <row r="5741" spans="1:16" x14ac:dyDescent="0.3">
      <c r="A5741" t="s">
        <v>4695</v>
      </c>
      <c r="B5741" t="s">
        <v>598</v>
      </c>
      <c r="N5741" s="111">
        <v>4</v>
      </c>
      <c r="O5741">
        <v>7.1</v>
      </c>
      <c r="P5741">
        <v>438</v>
      </c>
    </row>
    <row r="5742" spans="1:16" x14ac:dyDescent="0.3">
      <c r="A5742" t="s">
        <v>4696</v>
      </c>
      <c r="B5742" t="s">
        <v>549</v>
      </c>
      <c r="N5742" s="111">
        <v>5</v>
      </c>
      <c r="O5742">
        <v>3.4</v>
      </c>
      <c r="P5742">
        <v>0</v>
      </c>
    </row>
    <row r="5743" spans="1:16" x14ac:dyDescent="0.3">
      <c r="A5743" t="s">
        <v>4697</v>
      </c>
      <c r="B5743" t="s">
        <v>592</v>
      </c>
      <c r="N5743" s="107">
        <v>4</v>
      </c>
      <c r="O5743">
        <v>7.9</v>
      </c>
      <c r="P5743">
        <v>352</v>
      </c>
    </row>
    <row r="5744" spans="1:16" x14ac:dyDescent="0.3">
      <c r="A5744" t="s">
        <v>4698</v>
      </c>
      <c r="B5744" t="s">
        <v>373</v>
      </c>
      <c r="N5744" s="107">
        <v>5</v>
      </c>
      <c r="O5744">
        <v>6.7</v>
      </c>
      <c r="P5744">
        <v>1000</v>
      </c>
    </row>
    <row r="5745" spans="1:16" x14ac:dyDescent="0.3">
      <c r="A5745" t="s">
        <v>4699</v>
      </c>
      <c r="B5745" t="s">
        <v>344</v>
      </c>
      <c r="N5745" s="107">
        <v>6</v>
      </c>
      <c r="O5745">
        <v>6.6</v>
      </c>
      <c r="P5745">
        <v>0</v>
      </c>
    </row>
    <row r="5746" spans="1:16" x14ac:dyDescent="0.3">
      <c r="A5746" t="s">
        <v>4700</v>
      </c>
      <c r="B5746" t="s">
        <v>443</v>
      </c>
      <c r="N5746" s="107">
        <v>7</v>
      </c>
      <c r="O5746">
        <v>7.9</v>
      </c>
      <c r="P5746">
        <v>113</v>
      </c>
    </row>
    <row r="5747" spans="1:16" x14ac:dyDescent="0.3">
      <c r="A5747" t="s">
        <v>4701</v>
      </c>
      <c r="B5747" t="s">
        <v>906</v>
      </c>
      <c r="N5747" s="107">
        <v>5</v>
      </c>
      <c r="O5747">
        <v>4.9000000000000004</v>
      </c>
      <c r="P5747">
        <v>0</v>
      </c>
    </row>
    <row r="5748" spans="1:16" x14ac:dyDescent="0.3">
      <c r="A5748" t="s">
        <v>4702</v>
      </c>
      <c r="B5748" t="s">
        <v>373</v>
      </c>
      <c r="N5748" s="107">
        <v>6</v>
      </c>
      <c r="O5748">
        <v>7.2</v>
      </c>
      <c r="P5748">
        <v>13000</v>
      </c>
    </row>
    <row r="5749" spans="1:16" x14ac:dyDescent="0.3">
      <c r="A5749" t="s">
        <v>4703</v>
      </c>
      <c r="B5749" t="s">
        <v>344</v>
      </c>
      <c r="N5749" s="107">
        <v>13</v>
      </c>
      <c r="O5749">
        <v>7.4</v>
      </c>
      <c r="P5749">
        <v>543</v>
      </c>
    </row>
    <row r="5750" spans="1:16" x14ac:dyDescent="0.3">
      <c r="A5750" t="s">
        <v>4704</v>
      </c>
      <c r="B5750" t="s">
        <v>373</v>
      </c>
      <c r="N5750" s="107">
        <v>15</v>
      </c>
      <c r="O5750">
        <v>6.1</v>
      </c>
      <c r="P5750">
        <v>0</v>
      </c>
    </row>
    <row r="5751" spans="1:16" x14ac:dyDescent="0.3">
      <c r="A5751" t="s">
        <v>4705</v>
      </c>
      <c r="B5751" t="s">
        <v>941</v>
      </c>
      <c r="N5751" s="107">
        <v>21</v>
      </c>
      <c r="O5751">
        <v>8.4</v>
      </c>
      <c r="P5751">
        <v>679</v>
      </c>
    </row>
    <row r="5752" spans="1:16" x14ac:dyDescent="0.3">
      <c r="A5752" t="s">
        <v>4706</v>
      </c>
      <c r="B5752" t="s">
        <v>443</v>
      </c>
      <c r="N5752" s="111">
        <v>4</v>
      </c>
      <c r="O5752">
        <v>6.2</v>
      </c>
      <c r="P5752">
        <v>1000</v>
      </c>
    </row>
    <row r="5753" spans="1:16" x14ac:dyDescent="0.3">
      <c r="A5753" t="s">
        <v>4707</v>
      </c>
      <c r="B5753" t="s">
        <v>832</v>
      </c>
      <c r="N5753" s="111">
        <v>5</v>
      </c>
      <c r="O5753">
        <v>5.3</v>
      </c>
      <c r="P5753">
        <v>915</v>
      </c>
    </row>
    <row r="5754" spans="1:16" x14ac:dyDescent="0.3">
      <c r="A5754" t="s">
        <v>4708</v>
      </c>
      <c r="B5754" t="s">
        <v>300</v>
      </c>
      <c r="N5754" s="111">
        <v>6</v>
      </c>
      <c r="O5754">
        <v>5</v>
      </c>
      <c r="P5754">
        <v>484</v>
      </c>
    </row>
    <row r="5755" spans="1:16" x14ac:dyDescent="0.3">
      <c r="A5755" t="s">
        <v>4709</v>
      </c>
      <c r="B5755" t="s">
        <v>373</v>
      </c>
      <c r="N5755" s="111">
        <v>3</v>
      </c>
      <c r="O5755">
        <v>7.7</v>
      </c>
      <c r="P5755">
        <v>23000</v>
      </c>
    </row>
    <row r="5756" spans="1:16" x14ac:dyDescent="0.3">
      <c r="A5756" t="s">
        <v>4710</v>
      </c>
      <c r="B5756" t="s">
        <v>341</v>
      </c>
      <c r="N5756" s="111">
        <v>7</v>
      </c>
      <c r="O5756">
        <v>7.6</v>
      </c>
      <c r="P5756">
        <v>11000</v>
      </c>
    </row>
    <row r="5757" spans="1:16" x14ac:dyDescent="0.3">
      <c r="A5757" t="s">
        <v>4711</v>
      </c>
      <c r="B5757" t="s">
        <v>942</v>
      </c>
      <c r="N5757" s="111">
        <v>6</v>
      </c>
      <c r="O5757">
        <v>6.3</v>
      </c>
      <c r="P5757">
        <v>989</v>
      </c>
    </row>
    <row r="5758" spans="1:16" x14ac:dyDescent="0.3">
      <c r="A5758" t="s">
        <v>4712</v>
      </c>
      <c r="B5758" t="s">
        <v>595</v>
      </c>
      <c r="N5758" s="111">
        <v>5</v>
      </c>
      <c r="O5758">
        <v>7.6</v>
      </c>
      <c r="P5758">
        <v>0</v>
      </c>
    </row>
    <row r="5759" spans="1:16" x14ac:dyDescent="0.3">
      <c r="A5759" t="s">
        <v>4713</v>
      </c>
      <c r="B5759" t="s">
        <v>190</v>
      </c>
      <c r="N5759" s="111">
        <v>6</v>
      </c>
      <c r="O5759">
        <v>5.6</v>
      </c>
      <c r="P5759">
        <v>0</v>
      </c>
    </row>
    <row r="5760" spans="1:16" x14ac:dyDescent="0.3">
      <c r="A5760" t="s">
        <v>4714</v>
      </c>
      <c r="B5760" t="s">
        <v>222</v>
      </c>
      <c r="N5760" s="111">
        <v>7</v>
      </c>
      <c r="O5760">
        <v>7.3</v>
      </c>
      <c r="P5760">
        <v>421</v>
      </c>
    </row>
    <row r="5761" spans="1:16" x14ac:dyDescent="0.3">
      <c r="A5761" t="s">
        <v>4715</v>
      </c>
      <c r="B5761" t="s">
        <v>201</v>
      </c>
      <c r="N5761" s="111">
        <v>4</v>
      </c>
      <c r="O5761">
        <v>6.2</v>
      </c>
      <c r="P5761">
        <v>35000</v>
      </c>
    </row>
    <row r="5762" spans="1:16" x14ac:dyDescent="0.3">
      <c r="A5762" t="s">
        <v>4716</v>
      </c>
      <c r="B5762" t="s">
        <v>733</v>
      </c>
      <c r="N5762" s="111">
        <v>5</v>
      </c>
      <c r="O5762">
        <v>6.6</v>
      </c>
      <c r="P5762">
        <v>0</v>
      </c>
    </row>
    <row r="5763" spans="1:16" x14ac:dyDescent="0.3">
      <c r="A5763" t="s">
        <v>4717</v>
      </c>
      <c r="B5763" t="s">
        <v>537</v>
      </c>
      <c r="N5763" s="107">
        <v>3</v>
      </c>
      <c r="O5763">
        <v>6.6</v>
      </c>
      <c r="P5763">
        <v>33000</v>
      </c>
    </row>
    <row r="5764" spans="1:16" x14ac:dyDescent="0.3">
      <c r="A5764" t="s">
        <v>4718</v>
      </c>
      <c r="B5764" t="s">
        <v>943</v>
      </c>
      <c r="N5764" s="107">
        <v>4</v>
      </c>
      <c r="O5764">
        <v>7.3</v>
      </c>
      <c r="P5764">
        <v>0</v>
      </c>
    </row>
    <row r="5765" spans="1:16" x14ac:dyDescent="0.3">
      <c r="A5765" t="s">
        <v>4719</v>
      </c>
      <c r="B5765" t="s">
        <v>944</v>
      </c>
      <c r="N5765" s="107">
        <v>5</v>
      </c>
      <c r="O5765">
        <v>6.6</v>
      </c>
      <c r="P5765">
        <v>0</v>
      </c>
    </row>
    <row r="5766" spans="1:16" x14ac:dyDescent="0.3">
      <c r="A5766" t="s">
        <v>4720</v>
      </c>
      <c r="B5766" t="s">
        <v>602</v>
      </c>
      <c r="N5766" s="107">
        <v>6</v>
      </c>
      <c r="O5766">
        <v>6.9</v>
      </c>
      <c r="P5766">
        <v>24000</v>
      </c>
    </row>
    <row r="5767" spans="1:16" x14ac:dyDescent="0.3">
      <c r="A5767" t="s">
        <v>4721</v>
      </c>
      <c r="B5767" t="s">
        <v>602</v>
      </c>
      <c r="N5767" s="107">
        <v>7</v>
      </c>
      <c r="O5767">
        <v>5.8</v>
      </c>
      <c r="P5767">
        <v>18000</v>
      </c>
    </row>
    <row r="5768" spans="1:16" x14ac:dyDescent="0.3">
      <c r="A5768" t="s">
        <v>4722</v>
      </c>
      <c r="B5768" t="s">
        <v>644</v>
      </c>
      <c r="N5768" s="107">
        <v>5</v>
      </c>
      <c r="O5768">
        <v>4.4000000000000004</v>
      </c>
      <c r="P5768">
        <v>0</v>
      </c>
    </row>
    <row r="5769" spans="1:16" x14ac:dyDescent="0.3">
      <c r="A5769" t="s">
        <v>4723</v>
      </c>
      <c r="B5769" t="s">
        <v>701</v>
      </c>
      <c r="N5769" s="107">
        <v>6</v>
      </c>
      <c r="O5769">
        <v>6.6</v>
      </c>
      <c r="P5769">
        <v>15000</v>
      </c>
    </row>
    <row r="5770" spans="1:16" x14ac:dyDescent="0.3">
      <c r="A5770" t="s">
        <v>4192</v>
      </c>
      <c r="B5770" t="s">
        <v>233</v>
      </c>
      <c r="N5770" s="107">
        <v>13</v>
      </c>
      <c r="O5770">
        <v>7.1</v>
      </c>
      <c r="P5770">
        <v>14000</v>
      </c>
    </row>
    <row r="5771" spans="1:16" x14ac:dyDescent="0.3">
      <c r="A5771" t="s">
        <v>4724</v>
      </c>
      <c r="B5771" t="s">
        <v>373</v>
      </c>
      <c r="N5771" s="107">
        <v>15</v>
      </c>
      <c r="O5771">
        <v>7.6</v>
      </c>
      <c r="P5771">
        <v>26000</v>
      </c>
    </row>
    <row r="5772" spans="1:16" x14ac:dyDescent="0.3">
      <c r="A5772" t="s">
        <v>4725</v>
      </c>
      <c r="B5772" t="s">
        <v>602</v>
      </c>
      <c r="N5772" s="107">
        <v>21</v>
      </c>
      <c r="O5772">
        <v>4.5999999999999996</v>
      </c>
      <c r="P5772">
        <v>0</v>
      </c>
    </row>
    <row r="5773" spans="1:16" x14ac:dyDescent="0.3">
      <c r="A5773" t="s">
        <v>4726</v>
      </c>
      <c r="B5773" t="s">
        <v>606</v>
      </c>
      <c r="N5773" s="111">
        <v>4</v>
      </c>
      <c r="O5773">
        <v>6.8</v>
      </c>
      <c r="P5773">
        <v>620</v>
      </c>
    </row>
    <row r="5774" spans="1:16" x14ac:dyDescent="0.3">
      <c r="A5774" t="s">
        <v>4727</v>
      </c>
      <c r="B5774" t="s">
        <v>829</v>
      </c>
      <c r="N5774" s="111">
        <v>5</v>
      </c>
      <c r="O5774">
        <v>7.1</v>
      </c>
      <c r="P5774">
        <v>963</v>
      </c>
    </row>
    <row r="5775" spans="1:16" x14ac:dyDescent="0.3">
      <c r="A5775" t="s">
        <v>4728</v>
      </c>
      <c r="B5775" t="s">
        <v>672</v>
      </c>
      <c r="N5775" s="111">
        <v>6</v>
      </c>
      <c r="O5775">
        <v>4.9000000000000004</v>
      </c>
      <c r="P5775">
        <v>0</v>
      </c>
    </row>
    <row r="5776" spans="1:16" x14ac:dyDescent="0.3">
      <c r="A5776" t="s">
        <v>4729</v>
      </c>
      <c r="B5776" t="s">
        <v>566</v>
      </c>
      <c r="N5776" s="111">
        <v>3</v>
      </c>
      <c r="O5776">
        <v>7.3</v>
      </c>
      <c r="P5776">
        <v>0</v>
      </c>
    </row>
    <row r="5777" spans="1:16" x14ac:dyDescent="0.3">
      <c r="A5777" t="s">
        <v>4730</v>
      </c>
      <c r="B5777" t="s">
        <v>945</v>
      </c>
      <c r="N5777" s="111">
        <v>7</v>
      </c>
      <c r="O5777">
        <v>7.2</v>
      </c>
      <c r="P5777">
        <v>10000</v>
      </c>
    </row>
    <row r="5778" spans="1:16" x14ac:dyDescent="0.3">
      <c r="A5778" t="s">
        <v>4731</v>
      </c>
      <c r="B5778" t="s">
        <v>733</v>
      </c>
      <c r="N5778" s="111">
        <v>6</v>
      </c>
      <c r="O5778">
        <v>5</v>
      </c>
      <c r="P5778">
        <v>9000</v>
      </c>
    </row>
    <row r="5779" spans="1:16" x14ac:dyDescent="0.3">
      <c r="A5779" t="s">
        <v>4732</v>
      </c>
      <c r="B5779" t="s">
        <v>286</v>
      </c>
      <c r="N5779" s="111">
        <v>5</v>
      </c>
      <c r="O5779">
        <v>8.1999999999999993</v>
      </c>
      <c r="P5779">
        <v>65000</v>
      </c>
    </row>
    <row r="5780" spans="1:16" x14ac:dyDescent="0.3">
      <c r="A5780" t="s">
        <v>4733</v>
      </c>
      <c r="B5780" t="s">
        <v>286</v>
      </c>
      <c r="N5780" s="111">
        <v>6</v>
      </c>
      <c r="O5780">
        <v>8</v>
      </c>
      <c r="P5780">
        <v>0</v>
      </c>
    </row>
    <row r="5781" spans="1:16" x14ac:dyDescent="0.3">
      <c r="A5781" t="s">
        <v>4734</v>
      </c>
      <c r="B5781" t="s">
        <v>494</v>
      </c>
      <c r="N5781" s="111">
        <v>7</v>
      </c>
      <c r="O5781">
        <v>5.2</v>
      </c>
      <c r="P5781">
        <v>40000</v>
      </c>
    </row>
    <row r="5782" spans="1:16" x14ac:dyDescent="0.3">
      <c r="A5782" t="s">
        <v>4735</v>
      </c>
      <c r="B5782" t="s">
        <v>233</v>
      </c>
      <c r="N5782" s="111">
        <v>4</v>
      </c>
      <c r="O5782">
        <v>8.5</v>
      </c>
      <c r="P5782">
        <v>23000</v>
      </c>
    </row>
    <row r="5783" spans="1:16" x14ac:dyDescent="0.3">
      <c r="A5783" t="s">
        <v>4736</v>
      </c>
      <c r="B5783" t="s">
        <v>537</v>
      </c>
      <c r="N5783" s="111">
        <v>5</v>
      </c>
      <c r="O5783">
        <v>6.5</v>
      </c>
      <c r="P5783">
        <v>0</v>
      </c>
    </row>
    <row r="5784" spans="1:16" x14ac:dyDescent="0.3">
      <c r="A5784" t="s">
        <v>4737</v>
      </c>
      <c r="B5784" t="s">
        <v>298</v>
      </c>
      <c r="N5784" s="111">
        <v>5</v>
      </c>
      <c r="O5784">
        <v>7.4</v>
      </c>
      <c r="P5784">
        <v>0</v>
      </c>
    </row>
    <row r="5785" spans="1:16" x14ac:dyDescent="0.3">
      <c r="A5785" t="s">
        <v>4738</v>
      </c>
      <c r="B5785" t="s">
        <v>592</v>
      </c>
      <c r="N5785" s="111">
        <v>6</v>
      </c>
      <c r="O5785">
        <v>7.7</v>
      </c>
      <c r="P5785">
        <v>22000</v>
      </c>
    </row>
    <row r="5786" spans="1:16" x14ac:dyDescent="0.3">
      <c r="A5786" t="s">
        <v>4739</v>
      </c>
      <c r="B5786" t="s">
        <v>373</v>
      </c>
      <c r="N5786" s="111">
        <v>3</v>
      </c>
      <c r="O5786">
        <v>7.4</v>
      </c>
      <c r="P5786">
        <v>232</v>
      </c>
    </row>
    <row r="5787" spans="1:16" x14ac:dyDescent="0.3">
      <c r="A5787" t="s">
        <v>4740</v>
      </c>
      <c r="B5787" t="s">
        <v>572</v>
      </c>
      <c r="N5787" s="111">
        <v>7</v>
      </c>
      <c r="O5787">
        <v>5.0999999999999996</v>
      </c>
      <c r="P5787">
        <v>0</v>
      </c>
    </row>
    <row r="5788" spans="1:16" x14ac:dyDescent="0.3">
      <c r="A5788" t="s">
        <v>4741</v>
      </c>
      <c r="B5788" t="s">
        <v>946</v>
      </c>
      <c r="N5788" s="111">
        <v>6</v>
      </c>
      <c r="O5788">
        <v>7.3</v>
      </c>
      <c r="P5788">
        <v>122</v>
      </c>
    </row>
    <row r="5789" spans="1:16" x14ac:dyDescent="0.3">
      <c r="A5789" t="s">
        <v>4742</v>
      </c>
      <c r="B5789" t="s">
        <v>406</v>
      </c>
      <c r="N5789" s="111">
        <v>5</v>
      </c>
      <c r="O5789">
        <v>5</v>
      </c>
      <c r="P5789">
        <v>1000</v>
      </c>
    </row>
    <row r="5790" spans="1:16" x14ac:dyDescent="0.3">
      <c r="A5790" t="s">
        <v>4743</v>
      </c>
      <c r="B5790" t="s">
        <v>443</v>
      </c>
      <c r="N5790" s="111">
        <v>6</v>
      </c>
      <c r="O5790">
        <v>7.2</v>
      </c>
      <c r="P5790">
        <v>0</v>
      </c>
    </row>
    <row r="5791" spans="1:16" x14ac:dyDescent="0.3">
      <c r="A5791" t="s">
        <v>4744</v>
      </c>
      <c r="B5791" t="s">
        <v>286</v>
      </c>
      <c r="N5791" s="111">
        <v>7</v>
      </c>
      <c r="O5791">
        <v>6.7</v>
      </c>
      <c r="P5791">
        <v>11000</v>
      </c>
    </row>
    <row r="5792" spans="1:16" x14ac:dyDescent="0.3">
      <c r="A5792" t="s">
        <v>4745</v>
      </c>
      <c r="B5792" t="s">
        <v>373</v>
      </c>
      <c r="N5792" s="111">
        <v>4</v>
      </c>
      <c r="O5792">
        <v>6.4</v>
      </c>
      <c r="P5792">
        <v>0</v>
      </c>
    </row>
    <row r="5793" spans="1:16" x14ac:dyDescent="0.3">
      <c r="A5793" t="s">
        <v>4746</v>
      </c>
      <c r="B5793" t="s">
        <v>295</v>
      </c>
      <c r="N5793" s="111">
        <v>5</v>
      </c>
      <c r="O5793">
        <v>7.1</v>
      </c>
      <c r="P5793">
        <v>575</v>
      </c>
    </row>
    <row r="5794" spans="1:16" x14ac:dyDescent="0.3">
      <c r="A5794" t="s">
        <v>4747</v>
      </c>
      <c r="B5794" t="s">
        <v>373</v>
      </c>
      <c r="N5794" s="111">
        <v>5</v>
      </c>
      <c r="O5794">
        <v>5.6</v>
      </c>
      <c r="P5794">
        <v>0</v>
      </c>
    </row>
    <row r="5795" spans="1:16" x14ac:dyDescent="0.3">
      <c r="A5795" t="s">
        <v>4101</v>
      </c>
      <c r="B5795" t="s">
        <v>700</v>
      </c>
      <c r="N5795" s="111">
        <v>6</v>
      </c>
      <c r="O5795">
        <v>6.2</v>
      </c>
      <c r="P5795">
        <v>14000</v>
      </c>
    </row>
    <row r="5796" spans="1:16" x14ac:dyDescent="0.3">
      <c r="A5796" t="s">
        <v>4748</v>
      </c>
      <c r="B5796" t="s">
        <v>409</v>
      </c>
      <c r="N5796" s="111">
        <v>3</v>
      </c>
      <c r="O5796">
        <v>6.1</v>
      </c>
      <c r="P5796">
        <v>0</v>
      </c>
    </row>
    <row r="5797" spans="1:16" x14ac:dyDescent="0.3">
      <c r="A5797" t="s">
        <v>4749</v>
      </c>
      <c r="B5797" t="s">
        <v>479</v>
      </c>
      <c r="N5797" s="111">
        <v>7</v>
      </c>
      <c r="O5797">
        <v>5.2</v>
      </c>
      <c r="P5797">
        <v>599</v>
      </c>
    </row>
    <row r="5798" spans="1:16" x14ac:dyDescent="0.3">
      <c r="A5798" t="s">
        <v>4750</v>
      </c>
      <c r="B5798" t="s">
        <v>443</v>
      </c>
      <c r="N5798" s="111">
        <v>6</v>
      </c>
      <c r="O5798">
        <v>7.3</v>
      </c>
      <c r="P5798">
        <v>45000</v>
      </c>
    </row>
    <row r="5799" spans="1:16" x14ac:dyDescent="0.3">
      <c r="A5799" t="s">
        <v>4751</v>
      </c>
      <c r="B5799" t="s">
        <v>443</v>
      </c>
      <c r="N5799" s="111">
        <v>5</v>
      </c>
      <c r="O5799">
        <v>7.5</v>
      </c>
      <c r="P5799">
        <v>376</v>
      </c>
    </row>
    <row r="5800" spans="1:16" x14ac:dyDescent="0.3">
      <c r="A5800" t="s">
        <v>4752</v>
      </c>
      <c r="B5800" t="s">
        <v>606</v>
      </c>
      <c r="N5800" s="111">
        <v>6</v>
      </c>
      <c r="O5800">
        <v>6.6</v>
      </c>
      <c r="P5800">
        <v>0</v>
      </c>
    </row>
    <row r="5801" spans="1:16" x14ac:dyDescent="0.3">
      <c r="A5801" t="s">
        <v>4753</v>
      </c>
      <c r="B5801" t="s">
        <v>196</v>
      </c>
      <c r="N5801" s="111">
        <v>7</v>
      </c>
      <c r="O5801">
        <v>6.4</v>
      </c>
      <c r="P5801">
        <v>1000</v>
      </c>
    </row>
    <row r="5802" spans="1:16" x14ac:dyDescent="0.3">
      <c r="A5802" t="s">
        <v>4754</v>
      </c>
      <c r="B5802" t="s">
        <v>947</v>
      </c>
      <c r="N5802" s="111">
        <v>4</v>
      </c>
      <c r="O5802">
        <v>4.5</v>
      </c>
      <c r="P5802">
        <v>5000</v>
      </c>
    </row>
    <row r="5803" spans="1:16" x14ac:dyDescent="0.3">
      <c r="A5803" t="s">
        <v>4755</v>
      </c>
      <c r="B5803" t="s">
        <v>388</v>
      </c>
      <c r="N5803" s="111">
        <v>5</v>
      </c>
      <c r="O5803">
        <v>6.6</v>
      </c>
      <c r="P5803">
        <v>25000</v>
      </c>
    </row>
    <row r="5804" spans="1:16" x14ac:dyDescent="0.3">
      <c r="A5804" t="s">
        <v>4756</v>
      </c>
      <c r="B5804" t="s">
        <v>325</v>
      </c>
      <c r="N5804" s="107">
        <v>3</v>
      </c>
      <c r="O5804">
        <v>5.3</v>
      </c>
      <c r="P5804">
        <v>0</v>
      </c>
    </row>
    <row r="5805" spans="1:16" x14ac:dyDescent="0.3">
      <c r="A5805" t="s">
        <v>4757</v>
      </c>
      <c r="B5805" t="s">
        <v>554</v>
      </c>
      <c r="N5805" s="107">
        <v>4</v>
      </c>
      <c r="O5805">
        <v>4.9000000000000004</v>
      </c>
      <c r="P5805">
        <v>0</v>
      </c>
    </row>
    <row r="5806" spans="1:16" x14ac:dyDescent="0.3">
      <c r="A5806" t="s">
        <v>4758</v>
      </c>
      <c r="B5806" t="s">
        <v>794</v>
      </c>
      <c r="N5806" s="107">
        <v>5</v>
      </c>
      <c r="O5806">
        <v>7.7</v>
      </c>
      <c r="P5806">
        <v>19000</v>
      </c>
    </row>
    <row r="5807" spans="1:16" x14ac:dyDescent="0.3">
      <c r="A5807" t="s">
        <v>4759</v>
      </c>
      <c r="B5807" t="s">
        <v>649</v>
      </c>
      <c r="N5807" s="107">
        <v>6</v>
      </c>
      <c r="O5807">
        <v>8</v>
      </c>
      <c r="P5807">
        <v>562</v>
      </c>
    </row>
    <row r="5808" spans="1:16" x14ac:dyDescent="0.3">
      <c r="A5808" t="s">
        <v>4760</v>
      </c>
      <c r="B5808" t="s">
        <v>500</v>
      </c>
      <c r="N5808" s="107">
        <v>7</v>
      </c>
      <c r="O5808">
        <v>3.8</v>
      </c>
      <c r="P5808">
        <v>0</v>
      </c>
    </row>
    <row r="5809" spans="1:16" x14ac:dyDescent="0.3">
      <c r="A5809" t="s">
        <v>4761</v>
      </c>
      <c r="B5809" t="s">
        <v>671</v>
      </c>
      <c r="N5809" s="107">
        <v>5</v>
      </c>
      <c r="O5809">
        <v>7.6</v>
      </c>
      <c r="P5809">
        <v>0</v>
      </c>
    </row>
    <row r="5810" spans="1:16" x14ac:dyDescent="0.3">
      <c r="A5810" t="s">
        <v>4762</v>
      </c>
      <c r="B5810" t="s">
        <v>554</v>
      </c>
      <c r="N5810" s="107">
        <v>6</v>
      </c>
      <c r="O5810">
        <v>5.9</v>
      </c>
      <c r="P5810">
        <v>0</v>
      </c>
    </row>
    <row r="5811" spans="1:16" x14ac:dyDescent="0.3">
      <c r="A5811" t="s">
        <v>4763</v>
      </c>
      <c r="B5811" t="s">
        <v>537</v>
      </c>
      <c r="N5811" s="107">
        <v>13</v>
      </c>
      <c r="O5811">
        <v>6.2</v>
      </c>
      <c r="P5811">
        <v>0</v>
      </c>
    </row>
    <row r="5812" spans="1:16" x14ac:dyDescent="0.3">
      <c r="A5812" t="s">
        <v>4764</v>
      </c>
      <c r="B5812" t="s">
        <v>373</v>
      </c>
      <c r="N5812" s="107">
        <v>15</v>
      </c>
      <c r="O5812">
        <v>7.2</v>
      </c>
      <c r="P5812">
        <v>0</v>
      </c>
    </row>
    <row r="5813" spans="1:16" x14ac:dyDescent="0.3">
      <c r="A5813" t="s">
        <v>4765</v>
      </c>
      <c r="B5813" t="s">
        <v>752</v>
      </c>
      <c r="N5813" s="107">
        <v>21</v>
      </c>
      <c r="O5813">
        <v>6.3</v>
      </c>
      <c r="P5813">
        <v>0</v>
      </c>
    </row>
    <row r="5814" spans="1:16" x14ac:dyDescent="0.3">
      <c r="A5814" t="s">
        <v>4766</v>
      </c>
      <c r="B5814" t="s">
        <v>488</v>
      </c>
      <c r="N5814" s="111">
        <v>4</v>
      </c>
      <c r="O5814">
        <v>5.2</v>
      </c>
      <c r="P5814">
        <v>0</v>
      </c>
    </row>
    <row r="5815" spans="1:16" x14ac:dyDescent="0.3">
      <c r="A5815" t="s">
        <v>4767</v>
      </c>
      <c r="B5815" t="s">
        <v>373</v>
      </c>
      <c r="N5815" s="111">
        <v>5</v>
      </c>
      <c r="O5815">
        <v>6.9</v>
      </c>
      <c r="P5815">
        <v>16000</v>
      </c>
    </row>
    <row r="5816" spans="1:16" x14ac:dyDescent="0.3">
      <c r="A5816" t="s">
        <v>4768</v>
      </c>
      <c r="B5816" t="s">
        <v>176</v>
      </c>
      <c r="N5816" s="111">
        <v>6</v>
      </c>
      <c r="O5816">
        <v>6.8</v>
      </c>
      <c r="P5816">
        <v>0</v>
      </c>
    </row>
    <row r="5817" spans="1:16" x14ac:dyDescent="0.3">
      <c r="A5817" t="s">
        <v>4769</v>
      </c>
      <c r="B5817" t="s">
        <v>174</v>
      </c>
      <c r="N5817" s="111">
        <v>3</v>
      </c>
      <c r="O5817">
        <v>6.2</v>
      </c>
      <c r="P5817">
        <v>270</v>
      </c>
    </row>
    <row r="5818" spans="1:16" x14ac:dyDescent="0.3">
      <c r="A5818" t="s">
        <v>4770</v>
      </c>
      <c r="B5818" t="s">
        <v>326</v>
      </c>
      <c r="N5818" s="111">
        <v>7</v>
      </c>
      <c r="O5818">
        <v>6.2</v>
      </c>
      <c r="P5818">
        <v>11000</v>
      </c>
    </row>
    <row r="5819" spans="1:16" x14ac:dyDescent="0.3">
      <c r="A5819" t="s">
        <v>4771</v>
      </c>
      <c r="B5819" t="s">
        <v>298</v>
      </c>
      <c r="N5819" s="111">
        <v>6</v>
      </c>
      <c r="O5819">
        <v>3.5</v>
      </c>
      <c r="P5819">
        <v>738</v>
      </c>
    </row>
    <row r="5820" spans="1:16" x14ac:dyDescent="0.3">
      <c r="A5820" t="s">
        <v>4772</v>
      </c>
      <c r="B5820" t="s">
        <v>190</v>
      </c>
      <c r="N5820" s="111">
        <v>5</v>
      </c>
      <c r="O5820">
        <v>6.1</v>
      </c>
      <c r="P5820">
        <v>213</v>
      </c>
    </row>
    <row r="5821" spans="1:16" x14ac:dyDescent="0.3">
      <c r="A5821" t="s">
        <v>4773</v>
      </c>
      <c r="B5821" t="s">
        <v>560</v>
      </c>
      <c r="N5821" s="111">
        <v>6</v>
      </c>
      <c r="O5821">
        <v>6.6</v>
      </c>
      <c r="P5821">
        <v>740</v>
      </c>
    </row>
    <row r="5822" spans="1:16" x14ac:dyDescent="0.3">
      <c r="A5822" t="s">
        <v>4774</v>
      </c>
      <c r="B5822" t="s">
        <v>300</v>
      </c>
      <c r="N5822" s="111">
        <v>7</v>
      </c>
      <c r="O5822">
        <v>4.5</v>
      </c>
      <c r="P5822">
        <v>207</v>
      </c>
    </row>
    <row r="5823" spans="1:16" x14ac:dyDescent="0.3">
      <c r="A5823" t="s">
        <v>4775</v>
      </c>
      <c r="B5823" t="s">
        <v>422</v>
      </c>
      <c r="N5823" s="111">
        <v>4</v>
      </c>
      <c r="O5823">
        <v>5.9</v>
      </c>
      <c r="P5823">
        <v>0</v>
      </c>
    </row>
    <row r="5824" spans="1:16" x14ac:dyDescent="0.3">
      <c r="A5824" t="s">
        <v>4776</v>
      </c>
      <c r="B5824" t="s">
        <v>373</v>
      </c>
      <c r="N5824" s="111">
        <v>5</v>
      </c>
      <c r="O5824">
        <v>6.9</v>
      </c>
      <c r="P5824">
        <v>0</v>
      </c>
    </row>
    <row r="5825" spans="1:16" x14ac:dyDescent="0.3">
      <c r="A5825" t="s">
        <v>4777</v>
      </c>
      <c r="B5825" t="s">
        <v>791</v>
      </c>
      <c r="N5825" s="107">
        <v>9</v>
      </c>
      <c r="O5825">
        <v>7.7</v>
      </c>
      <c r="P5825">
        <v>672</v>
      </c>
    </row>
    <row r="5826" spans="1:16" x14ac:dyDescent="0.3">
      <c r="A5826" t="s">
        <v>4778</v>
      </c>
      <c r="B5826" t="s">
        <v>358</v>
      </c>
      <c r="N5826" s="107">
        <v>7</v>
      </c>
      <c r="O5826">
        <v>6.6</v>
      </c>
      <c r="P5826">
        <v>327</v>
      </c>
    </row>
    <row r="5827" spans="1:16" x14ac:dyDescent="0.3">
      <c r="A5827" t="s">
        <v>4779</v>
      </c>
      <c r="B5827" t="s">
        <v>554</v>
      </c>
      <c r="N5827" s="107">
        <v>4</v>
      </c>
      <c r="O5827">
        <v>5.3</v>
      </c>
      <c r="P5827">
        <v>729</v>
      </c>
    </row>
    <row r="5828" spans="1:16" x14ac:dyDescent="0.3">
      <c r="A5828" t="s">
        <v>4780</v>
      </c>
      <c r="B5828" t="s">
        <v>281</v>
      </c>
      <c r="N5828" s="107">
        <v>5</v>
      </c>
      <c r="O5828">
        <v>6.3</v>
      </c>
      <c r="P5828">
        <v>0</v>
      </c>
    </row>
    <row r="5829" spans="1:16" x14ac:dyDescent="0.3">
      <c r="A5829" t="s">
        <v>4781</v>
      </c>
      <c r="B5829" t="s">
        <v>373</v>
      </c>
      <c r="N5829" s="107">
        <v>6</v>
      </c>
      <c r="O5829">
        <v>7</v>
      </c>
      <c r="P5829">
        <v>0</v>
      </c>
    </row>
    <row r="5830" spans="1:16" x14ac:dyDescent="0.3">
      <c r="A5830" t="s">
        <v>4782</v>
      </c>
      <c r="B5830" t="s">
        <v>298</v>
      </c>
      <c r="N5830" s="107">
        <v>7</v>
      </c>
      <c r="O5830">
        <v>7</v>
      </c>
      <c r="P5830">
        <v>462</v>
      </c>
    </row>
    <row r="5831" spans="1:16" x14ac:dyDescent="0.3">
      <c r="A5831" t="s">
        <v>4783</v>
      </c>
      <c r="B5831" t="s">
        <v>373</v>
      </c>
      <c r="N5831" s="107">
        <v>3</v>
      </c>
      <c r="O5831">
        <v>6.6</v>
      </c>
      <c r="P5831">
        <v>10000</v>
      </c>
    </row>
    <row r="5832" spans="1:16" x14ac:dyDescent="0.3">
      <c r="A5832" t="s">
        <v>4784</v>
      </c>
      <c r="B5832" t="s">
        <v>886</v>
      </c>
      <c r="N5832" s="107">
        <v>4</v>
      </c>
      <c r="O5832">
        <v>8.6</v>
      </c>
      <c r="P5832">
        <v>393</v>
      </c>
    </row>
    <row r="5833" spans="1:16" x14ac:dyDescent="0.3">
      <c r="A5833" t="s">
        <v>4785</v>
      </c>
      <c r="B5833" t="s">
        <v>542</v>
      </c>
      <c r="N5833" s="107">
        <v>5</v>
      </c>
      <c r="O5833">
        <v>6.4</v>
      </c>
      <c r="P5833">
        <v>47000</v>
      </c>
    </row>
    <row r="5834" spans="1:16" x14ac:dyDescent="0.3">
      <c r="A5834" t="s">
        <v>4786</v>
      </c>
      <c r="B5834" t="s">
        <v>556</v>
      </c>
      <c r="N5834" s="107">
        <v>6</v>
      </c>
      <c r="O5834">
        <v>7.9</v>
      </c>
      <c r="P5834">
        <v>249</v>
      </c>
    </row>
    <row r="5835" spans="1:16" x14ac:dyDescent="0.3">
      <c r="A5835" t="s">
        <v>4787</v>
      </c>
      <c r="B5835" t="s">
        <v>298</v>
      </c>
      <c r="N5835" s="107">
        <v>7</v>
      </c>
      <c r="O5835">
        <v>5.4</v>
      </c>
      <c r="P5835">
        <v>89</v>
      </c>
    </row>
    <row r="5836" spans="1:16" x14ac:dyDescent="0.3">
      <c r="A5836" t="s">
        <v>4788</v>
      </c>
      <c r="B5836" t="s">
        <v>177</v>
      </c>
      <c r="N5836" s="107">
        <v>5</v>
      </c>
      <c r="O5836">
        <v>6.9</v>
      </c>
      <c r="P5836">
        <v>920</v>
      </c>
    </row>
    <row r="5837" spans="1:16" x14ac:dyDescent="0.3">
      <c r="A5837" t="s">
        <v>4789</v>
      </c>
      <c r="B5837" t="s">
        <v>443</v>
      </c>
      <c r="N5837" s="107">
        <v>6</v>
      </c>
      <c r="O5837">
        <v>7.7</v>
      </c>
      <c r="P5837">
        <v>0</v>
      </c>
    </row>
    <row r="5838" spans="1:16" x14ac:dyDescent="0.3">
      <c r="A5838" t="s">
        <v>4790</v>
      </c>
      <c r="B5838" t="s">
        <v>443</v>
      </c>
      <c r="N5838" s="107">
        <v>13</v>
      </c>
      <c r="O5838">
        <v>7.2</v>
      </c>
      <c r="P5838">
        <v>0</v>
      </c>
    </row>
    <row r="5839" spans="1:16" x14ac:dyDescent="0.3">
      <c r="A5839" t="s">
        <v>4791</v>
      </c>
      <c r="B5839" t="s">
        <v>373</v>
      </c>
      <c r="N5839" s="107">
        <v>15</v>
      </c>
      <c r="O5839">
        <v>6.8</v>
      </c>
      <c r="P5839">
        <v>323</v>
      </c>
    </row>
    <row r="5840" spans="1:16" x14ac:dyDescent="0.3">
      <c r="A5840" t="s">
        <v>4792</v>
      </c>
      <c r="B5840" t="s">
        <v>948</v>
      </c>
      <c r="N5840" s="107">
        <v>21</v>
      </c>
      <c r="O5840">
        <v>6.2</v>
      </c>
      <c r="P5840">
        <v>0</v>
      </c>
    </row>
    <row r="5841" spans="1:16" x14ac:dyDescent="0.3">
      <c r="A5841" t="s">
        <v>4793</v>
      </c>
      <c r="B5841" t="s">
        <v>949</v>
      </c>
      <c r="N5841" s="111">
        <v>4</v>
      </c>
      <c r="O5841">
        <v>7.4</v>
      </c>
      <c r="P5841">
        <v>0</v>
      </c>
    </row>
    <row r="5842" spans="1:16" x14ac:dyDescent="0.3">
      <c r="A5842" t="s">
        <v>4794</v>
      </c>
      <c r="B5842" t="s">
        <v>443</v>
      </c>
      <c r="N5842" s="111">
        <v>5</v>
      </c>
      <c r="O5842">
        <v>4.5999999999999996</v>
      </c>
      <c r="P5842">
        <v>0</v>
      </c>
    </row>
    <row r="5843" spans="1:16" x14ac:dyDescent="0.3">
      <c r="A5843" t="s">
        <v>4795</v>
      </c>
      <c r="B5843" t="s">
        <v>373</v>
      </c>
      <c r="N5843" s="111">
        <v>6</v>
      </c>
      <c r="O5843">
        <v>6.4</v>
      </c>
      <c r="P5843">
        <v>507</v>
      </c>
    </row>
    <row r="5844" spans="1:16" x14ac:dyDescent="0.3">
      <c r="A5844" t="s">
        <v>4796</v>
      </c>
      <c r="B5844" t="s">
        <v>950</v>
      </c>
      <c r="N5844" s="111">
        <v>3</v>
      </c>
      <c r="O5844">
        <v>7</v>
      </c>
      <c r="P5844">
        <v>21000</v>
      </c>
    </row>
    <row r="5845" spans="1:16" x14ac:dyDescent="0.3">
      <c r="A5845" t="s">
        <v>4797</v>
      </c>
      <c r="B5845" t="s">
        <v>479</v>
      </c>
      <c r="N5845" s="111">
        <v>7</v>
      </c>
      <c r="O5845">
        <v>7.7</v>
      </c>
      <c r="P5845">
        <v>247</v>
      </c>
    </row>
    <row r="5846" spans="1:16" x14ac:dyDescent="0.3">
      <c r="A5846" t="s">
        <v>4798</v>
      </c>
      <c r="B5846" t="s">
        <v>325</v>
      </c>
      <c r="N5846" s="111">
        <v>6</v>
      </c>
      <c r="O5846">
        <v>6.8</v>
      </c>
      <c r="P5846">
        <v>13000</v>
      </c>
    </row>
    <row r="5847" spans="1:16" x14ac:dyDescent="0.3">
      <c r="A5847" t="s">
        <v>4799</v>
      </c>
      <c r="B5847" t="s">
        <v>951</v>
      </c>
      <c r="N5847" s="111">
        <v>5</v>
      </c>
      <c r="O5847">
        <v>7</v>
      </c>
      <c r="P5847">
        <v>0</v>
      </c>
    </row>
    <row r="5848" spans="1:16" x14ac:dyDescent="0.3">
      <c r="A5848" t="s">
        <v>4800</v>
      </c>
      <c r="B5848" t="s">
        <v>443</v>
      </c>
      <c r="N5848" s="111">
        <v>6</v>
      </c>
      <c r="O5848">
        <v>7</v>
      </c>
      <c r="P5848">
        <v>0</v>
      </c>
    </row>
    <row r="5849" spans="1:16" x14ac:dyDescent="0.3">
      <c r="A5849" t="s">
        <v>4801</v>
      </c>
      <c r="B5849" t="s">
        <v>566</v>
      </c>
      <c r="N5849" s="111">
        <v>7</v>
      </c>
      <c r="O5849">
        <v>6.3</v>
      </c>
      <c r="P5849">
        <v>10000</v>
      </c>
    </row>
    <row r="5850" spans="1:16" x14ac:dyDescent="0.3">
      <c r="A5850" t="s">
        <v>4802</v>
      </c>
      <c r="B5850" t="s">
        <v>952</v>
      </c>
      <c r="N5850" s="111">
        <v>4</v>
      </c>
      <c r="O5850">
        <v>7.1</v>
      </c>
      <c r="P5850">
        <v>255</v>
      </c>
    </row>
    <row r="5851" spans="1:16" x14ac:dyDescent="0.3">
      <c r="A5851" t="s">
        <v>4803</v>
      </c>
      <c r="B5851" t="s">
        <v>278</v>
      </c>
      <c r="N5851" s="111">
        <v>5</v>
      </c>
      <c r="O5851">
        <v>5.6</v>
      </c>
      <c r="P5851">
        <v>0</v>
      </c>
    </row>
    <row r="5852" spans="1:16" x14ac:dyDescent="0.3">
      <c r="A5852" t="s">
        <v>4804</v>
      </c>
      <c r="B5852" t="s">
        <v>556</v>
      </c>
      <c r="N5852" s="111">
        <v>6</v>
      </c>
      <c r="O5852">
        <v>4.4000000000000004</v>
      </c>
      <c r="P5852">
        <v>0</v>
      </c>
    </row>
    <row r="5853" spans="1:16" x14ac:dyDescent="0.3">
      <c r="A5853" t="s">
        <v>4805</v>
      </c>
      <c r="B5853" t="s">
        <v>712</v>
      </c>
      <c r="N5853" s="111">
        <v>7</v>
      </c>
      <c r="O5853">
        <v>7.1</v>
      </c>
      <c r="P5853">
        <v>225</v>
      </c>
    </row>
    <row r="5854" spans="1:16" x14ac:dyDescent="0.3">
      <c r="A5854" t="s">
        <v>4806</v>
      </c>
      <c r="B5854" t="s">
        <v>341</v>
      </c>
      <c r="N5854" s="111">
        <v>4</v>
      </c>
      <c r="O5854">
        <v>6.1</v>
      </c>
      <c r="P5854">
        <v>133</v>
      </c>
    </row>
    <row r="5855" spans="1:16" x14ac:dyDescent="0.3">
      <c r="A5855" t="s">
        <v>4807</v>
      </c>
      <c r="B5855" t="s">
        <v>579</v>
      </c>
      <c r="N5855" s="111">
        <v>5</v>
      </c>
      <c r="O5855">
        <v>7.4</v>
      </c>
      <c r="P5855">
        <v>489</v>
      </c>
    </row>
    <row r="5856" spans="1:16" x14ac:dyDescent="0.3">
      <c r="A5856" t="s">
        <v>4808</v>
      </c>
      <c r="B5856" t="s">
        <v>953</v>
      </c>
      <c r="N5856" s="107">
        <v>9</v>
      </c>
      <c r="O5856">
        <v>7.5</v>
      </c>
      <c r="P5856">
        <v>274</v>
      </c>
    </row>
    <row r="5857" spans="1:16" x14ac:dyDescent="0.3">
      <c r="A5857" t="s">
        <v>4809</v>
      </c>
      <c r="B5857" t="s">
        <v>443</v>
      </c>
      <c r="N5857" s="107">
        <v>7</v>
      </c>
      <c r="O5857">
        <v>7.2</v>
      </c>
      <c r="P5857">
        <v>49000</v>
      </c>
    </row>
    <row r="5858" spans="1:16" x14ac:dyDescent="0.3">
      <c r="A5858" t="s">
        <v>4810</v>
      </c>
      <c r="B5858" t="s">
        <v>649</v>
      </c>
      <c r="N5858" s="107">
        <v>4</v>
      </c>
      <c r="O5858">
        <v>7.6</v>
      </c>
      <c r="P5858">
        <v>777</v>
      </c>
    </row>
    <row r="5859" spans="1:16" x14ac:dyDescent="0.3">
      <c r="A5859" t="s">
        <v>4811</v>
      </c>
      <c r="B5859" t="s">
        <v>190</v>
      </c>
      <c r="N5859" s="107">
        <v>5</v>
      </c>
      <c r="O5859">
        <v>7.3</v>
      </c>
      <c r="P5859">
        <v>44</v>
      </c>
    </row>
    <row r="5860" spans="1:16" x14ac:dyDescent="0.3">
      <c r="A5860" t="s">
        <v>4812</v>
      </c>
      <c r="B5860" t="s">
        <v>358</v>
      </c>
      <c r="N5860" s="107">
        <v>6</v>
      </c>
      <c r="O5860">
        <v>6.2</v>
      </c>
      <c r="P5860">
        <v>69</v>
      </c>
    </row>
    <row r="5861" spans="1:16" x14ac:dyDescent="0.3">
      <c r="A5861" t="s">
        <v>4813</v>
      </c>
      <c r="B5861" t="s">
        <v>443</v>
      </c>
      <c r="N5861" s="107">
        <v>7</v>
      </c>
      <c r="O5861">
        <v>6.2</v>
      </c>
      <c r="P5861">
        <v>174</v>
      </c>
    </row>
    <row r="5862" spans="1:16" x14ac:dyDescent="0.3">
      <c r="A5862" t="s">
        <v>4814</v>
      </c>
      <c r="B5862" t="s">
        <v>831</v>
      </c>
      <c r="N5862" s="107">
        <v>3</v>
      </c>
      <c r="O5862">
        <v>4.5999999999999996</v>
      </c>
      <c r="P5862">
        <v>27000</v>
      </c>
    </row>
    <row r="5863" spans="1:16" x14ac:dyDescent="0.3">
      <c r="A5863" t="s">
        <v>4815</v>
      </c>
      <c r="B5863" t="s">
        <v>554</v>
      </c>
      <c r="N5863" s="107">
        <v>4</v>
      </c>
      <c r="O5863">
        <v>6.2</v>
      </c>
      <c r="P5863">
        <v>559</v>
      </c>
    </row>
    <row r="5864" spans="1:16" x14ac:dyDescent="0.3">
      <c r="A5864" t="s">
        <v>4816</v>
      </c>
      <c r="B5864" t="s">
        <v>954</v>
      </c>
      <c r="N5864" s="107">
        <v>5</v>
      </c>
      <c r="O5864">
        <v>6.2</v>
      </c>
      <c r="P5864">
        <v>40</v>
      </c>
    </row>
    <row r="5865" spans="1:16" x14ac:dyDescent="0.3">
      <c r="A5865" t="s">
        <v>4817</v>
      </c>
      <c r="B5865" t="s">
        <v>926</v>
      </c>
      <c r="N5865" s="107">
        <v>6</v>
      </c>
      <c r="O5865">
        <v>3.3</v>
      </c>
      <c r="P5865">
        <v>634</v>
      </c>
    </row>
    <row r="5866" spans="1:16" x14ac:dyDescent="0.3">
      <c r="A5866" t="s">
        <v>4818</v>
      </c>
      <c r="B5866" t="s">
        <v>543</v>
      </c>
      <c r="N5866" s="107">
        <v>7</v>
      </c>
      <c r="O5866">
        <v>7.5</v>
      </c>
      <c r="P5866">
        <v>0</v>
      </c>
    </row>
    <row r="5867" spans="1:16" x14ac:dyDescent="0.3">
      <c r="A5867" t="s">
        <v>4819</v>
      </c>
      <c r="B5867" t="s">
        <v>494</v>
      </c>
      <c r="N5867" s="107">
        <v>5</v>
      </c>
      <c r="O5867">
        <v>4.2</v>
      </c>
      <c r="P5867">
        <v>0</v>
      </c>
    </row>
    <row r="5868" spans="1:16" x14ac:dyDescent="0.3">
      <c r="A5868" t="s">
        <v>4820</v>
      </c>
      <c r="B5868" t="s">
        <v>500</v>
      </c>
      <c r="N5868" s="107">
        <v>6</v>
      </c>
      <c r="O5868">
        <v>7.2</v>
      </c>
      <c r="P5868">
        <v>639</v>
      </c>
    </row>
    <row r="5869" spans="1:16" x14ac:dyDescent="0.3">
      <c r="A5869" t="s">
        <v>4821</v>
      </c>
      <c r="B5869" t="s">
        <v>955</v>
      </c>
      <c r="N5869" s="107">
        <v>13</v>
      </c>
      <c r="O5869">
        <v>6.2</v>
      </c>
      <c r="P5869">
        <v>887</v>
      </c>
    </row>
    <row r="5870" spans="1:16" x14ac:dyDescent="0.3">
      <c r="A5870" t="s">
        <v>4822</v>
      </c>
      <c r="B5870" t="s">
        <v>660</v>
      </c>
      <c r="N5870" s="107">
        <v>15</v>
      </c>
      <c r="O5870">
        <v>6.1</v>
      </c>
      <c r="P5870">
        <v>419</v>
      </c>
    </row>
    <row r="5871" spans="1:16" x14ac:dyDescent="0.3">
      <c r="A5871" t="s">
        <v>4823</v>
      </c>
      <c r="B5871" t="s">
        <v>956</v>
      </c>
      <c r="N5871" s="107">
        <v>21</v>
      </c>
      <c r="O5871">
        <v>4.2</v>
      </c>
      <c r="P5871">
        <v>38</v>
      </c>
    </row>
    <row r="5872" spans="1:16" x14ac:dyDescent="0.3">
      <c r="A5872" t="s">
        <v>4824</v>
      </c>
      <c r="B5872" t="s">
        <v>850</v>
      </c>
      <c r="N5872" s="111">
        <v>4</v>
      </c>
      <c r="O5872">
        <v>4.5</v>
      </c>
      <c r="P5872">
        <v>0</v>
      </c>
    </row>
    <row r="5873" spans="1:16" x14ac:dyDescent="0.3">
      <c r="A5873" t="s">
        <v>4825</v>
      </c>
      <c r="B5873" t="s">
        <v>829</v>
      </c>
      <c r="N5873" s="111">
        <v>5</v>
      </c>
      <c r="O5873">
        <v>8.4</v>
      </c>
      <c r="P5873">
        <v>0</v>
      </c>
    </row>
    <row r="5874" spans="1:16" x14ac:dyDescent="0.3">
      <c r="A5874" t="s">
        <v>4826</v>
      </c>
      <c r="B5874" t="s">
        <v>552</v>
      </c>
      <c r="N5874" s="111">
        <v>6</v>
      </c>
      <c r="O5874">
        <v>7.5</v>
      </c>
      <c r="P5874">
        <v>165</v>
      </c>
    </row>
    <row r="5875" spans="1:16" x14ac:dyDescent="0.3">
      <c r="A5875" t="s">
        <v>4827</v>
      </c>
      <c r="B5875" t="s">
        <v>401</v>
      </c>
      <c r="N5875" s="111">
        <v>3</v>
      </c>
      <c r="O5875">
        <v>6.7</v>
      </c>
      <c r="P5875">
        <v>0</v>
      </c>
    </row>
    <row r="5876" spans="1:16" x14ac:dyDescent="0.3">
      <c r="A5876" t="s">
        <v>4828</v>
      </c>
      <c r="B5876" t="s">
        <v>298</v>
      </c>
      <c r="N5876" s="111">
        <v>7</v>
      </c>
      <c r="O5876">
        <v>5.0999999999999996</v>
      </c>
      <c r="P5876">
        <v>58</v>
      </c>
    </row>
    <row r="5877" spans="1:16" x14ac:dyDescent="0.3">
      <c r="A5877" t="s">
        <v>4829</v>
      </c>
      <c r="B5877" t="s">
        <v>341</v>
      </c>
      <c r="N5877" s="111">
        <v>6</v>
      </c>
      <c r="O5877">
        <v>5.5</v>
      </c>
      <c r="P5877">
        <v>0</v>
      </c>
    </row>
    <row r="5878" spans="1:16" x14ac:dyDescent="0.3">
      <c r="A5878" t="s">
        <v>4830</v>
      </c>
      <c r="B5878" t="s">
        <v>479</v>
      </c>
      <c r="N5878" s="111">
        <v>5</v>
      </c>
      <c r="O5878">
        <v>4.4000000000000004</v>
      </c>
      <c r="P5878">
        <v>190</v>
      </c>
    </row>
    <row r="5879" spans="1:16" x14ac:dyDescent="0.3">
      <c r="A5879" t="s">
        <v>4831</v>
      </c>
      <c r="B5879" t="s">
        <v>322</v>
      </c>
      <c r="N5879" s="111">
        <v>6</v>
      </c>
      <c r="O5879">
        <v>4.4000000000000004</v>
      </c>
      <c r="P5879">
        <v>2000</v>
      </c>
    </row>
    <row r="5880" spans="1:16" x14ac:dyDescent="0.3">
      <c r="A5880" t="s">
        <v>4832</v>
      </c>
      <c r="B5880" t="s">
        <v>395</v>
      </c>
      <c r="N5880" s="111">
        <v>7</v>
      </c>
      <c r="O5880">
        <v>6.8</v>
      </c>
      <c r="P5880">
        <v>35</v>
      </c>
    </row>
    <row r="5881" spans="1:16" x14ac:dyDescent="0.3">
      <c r="A5881" t="s">
        <v>4833</v>
      </c>
      <c r="B5881" t="s">
        <v>373</v>
      </c>
      <c r="N5881" s="111">
        <v>4</v>
      </c>
      <c r="O5881">
        <v>6.7</v>
      </c>
      <c r="P5881">
        <v>49</v>
      </c>
    </row>
    <row r="5882" spans="1:16" x14ac:dyDescent="0.3">
      <c r="A5882" t="s">
        <v>4834</v>
      </c>
      <c r="B5882" t="s">
        <v>957</v>
      </c>
      <c r="N5882" s="111">
        <v>5</v>
      </c>
      <c r="O5882">
        <v>8.6</v>
      </c>
      <c r="P5882">
        <v>0</v>
      </c>
    </row>
    <row r="5883" spans="1:16" x14ac:dyDescent="0.3">
      <c r="A5883" t="s">
        <v>4835</v>
      </c>
      <c r="B5883" t="s">
        <v>672</v>
      </c>
      <c r="N5883" s="107">
        <v>13</v>
      </c>
      <c r="O5883">
        <v>4.8</v>
      </c>
      <c r="P5883">
        <v>0</v>
      </c>
    </row>
    <row r="5884" spans="1:16" x14ac:dyDescent="0.3">
      <c r="A5884" t="s">
        <v>4836</v>
      </c>
      <c r="B5884" t="s">
        <v>570</v>
      </c>
      <c r="N5884" s="107">
        <v>15</v>
      </c>
      <c r="O5884">
        <v>3.4</v>
      </c>
      <c r="P5884">
        <v>1000</v>
      </c>
    </row>
    <row r="5885" spans="1:16" x14ac:dyDescent="0.3">
      <c r="A5885" t="s">
        <v>4837</v>
      </c>
      <c r="B5885" t="s">
        <v>958</v>
      </c>
      <c r="N5885" s="107">
        <v>21</v>
      </c>
      <c r="O5885">
        <v>7.4</v>
      </c>
      <c r="P5885">
        <v>0</v>
      </c>
    </row>
    <row r="5886" spans="1:16" x14ac:dyDescent="0.3">
      <c r="A5886" t="s">
        <v>4838</v>
      </c>
      <c r="B5886" t="s">
        <v>373</v>
      </c>
      <c r="N5886" s="111">
        <v>4</v>
      </c>
      <c r="O5886">
        <v>7.3</v>
      </c>
      <c r="P5886">
        <v>0</v>
      </c>
    </row>
    <row r="5887" spans="1:16" x14ac:dyDescent="0.3">
      <c r="A5887" t="s">
        <v>4839</v>
      </c>
      <c r="B5887" t="s">
        <v>443</v>
      </c>
      <c r="N5887" s="111">
        <v>5</v>
      </c>
      <c r="O5887">
        <v>8</v>
      </c>
      <c r="P5887">
        <v>10000</v>
      </c>
    </row>
    <row r="5888" spans="1:16" x14ac:dyDescent="0.3">
      <c r="A5888" t="s">
        <v>4840</v>
      </c>
      <c r="B5888" t="s">
        <v>554</v>
      </c>
      <c r="N5888" s="111">
        <v>6</v>
      </c>
      <c r="O5888">
        <v>6.5</v>
      </c>
      <c r="P5888">
        <v>0</v>
      </c>
    </row>
    <row r="5889" spans="1:16" x14ac:dyDescent="0.3">
      <c r="A5889" t="s">
        <v>4841</v>
      </c>
      <c r="B5889" t="s">
        <v>602</v>
      </c>
      <c r="N5889" s="111">
        <v>3</v>
      </c>
      <c r="O5889">
        <v>5.9</v>
      </c>
      <c r="P5889">
        <v>750</v>
      </c>
    </row>
    <row r="5890" spans="1:16" x14ac:dyDescent="0.3">
      <c r="A5890" t="s">
        <v>4842</v>
      </c>
      <c r="B5890" t="s">
        <v>373</v>
      </c>
      <c r="N5890" s="111">
        <v>7</v>
      </c>
      <c r="O5890">
        <v>6.8</v>
      </c>
      <c r="P5890">
        <v>14000</v>
      </c>
    </row>
    <row r="5891" spans="1:16" x14ac:dyDescent="0.3">
      <c r="A5891" t="s">
        <v>4843</v>
      </c>
      <c r="B5891" t="s">
        <v>479</v>
      </c>
      <c r="N5891" s="111">
        <v>6</v>
      </c>
      <c r="O5891">
        <v>7.4</v>
      </c>
      <c r="P5891">
        <v>0</v>
      </c>
    </row>
    <row r="5892" spans="1:16" x14ac:dyDescent="0.3">
      <c r="A5892" t="s">
        <v>4844</v>
      </c>
      <c r="B5892" t="s">
        <v>381</v>
      </c>
      <c r="N5892" s="111">
        <v>5</v>
      </c>
      <c r="O5892">
        <v>6.7</v>
      </c>
      <c r="P5892">
        <v>864</v>
      </c>
    </row>
    <row r="5893" spans="1:16" x14ac:dyDescent="0.3">
      <c r="A5893" t="s">
        <v>4845</v>
      </c>
      <c r="B5893" t="s">
        <v>373</v>
      </c>
      <c r="N5893" s="111">
        <v>6</v>
      </c>
      <c r="O5893">
        <v>6.8</v>
      </c>
      <c r="P5893">
        <v>0</v>
      </c>
    </row>
    <row r="5894" spans="1:16" x14ac:dyDescent="0.3">
      <c r="A5894" t="s">
        <v>4846</v>
      </c>
      <c r="B5894" t="s">
        <v>243</v>
      </c>
      <c r="N5894" s="111">
        <v>7</v>
      </c>
      <c r="O5894">
        <v>5.4</v>
      </c>
      <c r="P5894">
        <v>0</v>
      </c>
    </row>
    <row r="5895" spans="1:16" x14ac:dyDescent="0.3">
      <c r="A5895" t="s">
        <v>4847</v>
      </c>
      <c r="B5895" t="s">
        <v>649</v>
      </c>
      <c r="N5895" s="111">
        <v>4</v>
      </c>
      <c r="O5895">
        <v>5.5</v>
      </c>
      <c r="P5895">
        <v>0</v>
      </c>
    </row>
    <row r="5896" spans="1:16" x14ac:dyDescent="0.3">
      <c r="A5896" t="s">
        <v>4848</v>
      </c>
      <c r="B5896" t="s">
        <v>959</v>
      </c>
      <c r="N5896" s="111">
        <v>5</v>
      </c>
      <c r="O5896">
        <v>7.4</v>
      </c>
      <c r="P5896">
        <v>30000</v>
      </c>
    </row>
    <row r="5897" spans="1:16" x14ac:dyDescent="0.3">
      <c r="A5897" t="s">
        <v>4849</v>
      </c>
      <c r="B5897" t="s">
        <v>325</v>
      </c>
      <c r="N5897" s="107">
        <v>4</v>
      </c>
      <c r="O5897">
        <v>5.7</v>
      </c>
      <c r="P5897">
        <v>11</v>
      </c>
    </row>
    <row r="5898" spans="1:16" x14ac:dyDescent="0.3">
      <c r="A5898" t="s">
        <v>4850</v>
      </c>
      <c r="B5898" t="s">
        <v>443</v>
      </c>
      <c r="N5898" s="107">
        <v>5</v>
      </c>
      <c r="O5898">
        <v>5.4</v>
      </c>
      <c r="P5898">
        <v>491</v>
      </c>
    </row>
    <row r="5899" spans="1:16" x14ac:dyDescent="0.3">
      <c r="A5899" t="s">
        <v>4851</v>
      </c>
      <c r="B5899" t="s">
        <v>298</v>
      </c>
      <c r="N5899" s="107">
        <v>6</v>
      </c>
      <c r="O5899">
        <v>3.2</v>
      </c>
      <c r="P5899">
        <v>2</v>
      </c>
    </row>
    <row r="5900" spans="1:16" x14ac:dyDescent="0.3">
      <c r="A5900" t="s">
        <v>4852</v>
      </c>
      <c r="B5900" t="s">
        <v>300</v>
      </c>
      <c r="N5900" s="107">
        <v>7</v>
      </c>
      <c r="O5900">
        <v>7.1</v>
      </c>
      <c r="P5900">
        <v>2000</v>
      </c>
    </row>
    <row r="5901" spans="1:16" x14ac:dyDescent="0.3">
      <c r="A5901" t="s">
        <v>4853</v>
      </c>
      <c r="B5901" t="s">
        <v>190</v>
      </c>
      <c r="N5901" s="107">
        <v>5</v>
      </c>
      <c r="O5901">
        <v>7.8</v>
      </c>
      <c r="P5901">
        <v>31</v>
      </c>
    </row>
    <row r="5902" spans="1:16" x14ac:dyDescent="0.3">
      <c r="A5902" t="s">
        <v>4854</v>
      </c>
      <c r="B5902" t="s">
        <v>886</v>
      </c>
      <c r="N5902" s="107">
        <v>6</v>
      </c>
      <c r="O5902">
        <v>5.3</v>
      </c>
      <c r="P5902">
        <v>0</v>
      </c>
    </row>
    <row r="5903" spans="1:16" x14ac:dyDescent="0.3">
      <c r="A5903" t="s">
        <v>4855</v>
      </c>
      <c r="B5903" t="s">
        <v>278</v>
      </c>
      <c r="N5903" s="107">
        <v>13</v>
      </c>
      <c r="O5903">
        <v>7.2</v>
      </c>
      <c r="P5903">
        <v>199</v>
      </c>
    </row>
    <row r="5904" spans="1:16" x14ac:dyDescent="0.3">
      <c r="A5904" t="s">
        <v>4856</v>
      </c>
      <c r="B5904" t="s">
        <v>373</v>
      </c>
      <c r="N5904" s="107">
        <v>15</v>
      </c>
      <c r="O5904">
        <v>6.2</v>
      </c>
      <c r="P5904">
        <v>0</v>
      </c>
    </row>
    <row r="5905" spans="1:16" x14ac:dyDescent="0.3">
      <c r="A5905" t="s">
        <v>4857</v>
      </c>
      <c r="B5905" t="s">
        <v>443</v>
      </c>
      <c r="N5905" s="107">
        <v>21</v>
      </c>
      <c r="O5905">
        <v>5.9</v>
      </c>
      <c r="P5905">
        <v>285</v>
      </c>
    </row>
    <row r="5906" spans="1:16" x14ac:dyDescent="0.3">
      <c r="A5906" t="s">
        <v>4809</v>
      </c>
      <c r="B5906" t="s">
        <v>325</v>
      </c>
      <c r="N5906" s="111">
        <v>4</v>
      </c>
      <c r="O5906">
        <v>7.3</v>
      </c>
      <c r="P5906">
        <v>0</v>
      </c>
    </row>
    <row r="5907" spans="1:16" x14ac:dyDescent="0.3">
      <c r="A5907" t="s">
        <v>4858</v>
      </c>
      <c r="B5907" t="s">
        <v>298</v>
      </c>
      <c r="N5907" s="111">
        <v>5</v>
      </c>
      <c r="O5907">
        <v>6.7</v>
      </c>
      <c r="P5907">
        <v>0</v>
      </c>
    </row>
    <row r="5908" spans="1:16" x14ac:dyDescent="0.3">
      <c r="A5908" t="s">
        <v>4859</v>
      </c>
      <c r="B5908" t="s">
        <v>358</v>
      </c>
      <c r="N5908" s="111">
        <v>6</v>
      </c>
      <c r="O5908">
        <v>5.7</v>
      </c>
      <c r="P5908">
        <v>0</v>
      </c>
    </row>
    <row r="5909" spans="1:16" x14ac:dyDescent="0.3">
      <c r="A5909" t="s">
        <v>4860</v>
      </c>
      <c r="B5909" t="s">
        <v>278</v>
      </c>
      <c r="N5909" s="111">
        <v>3</v>
      </c>
      <c r="O5909">
        <v>7.1</v>
      </c>
      <c r="P5909">
        <v>0</v>
      </c>
    </row>
    <row r="5910" spans="1:16" x14ac:dyDescent="0.3">
      <c r="A5910" t="s">
        <v>4861</v>
      </c>
      <c r="B5910" t="s">
        <v>373</v>
      </c>
      <c r="N5910" s="111">
        <v>7</v>
      </c>
      <c r="O5910">
        <v>7.2</v>
      </c>
      <c r="P5910">
        <v>0</v>
      </c>
    </row>
    <row r="5911" spans="1:16" x14ac:dyDescent="0.3">
      <c r="A5911" t="s">
        <v>4862</v>
      </c>
      <c r="B5911" t="s">
        <v>630</v>
      </c>
      <c r="N5911" s="111">
        <v>6</v>
      </c>
      <c r="O5911">
        <v>7.4</v>
      </c>
      <c r="P5911">
        <v>0</v>
      </c>
    </row>
    <row r="5912" spans="1:16" x14ac:dyDescent="0.3">
      <c r="A5912" t="s">
        <v>4863</v>
      </c>
      <c r="B5912" t="s">
        <v>443</v>
      </c>
      <c r="N5912" s="111">
        <v>5</v>
      </c>
      <c r="O5912">
        <v>7.7</v>
      </c>
      <c r="P5912">
        <v>2000</v>
      </c>
    </row>
    <row r="5913" spans="1:16" x14ac:dyDescent="0.3">
      <c r="A5913" t="s">
        <v>4864</v>
      </c>
      <c r="B5913" t="s">
        <v>325</v>
      </c>
      <c r="N5913" s="111">
        <v>6</v>
      </c>
      <c r="O5913">
        <v>7.7</v>
      </c>
      <c r="P5913">
        <v>2000</v>
      </c>
    </row>
    <row r="5914" spans="1:16" x14ac:dyDescent="0.3">
      <c r="A5914" t="s">
        <v>4865</v>
      </c>
      <c r="B5914" t="s">
        <v>541</v>
      </c>
      <c r="N5914" s="111">
        <v>7</v>
      </c>
      <c r="O5914">
        <v>7.4</v>
      </c>
      <c r="P5914">
        <v>38000</v>
      </c>
    </row>
    <row r="5915" spans="1:16" x14ac:dyDescent="0.3">
      <c r="A5915" t="s">
        <v>4866</v>
      </c>
      <c r="B5915" t="s">
        <v>443</v>
      </c>
      <c r="N5915" s="111">
        <v>4</v>
      </c>
      <c r="O5915">
        <v>8.4</v>
      </c>
      <c r="P5915">
        <v>501</v>
      </c>
    </row>
    <row r="5916" spans="1:16" x14ac:dyDescent="0.3">
      <c r="A5916" t="s">
        <v>4867</v>
      </c>
      <c r="B5916" t="s">
        <v>929</v>
      </c>
      <c r="N5916" s="111">
        <v>5</v>
      </c>
      <c r="O5916">
        <v>7.1</v>
      </c>
      <c r="P5916">
        <v>539</v>
      </c>
    </row>
    <row r="5917" spans="1:16" x14ac:dyDescent="0.3">
      <c r="A5917" t="s">
        <v>4868</v>
      </c>
      <c r="B5917" t="s">
        <v>960</v>
      </c>
      <c r="N5917" s="107">
        <v>9</v>
      </c>
      <c r="O5917">
        <v>7.2</v>
      </c>
      <c r="P5917">
        <v>1000</v>
      </c>
    </row>
    <row r="5918" spans="1:16" x14ac:dyDescent="0.3">
      <c r="A5918" t="s">
        <v>4869</v>
      </c>
      <c r="B5918" t="s">
        <v>348</v>
      </c>
      <c r="N5918" s="107">
        <v>7</v>
      </c>
      <c r="O5918">
        <v>7.5</v>
      </c>
      <c r="P5918">
        <v>0</v>
      </c>
    </row>
    <row r="5919" spans="1:16" x14ac:dyDescent="0.3">
      <c r="A5919" t="s">
        <v>4870</v>
      </c>
      <c r="B5919" t="s">
        <v>298</v>
      </c>
      <c r="N5919" s="107">
        <v>4</v>
      </c>
      <c r="O5919">
        <v>5.4</v>
      </c>
      <c r="P5919">
        <v>33000</v>
      </c>
    </row>
    <row r="5920" spans="1:16" x14ac:dyDescent="0.3">
      <c r="A5920" t="s">
        <v>4871</v>
      </c>
      <c r="B5920" t="s">
        <v>384</v>
      </c>
      <c r="N5920" s="107">
        <v>5</v>
      </c>
      <c r="O5920">
        <v>8.1</v>
      </c>
      <c r="P5920">
        <v>0</v>
      </c>
    </row>
    <row r="5921" spans="1:16" x14ac:dyDescent="0.3">
      <c r="A5921" t="s">
        <v>4872</v>
      </c>
      <c r="B5921" t="s">
        <v>961</v>
      </c>
      <c r="N5921" s="107">
        <v>6</v>
      </c>
      <c r="O5921">
        <v>6</v>
      </c>
      <c r="P5921">
        <v>689</v>
      </c>
    </row>
    <row r="5922" spans="1:16" x14ac:dyDescent="0.3">
      <c r="A5922" t="s">
        <v>4873</v>
      </c>
      <c r="B5922" t="s">
        <v>414</v>
      </c>
      <c r="N5922" s="107">
        <v>7</v>
      </c>
      <c r="O5922">
        <v>7.8</v>
      </c>
      <c r="P5922">
        <v>3000</v>
      </c>
    </row>
    <row r="5923" spans="1:16" x14ac:dyDescent="0.3">
      <c r="A5923" t="s">
        <v>4874</v>
      </c>
      <c r="B5923" t="s">
        <v>712</v>
      </c>
      <c r="N5923" s="107">
        <v>3</v>
      </c>
      <c r="O5923">
        <v>6.8</v>
      </c>
      <c r="P5923">
        <v>0</v>
      </c>
    </row>
    <row r="5924" spans="1:16" x14ac:dyDescent="0.3">
      <c r="A5924" t="s">
        <v>4875</v>
      </c>
      <c r="B5924" t="s">
        <v>373</v>
      </c>
      <c r="N5924" s="107">
        <v>4</v>
      </c>
      <c r="O5924">
        <v>6.5</v>
      </c>
      <c r="P5924">
        <v>4000</v>
      </c>
    </row>
    <row r="5925" spans="1:16" x14ac:dyDescent="0.3">
      <c r="A5925" t="s">
        <v>4876</v>
      </c>
      <c r="B5925" t="s">
        <v>325</v>
      </c>
      <c r="N5925" s="107">
        <v>5</v>
      </c>
      <c r="O5925">
        <v>7.7</v>
      </c>
      <c r="P5925">
        <v>0</v>
      </c>
    </row>
    <row r="5926" spans="1:16" x14ac:dyDescent="0.3">
      <c r="A5926" t="s">
        <v>4877</v>
      </c>
      <c r="B5926" t="s">
        <v>693</v>
      </c>
      <c r="N5926" s="107">
        <v>6</v>
      </c>
      <c r="O5926">
        <v>6.4</v>
      </c>
      <c r="P5926">
        <v>0</v>
      </c>
    </row>
    <row r="5927" spans="1:16" x14ac:dyDescent="0.3">
      <c r="A5927" t="s">
        <v>4878</v>
      </c>
      <c r="B5927" t="s">
        <v>595</v>
      </c>
      <c r="N5927" s="107">
        <v>7</v>
      </c>
      <c r="O5927">
        <v>6.5</v>
      </c>
      <c r="P5927">
        <v>528</v>
      </c>
    </row>
    <row r="5928" spans="1:16" x14ac:dyDescent="0.3">
      <c r="A5928" t="s">
        <v>4879</v>
      </c>
      <c r="B5928" t="s">
        <v>196</v>
      </c>
      <c r="N5928" s="107">
        <v>5</v>
      </c>
      <c r="O5928">
        <v>7.3</v>
      </c>
      <c r="P5928">
        <v>0</v>
      </c>
    </row>
    <row r="5929" spans="1:16" x14ac:dyDescent="0.3">
      <c r="A5929" t="s">
        <v>4880</v>
      </c>
      <c r="B5929" t="s">
        <v>183</v>
      </c>
      <c r="N5929" s="107">
        <v>6</v>
      </c>
      <c r="O5929">
        <v>6.6</v>
      </c>
      <c r="P5929">
        <v>0</v>
      </c>
    </row>
    <row r="5930" spans="1:16" x14ac:dyDescent="0.3">
      <c r="A5930" t="s">
        <v>4881</v>
      </c>
      <c r="B5930" t="s">
        <v>325</v>
      </c>
      <c r="N5930" s="107">
        <v>13</v>
      </c>
      <c r="O5930">
        <v>7.9</v>
      </c>
      <c r="P5930">
        <v>7000</v>
      </c>
    </row>
    <row r="5931" spans="1:16" x14ac:dyDescent="0.3">
      <c r="A5931" t="s">
        <v>4882</v>
      </c>
      <c r="B5931" t="s">
        <v>589</v>
      </c>
      <c r="N5931" s="107">
        <v>15</v>
      </c>
      <c r="O5931">
        <v>5.9</v>
      </c>
      <c r="P5931">
        <v>62</v>
      </c>
    </row>
    <row r="5932" spans="1:16" x14ac:dyDescent="0.3">
      <c r="A5932" t="s">
        <v>4883</v>
      </c>
      <c r="B5932" t="s">
        <v>479</v>
      </c>
      <c r="N5932" s="107">
        <v>21</v>
      </c>
      <c r="O5932">
        <v>4.7</v>
      </c>
      <c r="P5932">
        <v>32000</v>
      </c>
    </row>
    <row r="5933" spans="1:16" x14ac:dyDescent="0.3">
      <c r="A5933" t="s">
        <v>4884</v>
      </c>
      <c r="B5933" t="s">
        <v>443</v>
      </c>
      <c r="N5933" s="111">
        <v>4</v>
      </c>
      <c r="O5933">
        <v>8.6999999999999993</v>
      </c>
      <c r="P5933">
        <v>224</v>
      </c>
    </row>
    <row r="5934" spans="1:16" x14ac:dyDescent="0.3">
      <c r="A5934" t="s">
        <v>4885</v>
      </c>
      <c r="B5934" t="s">
        <v>298</v>
      </c>
      <c r="N5934" s="111">
        <v>5</v>
      </c>
      <c r="O5934">
        <v>5.9</v>
      </c>
      <c r="P5934">
        <v>629</v>
      </c>
    </row>
    <row r="5935" spans="1:16" x14ac:dyDescent="0.3">
      <c r="A5935" t="s">
        <v>4886</v>
      </c>
      <c r="B5935" t="s">
        <v>300</v>
      </c>
      <c r="N5935" s="111">
        <v>6</v>
      </c>
      <c r="O5935">
        <v>6.7</v>
      </c>
      <c r="P5935">
        <v>10000</v>
      </c>
    </row>
    <row r="5936" spans="1:16" x14ac:dyDescent="0.3">
      <c r="A5936" t="s">
        <v>4887</v>
      </c>
      <c r="B5936" t="s">
        <v>962</v>
      </c>
      <c r="N5936" s="111">
        <v>3</v>
      </c>
      <c r="O5936">
        <v>8.5</v>
      </c>
      <c r="P5936">
        <v>0</v>
      </c>
    </row>
    <row r="5937" spans="1:16" x14ac:dyDescent="0.3">
      <c r="A5937" t="s">
        <v>4888</v>
      </c>
      <c r="B5937" t="s">
        <v>636</v>
      </c>
      <c r="N5937" s="111">
        <v>7</v>
      </c>
      <c r="O5937">
        <v>8.4</v>
      </c>
      <c r="P5937">
        <v>0</v>
      </c>
    </row>
    <row r="5938" spans="1:16" x14ac:dyDescent="0.3">
      <c r="A5938" t="s">
        <v>4889</v>
      </c>
      <c r="B5938" t="s">
        <v>182</v>
      </c>
      <c r="N5938" s="111">
        <v>6</v>
      </c>
      <c r="O5938">
        <v>5.8</v>
      </c>
      <c r="P5938">
        <v>0</v>
      </c>
    </row>
    <row r="5939" spans="1:16" x14ac:dyDescent="0.3">
      <c r="A5939" t="s">
        <v>4890</v>
      </c>
      <c r="B5939" t="s">
        <v>891</v>
      </c>
      <c r="N5939" s="111">
        <v>5</v>
      </c>
      <c r="O5939">
        <v>6.1</v>
      </c>
      <c r="P5939">
        <v>0</v>
      </c>
    </row>
    <row r="5940" spans="1:16" x14ac:dyDescent="0.3">
      <c r="A5940" t="s">
        <v>4891</v>
      </c>
      <c r="B5940" t="s">
        <v>284</v>
      </c>
      <c r="N5940" s="111">
        <v>6</v>
      </c>
      <c r="O5940">
        <v>7.3</v>
      </c>
      <c r="P5940">
        <v>0</v>
      </c>
    </row>
    <row r="5941" spans="1:16" x14ac:dyDescent="0.3">
      <c r="A5941" t="s">
        <v>4892</v>
      </c>
      <c r="B5941" t="s">
        <v>201</v>
      </c>
      <c r="N5941" s="111">
        <v>7</v>
      </c>
      <c r="O5941">
        <v>6.7</v>
      </c>
      <c r="P5941">
        <v>0</v>
      </c>
    </row>
    <row r="5942" spans="1:16" x14ac:dyDescent="0.3">
      <c r="A5942" t="s">
        <v>4893</v>
      </c>
      <c r="B5942" t="s">
        <v>636</v>
      </c>
      <c r="N5942" s="111">
        <v>4</v>
      </c>
      <c r="O5942">
        <v>7.6</v>
      </c>
      <c r="P5942">
        <v>504</v>
      </c>
    </row>
    <row r="5943" spans="1:16" x14ac:dyDescent="0.3">
      <c r="A5943" t="s">
        <v>4894</v>
      </c>
      <c r="B5943" t="s">
        <v>373</v>
      </c>
      <c r="N5943" s="111">
        <v>5</v>
      </c>
      <c r="O5943">
        <v>7.2</v>
      </c>
      <c r="P5943">
        <v>2000</v>
      </c>
    </row>
    <row r="5944" spans="1:16" x14ac:dyDescent="0.3">
      <c r="A5944" t="s">
        <v>4895</v>
      </c>
      <c r="B5944" t="s">
        <v>534</v>
      </c>
      <c r="N5944" s="107">
        <v>4</v>
      </c>
      <c r="O5944">
        <v>6.2</v>
      </c>
      <c r="P5944">
        <v>24000</v>
      </c>
    </row>
    <row r="5945" spans="1:16" x14ac:dyDescent="0.3">
      <c r="A5945" t="s">
        <v>1232</v>
      </c>
      <c r="B5945" t="s">
        <v>188</v>
      </c>
      <c r="N5945" s="107">
        <v>5</v>
      </c>
      <c r="O5945">
        <v>5.8</v>
      </c>
      <c r="P5945">
        <v>0</v>
      </c>
    </row>
    <row r="5946" spans="1:16" x14ac:dyDescent="0.3">
      <c r="A5946" t="s">
        <v>4896</v>
      </c>
      <c r="B5946" t="s">
        <v>408</v>
      </c>
      <c r="N5946" s="107">
        <v>6</v>
      </c>
      <c r="O5946">
        <v>5.2</v>
      </c>
      <c r="P5946">
        <v>0</v>
      </c>
    </row>
    <row r="5947" spans="1:16" x14ac:dyDescent="0.3">
      <c r="A5947" t="s">
        <v>4897</v>
      </c>
      <c r="B5947" t="s">
        <v>325</v>
      </c>
      <c r="N5947" s="107">
        <v>7</v>
      </c>
      <c r="O5947">
        <v>8.1</v>
      </c>
      <c r="P5947">
        <v>61</v>
      </c>
    </row>
    <row r="5948" spans="1:16" x14ac:dyDescent="0.3">
      <c r="A5948" t="s">
        <v>4898</v>
      </c>
      <c r="B5948" t="s">
        <v>373</v>
      </c>
      <c r="N5948" s="107">
        <v>3</v>
      </c>
      <c r="O5948">
        <v>7.1</v>
      </c>
      <c r="P5948">
        <v>0</v>
      </c>
    </row>
    <row r="5949" spans="1:16" x14ac:dyDescent="0.3">
      <c r="A5949" t="s">
        <v>4899</v>
      </c>
      <c r="B5949" t="s">
        <v>963</v>
      </c>
      <c r="N5949" s="107">
        <v>4</v>
      </c>
      <c r="O5949">
        <v>6.5</v>
      </c>
      <c r="P5949">
        <v>0</v>
      </c>
    </row>
    <row r="5950" spans="1:16" x14ac:dyDescent="0.3">
      <c r="A5950" t="s">
        <v>4900</v>
      </c>
      <c r="B5950" t="s">
        <v>541</v>
      </c>
      <c r="N5950" s="107">
        <v>5</v>
      </c>
      <c r="O5950">
        <v>7.3</v>
      </c>
      <c r="P5950">
        <v>0</v>
      </c>
    </row>
    <row r="5951" spans="1:16" x14ac:dyDescent="0.3">
      <c r="A5951" t="s">
        <v>4901</v>
      </c>
      <c r="B5951" t="s">
        <v>298</v>
      </c>
      <c r="N5951" s="107">
        <v>6</v>
      </c>
      <c r="O5951">
        <v>6.2</v>
      </c>
      <c r="P5951">
        <v>0</v>
      </c>
    </row>
    <row r="5952" spans="1:16" x14ac:dyDescent="0.3">
      <c r="A5952" t="s">
        <v>4902</v>
      </c>
      <c r="B5952" t="s">
        <v>602</v>
      </c>
      <c r="N5952" s="107">
        <v>7</v>
      </c>
      <c r="O5952">
        <v>5</v>
      </c>
      <c r="P5952">
        <v>0</v>
      </c>
    </row>
    <row r="5953" spans="1:16" x14ac:dyDescent="0.3">
      <c r="A5953" t="s">
        <v>4903</v>
      </c>
      <c r="B5953" t="s">
        <v>964</v>
      </c>
      <c r="N5953" s="107">
        <v>5</v>
      </c>
      <c r="O5953">
        <v>8</v>
      </c>
      <c r="P5953">
        <v>17000</v>
      </c>
    </row>
    <row r="5954" spans="1:16" x14ac:dyDescent="0.3">
      <c r="A5954" t="s">
        <v>4904</v>
      </c>
      <c r="B5954" t="s">
        <v>443</v>
      </c>
      <c r="N5954" s="107">
        <v>6</v>
      </c>
      <c r="O5954">
        <v>7.8</v>
      </c>
      <c r="P5954">
        <v>0</v>
      </c>
    </row>
    <row r="5955" spans="1:16" x14ac:dyDescent="0.3">
      <c r="A5955" t="s">
        <v>4905</v>
      </c>
      <c r="B5955" t="s">
        <v>300</v>
      </c>
      <c r="N5955" s="107">
        <v>13</v>
      </c>
      <c r="O5955">
        <v>8.1</v>
      </c>
      <c r="P5955">
        <v>625</v>
      </c>
    </row>
    <row r="5956" spans="1:16" x14ac:dyDescent="0.3">
      <c r="A5956" t="s">
        <v>4906</v>
      </c>
      <c r="B5956" t="s">
        <v>833</v>
      </c>
      <c r="N5956" s="107">
        <v>15</v>
      </c>
      <c r="O5956">
        <v>6.7</v>
      </c>
      <c r="P5956">
        <v>51000</v>
      </c>
    </row>
    <row r="5957" spans="1:16" x14ac:dyDescent="0.3">
      <c r="A5957" t="s">
        <v>1246</v>
      </c>
      <c r="B5957" t="s">
        <v>245</v>
      </c>
      <c r="N5957" s="107">
        <v>21</v>
      </c>
      <c r="O5957">
        <v>6.1</v>
      </c>
      <c r="P5957">
        <v>0</v>
      </c>
    </row>
    <row r="5958" spans="1:16" x14ac:dyDescent="0.3">
      <c r="A5958" t="s">
        <v>4907</v>
      </c>
      <c r="B5958" t="s">
        <v>190</v>
      </c>
      <c r="N5958" s="111">
        <v>4</v>
      </c>
      <c r="O5958">
        <v>7.1</v>
      </c>
      <c r="P5958">
        <v>22000</v>
      </c>
    </row>
    <row r="5959" spans="1:16" x14ac:dyDescent="0.3">
      <c r="A5959" t="s">
        <v>4908</v>
      </c>
      <c r="B5959" t="s">
        <v>803</v>
      </c>
      <c r="N5959" s="111">
        <v>5</v>
      </c>
      <c r="O5959">
        <v>5.6</v>
      </c>
      <c r="P5959">
        <v>0</v>
      </c>
    </row>
    <row r="5960" spans="1:16" x14ac:dyDescent="0.3">
      <c r="A5960" t="s">
        <v>4909</v>
      </c>
      <c r="B5960" t="s">
        <v>190</v>
      </c>
      <c r="N5960" s="111">
        <v>6</v>
      </c>
      <c r="O5960">
        <v>7.6</v>
      </c>
      <c r="P5960">
        <v>0</v>
      </c>
    </row>
    <row r="5961" spans="1:16" x14ac:dyDescent="0.3">
      <c r="A5961" t="s">
        <v>4910</v>
      </c>
      <c r="B5961" t="s">
        <v>649</v>
      </c>
      <c r="N5961" s="111">
        <v>3</v>
      </c>
      <c r="O5961">
        <v>4.3</v>
      </c>
      <c r="P5961">
        <v>0</v>
      </c>
    </row>
    <row r="5962" spans="1:16" x14ac:dyDescent="0.3">
      <c r="A5962" t="s">
        <v>4600</v>
      </c>
      <c r="B5962" t="s">
        <v>831</v>
      </c>
      <c r="N5962" s="111">
        <v>7</v>
      </c>
      <c r="O5962">
        <v>7.3</v>
      </c>
      <c r="P5962">
        <v>661</v>
      </c>
    </row>
    <row r="5963" spans="1:16" x14ac:dyDescent="0.3">
      <c r="A5963" t="s">
        <v>4911</v>
      </c>
      <c r="B5963" t="s">
        <v>278</v>
      </c>
      <c r="N5963" s="111">
        <v>6</v>
      </c>
      <c r="O5963">
        <v>7.3</v>
      </c>
      <c r="P5963">
        <v>8000</v>
      </c>
    </row>
    <row r="5964" spans="1:16" x14ac:dyDescent="0.3">
      <c r="A5964" t="s">
        <v>4912</v>
      </c>
      <c r="B5964" t="s">
        <v>233</v>
      </c>
      <c r="N5964" s="111">
        <v>5</v>
      </c>
      <c r="O5964">
        <v>4.5999999999999996</v>
      </c>
      <c r="P5964">
        <v>283</v>
      </c>
    </row>
    <row r="5965" spans="1:16" x14ac:dyDescent="0.3">
      <c r="A5965" t="s">
        <v>4913</v>
      </c>
      <c r="B5965" t="s">
        <v>190</v>
      </c>
      <c r="N5965" s="111">
        <v>6</v>
      </c>
      <c r="O5965">
        <v>6.8</v>
      </c>
      <c r="P5965">
        <v>634</v>
      </c>
    </row>
    <row r="5966" spans="1:16" x14ac:dyDescent="0.3">
      <c r="A5966" t="s">
        <v>4818</v>
      </c>
      <c r="B5966" t="s">
        <v>543</v>
      </c>
      <c r="N5966" s="111">
        <v>7</v>
      </c>
      <c r="O5966">
        <v>7.5</v>
      </c>
      <c r="P5966">
        <v>16000</v>
      </c>
    </row>
    <row r="5967" spans="1:16" x14ac:dyDescent="0.3">
      <c r="A5967" t="s">
        <v>4914</v>
      </c>
      <c r="B5967" t="s">
        <v>373</v>
      </c>
      <c r="N5967" s="111">
        <v>4</v>
      </c>
      <c r="O5967">
        <v>7.1</v>
      </c>
      <c r="P5967">
        <v>27000</v>
      </c>
    </row>
    <row r="5968" spans="1:16" x14ac:dyDescent="0.3">
      <c r="A5968" t="s">
        <v>4915</v>
      </c>
      <c r="B5968" t="s">
        <v>494</v>
      </c>
      <c r="N5968" s="111">
        <v>5</v>
      </c>
      <c r="O5968">
        <v>7.3</v>
      </c>
      <c r="P5968">
        <v>8000</v>
      </c>
    </row>
    <row r="5969" spans="1:16" x14ac:dyDescent="0.3">
      <c r="A5969" t="s">
        <v>4916</v>
      </c>
      <c r="B5969" t="s">
        <v>965</v>
      </c>
      <c r="N5969" s="107">
        <v>4</v>
      </c>
      <c r="O5969">
        <v>8.3000000000000007</v>
      </c>
      <c r="P5969">
        <v>2000</v>
      </c>
    </row>
    <row r="5970" spans="1:16" x14ac:dyDescent="0.3">
      <c r="A5970" t="s">
        <v>4917</v>
      </c>
      <c r="B5970" t="s">
        <v>966</v>
      </c>
      <c r="N5970" s="107">
        <v>5</v>
      </c>
      <c r="O5970">
        <v>5.4</v>
      </c>
      <c r="P5970">
        <v>0</v>
      </c>
    </row>
    <row r="5971" spans="1:16" x14ac:dyDescent="0.3">
      <c r="A5971" t="s">
        <v>4918</v>
      </c>
      <c r="B5971" t="s">
        <v>500</v>
      </c>
      <c r="N5971" s="107">
        <v>6</v>
      </c>
      <c r="O5971">
        <v>4</v>
      </c>
      <c r="P5971">
        <v>92000</v>
      </c>
    </row>
    <row r="5972" spans="1:16" x14ac:dyDescent="0.3">
      <c r="A5972" t="s">
        <v>4919</v>
      </c>
      <c r="B5972" t="s">
        <v>443</v>
      </c>
      <c r="N5972" s="107">
        <v>7</v>
      </c>
      <c r="O5972">
        <v>8</v>
      </c>
      <c r="P5972">
        <v>0</v>
      </c>
    </row>
    <row r="5973" spans="1:16" x14ac:dyDescent="0.3">
      <c r="A5973" t="s">
        <v>4920</v>
      </c>
      <c r="B5973" t="s">
        <v>829</v>
      </c>
      <c r="N5973" s="107">
        <v>5</v>
      </c>
      <c r="O5973">
        <v>6.7</v>
      </c>
      <c r="P5973">
        <v>0</v>
      </c>
    </row>
    <row r="5974" spans="1:16" x14ac:dyDescent="0.3">
      <c r="A5974" t="s">
        <v>1372</v>
      </c>
      <c r="B5974" t="s">
        <v>191</v>
      </c>
      <c r="N5974" s="107">
        <v>6</v>
      </c>
      <c r="O5974">
        <v>5.7</v>
      </c>
      <c r="P5974">
        <v>842</v>
      </c>
    </row>
    <row r="5975" spans="1:16" x14ac:dyDescent="0.3">
      <c r="A5975" t="s">
        <v>4921</v>
      </c>
      <c r="B5975" t="s">
        <v>298</v>
      </c>
      <c r="N5975" s="107">
        <v>13</v>
      </c>
      <c r="O5975">
        <v>4.5999999999999996</v>
      </c>
      <c r="P5975">
        <v>118</v>
      </c>
    </row>
    <row r="5976" spans="1:16" x14ac:dyDescent="0.3">
      <c r="A5976" t="s">
        <v>4922</v>
      </c>
      <c r="B5976" t="s">
        <v>298</v>
      </c>
      <c r="N5976" s="107">
        <v>15</v>
      </c>
      <c r="O5976">
        <v>4</v>
      </c>
      <c r="P5976">
        <v>762</v>
      </c>
    </row>
    <row r="5977" spans="1:16" x14ac:dyDescent="0.3">
      <c r="A5977" t="s">
        <v>4923</v>
      </c>
      <c r="B5977" t="s">
        <v>967</v>
      </c>
      <c r="N5977" s="107">
        <v>21</v>
      </c>
      <c r="O5977">
        <v>7</v>
      </c>
      <c r="P5977">
        <v>0</v>
      </c>
    </row>
    <row r="5978" spans="1:16" x14ac:dyDescent="0.3">
      <c r="A5978" t="s">
        <v>4924</v>
      </c>
      <c r="B5978" t="s">
        <v>477</v>
      </c>
      <c r="N5978" s="111">
        <v>4</v>
      </c>
      <c r="O5978">
        <v>7.4</v>
      </c>
      <c r="P5978">
        <v>576</v>
      </c>
    </row>
    <row r="5979" spans="1:16" x14ac:dyDescent="0.3">
      <c r="A5979" t="s">
        <v>4925</v>
      </c>
      <c r="B5979" t="s">
        <v>353</v>
      </c>
      <c r="N5979" s="111">
        <v>5</v>
      </c>
      <c r="O5979">
        <v>5.9</v>
      </c>
      <c r="P5979">
        <v>138</v>
      </c>
    </row>
    <row r="5980" spans="1:16" x14ac:dyDescent="0.3">
      <c r="A5980" t="s">
        <v>4926</v>
      </c>
      <c r="B5980" t="s">
        <v>243</v>
      </c>
      <c r="N5980" s="111">
        <v>6</v>
      </c>
      <c r="O5980">
        <v>4.5999999999999996</v>
      </c>
      <c r="P5980">
        <v>0</v>
      </c>
    </row>
    <row r="5981" spans="1:16" x14ac:dyDescent="0.3">
      <c r="A5981" t="s">
        <v>3033</v>
      </c>
      <c r="B5981" t="s">
        <v>409</v>
      </c>
      <c r="N5981" s="111">
        <v>3</v>
      </c>
      <c r="O5981">
        <v>4.8</v>
      </c>
      <c r="P5981">
        <v>11000</v>
      </c>
    </row>
    <row r="5982" spans="1:16" x14ac:dyDescent="0.3">
      <c r="A5982" t="s">
        <v>4927</v>
      </c>
      <c r="B5982" t="s">
        <v>323</v>
      </c>
      <c r="N5982" s="111">
        <v>7</v>
      </c>
      <c r="O5982">
        <v>7.5</v>
      </c>
      <c r="P5982">
        <v>0</v>
      </c>
    </row>
    <row r="5983" spans="1:16" x14ac:dyDescent="0.3">
      <c r="A5983" t="s">
        <v>4928</v>
      </c>
      <c r="B5983" t="s">
        <v>392</v>
      </c>
      <c r="N5983" s="111">
        <v>6</v>
      </c>
      <c r="O5983">
        <v>4.7</v>
      </c>
      <c r="P5983">
        <v>0</v>
      </c>
    </row>
    <row r="5984" spans="1:16" x14ac:dyDescent="0.3">
      <c r="A5984" t="s">
        <v>4929</v>
      </c>
      <c r="B5984" t="s">
        <v>278</v>
      </c>
      <c r="N5984" s="111">
        <v>5</v>
      </c>
      <c r="O5984">
        <v>6.7</v>
      </c>
      <c r="P5984">
        <v>414</v>
      </c>
    </row>
    <row r="5985" spans="1:16" x14ac:dyDescent="0.3">
      <c r="A5985" t="s">
        <v>4930</v>
      </c>
      <c r="B5985" t="s">
        <v>479</v>
      </c>
      <c r="N5985" s="111">
        <v>6</v>
      </c>
      <c r="O5985">
        <v>6.3</v>
      </c>
      <c r="P5985">
        <v>931</v>
      </c>
    </row>
    <row r="5986" spans="1:16" x14ac:dyDescent="0.3">
      <c r="A5986" t="s">
        <v>4931</v>
      </c>
      <c r="B5986" t="s">
        <v>243</v>
      </c>
      <c r="N5986" s="111">
        <v>7</v>
      </c>
      <c r="O5986">
        <v>6</v>
      </c>
      <c r="P5986">
        <v>0</v>
      </c>
    </row>
    <row r="5987" spans="1:16" x14ac:dyDescent="0.3">
      <c r="A5987" t="s">
        <v>4932</v>
      </c>
      <c r="B5987" t="s">
        <v>392</v>
      </c>
      <c r="N5987" s="111">
        <v>4</v>
      </c>
      <c r="O5987">
        <v>6.7</v>
      </c>
      <c r="P5987">
        <v>15000</v>
      </c>
    </row>
    <row r="5988" spans="1:16" x14ac:dyDescent="0.3">
      <c r="A5988" t="s">
        <v>4933</v>
      </c>
      <c r="B5988" t="s">
        <v>278</v>
      </c>
      <c r="N5988" s="111">
        <v>5</v>
      </c>
      <c r="O5988">
        <v>7.1</v>
      </c>
      <c r="P5988">
        <v>131</v>
      </c>
    </row>
    <row r="5989" spans="1:16" x14ac:dyDescent="0.3">
      <c r="A5989" t="s">
        <v>4934</v>
      </c>
      <c r="B5989" t="s">
        <v>177</v>
      </c>
      <c r="N5989" s="107">
        <v>15</v>
      </c>
      <c r="O5989">
        <v>2.7</v>
      </c>
      <c r="P5989">
        <v>816</v>
      </c>
    </row>
    <row r="5990" spans="1:16" x14ac:dyDescent="0.3">
      <c r="A5990" t="s">
        <v>4935</v>
      </c>
      <c r="B5990" t="s">
        <v>443</v>
      </c>
      <c r="N5990" s="107">
        <v>16</v>
      </c>
      <c r="O5990">
        <v>7.3</v>
      </c>
      <c r="P5990">
        <v>0</v>
      </c>
    </row>
    <row r="5991" spans="1:16" x14ac:dyDescent="0.3">
      <c r="A5991" t="s">
        <v>4936</v>
      </c>
      <c r="B5991" t="s">
        <v>298</v>
      </c>
      <c r="N5991" s="107">
        <v>17</v>
      </c>
      <c r="O5991">
        <v>7.6</v>
      </c>
      <c r="P5991">
        <v>309</v>
      </c>
    </row>
    <row r="5992" spans="1:16" x14ac:dyDescent="0.3">
      <c r="A5992" t="s">
        <v>4937</v>
      </c>
      <c r="B5992" t="s">
        <v>298</v>
      </c>
      <c r="N5992" s="107">
        <v>18</v>
      </c>
      <c r="O5992">
        <v>5.8</v>
      </c>
      <c r="P5992">
        <v>830</v>
      </c>
    </row>
    <row r="5993" spans="1:16" x14ac:dyDescent="0.3">
      <c r="A5993" t="s">
        <v>4938</v>
      </c>
      <c r="B5993" t="s">
        <v>486</v>
      </c>
      <c r="N5993" s="107">
        <v>19</v>
      </c>
      <c r="O5993">
        <v>6.5</v>
      </c>
      <c r="P5993">
        <v>708</v>
      </c>
    </row>
    <row r="5994" spans="1:16" x14ac:dyDescent="0.3">
      <c r="A5994" t="s">
        <v>4939</v>
      </c>
      <c r="B5994" t="s">
        <v>373</v>
      </c>
      <c r="N5994" s="107">
        <v>12</v>
      </c>
      <c r="O5994">
        <v>6.6</v>
      </c>
      <c r="P5994">
        <v>16000</v>
      </c>
    </row>
    <row r="5995" spans="1:16" x14ac:dyDescent="0.3">
      <c r="A5995" t="s">
        <v>4940</v>
      </c>
      <c r="B5995" t="s">
        <v>968</v>
      </c>
      <c r="N5995" s="107">
        <v>4</v>
      </c>
      <c r="O5995">
        <v>6.2</v>
      </c>
      <c r="P5995">
        <v>0</v>
      </c>
    </row>
    <row r="5996" spans="1:16" x14ac:dyDescent="0.3">
      <c r="A5996" t="s">
        <v>4941</v>
      </c>
      <c r="B5996" t="s">
        <v>186</v>
      </c>
      <c r="N5996" s="107">
        <v>3</v>
      </c>
      <c r="O5996">
        <v>6.9</v>
      </c>
      <c r="P5996">
        <v>26000</v>
      </c>
    </row>
    <row r="5997" spans="1:16" x14ac:dyDescent="0.3">
      <c r="A5997" t="s">
        <v>4942</v>
      </c>
      <c r="B5997" t="s">
        <v>478</v>
      </c>
      <c r="N5997" s="107">
        <v>8</v>
      </c>
      <c r="O5997">
        <v>8.5</v>
      </c>
      <c r="P5997">
        <v>550</v>
      </c>
    </row>
    <row r="5998" spans="1:16" x14ac:dyDescent="0.3">
      <c r="A5998" t="s">
        <v>4943</v>
      </c>
      <c r="B5998" t="s">
        <v>186</v>
      </c>
      <c r="N5998" s="107">
        <v>9</v>
      </c>
      <c r="O5998">
        <v>4.8</v>
      </c>
      <c r="P5998">
        <v>0</v>
      </c>
    </row>
    <row r="5999" spans="1:16" x14ac:dyDescent="0.3">
      <c r="A5999" t="s">
        <v>4944</v>
      </c>
      <c r="B5999" t="s">
        <v>190</v>
      </c>
      <c r="N5999" s="107">
        <v>1</v>
      </c>
      <c r="O5999">
        <v>6.6</v>
      </c>
      <c r="P5999">
        <v>987</v>
      </c>
    </row>
    <row r="6000" spans="1:16" x14ac:dyDescent="0.3">
      <c r="A6000" t="s">
        <v>4945</v>
      </c>
      <c r="B6000" t="s">
        <v>479</v>
      </c>
      <c r="N6000" s="107">
        <v>12</v>
      </c>
      <c r="O6000">
        <v>5.7</v>
      </c>
      <c r="P6000">
        <v>872</v>
      </c>
    </row>
    <row r="6001" spans="1:16" x14ac:dyDescent="0.3">
      <c r="A6001" t="s">
        <v>4946</v>
      </c>
      <c r="B6001" t="s">
        <v>479</v>
      </c>
      <c r="N6001" s="107">
        <v>7</v>
      </c>
      <c r="O6001">
        <v>7</v>
      </c>
      <c r="P6001">
        <v>111</v>
      </c>
    </row>
    <row r="6002" spans="1:16" x14ac:dyDescent="0.3">
      <c r="A6002" t="s">
        <v>4947</v>
      </c>
      <c r="B6002" t="s">
        <v>443</v>
      </c>
      <c r="N6002" s="107">
        <v>4</v>
      </c>
      <c r="O6002">
        <v>5.4</v>
      </c>
      <c r="P6002">
        <v>12000</v>
      </c>
    </row>
    <row r="6003" spans="1:16" x14ac:dyDescent="0.3">
      <c r="A6003" t="s">
        <v>4948</v>
      </c>
      <c r="B6003" t="s">
        <v>543</v>
      </c>
      <c r="N6003" s="107">
        <v>8</v>
      </c>
      <c r="O6003">
        <v>7.1</v>
      </c>
      <c r="P6003">
        <v>11000</v>
      </c>
    </row>
    <row r="6004" spans="1:16" x14ac:dyDescent="0.3">
      <c r="A6004" t="s">
        <v>4949</v>
      </c>
      <c r="B6004" t="s">
        <v>443</v>
      </c>
      <c r="N6004" s="107">
        <v>9</v>
      </c>
      <c r="O6004">
        <v>6.9</v>
      </c>
      <c r="P6004">
        <v>167</v>
      </c>
    </row>
    <row r="6005" spans="1:16" x14ac:dyDescent="0.3">
      <c r="A6005" t="s">
        <v>4950</v>
      </c>
      <c r="B6005" t="s">
        <v>487</v>
      </c>
      <c r="N6005" s="107">
        <v>9</v>
      </c>
      <c r="O6005">
        <v>6.6</v>
      </c>
      <c r="P6005">
        <v>314</v>
      </c>
    </row>
    <row r="6006" spans="1:16" x14ac:dyDescent="0.3">
      <c r="A6006" t="s">
        <v>4951</v>
      </c>
      <c r="B6006" t="s">
        <v>611</v>
      </c>
      <c r="N6006" s="107">
        <v>9</v>
      </c>
      <c r="O6006">
        <v>5.9</v>
      </c>
      <c r="P6006">
        <v>614</v>
      </c>
    </row>
    <row r="6007" spans="1:16" x14ac:dyDescent="0.3">
      <c r="A6007" t="s">
        <v>4952</v>
      </c>
      <c r="B6007" t="s">
        <v>969</v>
      </c>
      <c r="N6007" s="107">
        <v>1</v>
      </c>
      <c r="O6007">
        <v>6.3</v>
      </c>
      <c r="P6007">
        <v>182</v>
      </c>
    </row>
    <row r="6008" spans="1:16" x14ac:dyDescent="0.3">
      <c r="A6008" t="s">
        <v>4953</v>
      </c>
      <c r="B6008" t="s">
        <v>298</v>
      </c>
      <c r="N6008" s="107">
        <v>3</v>
      </c>
      <c r="O6008">
        <v>6.3</v>
      </c>
      <c r="P6008">
        <v>0</v>
      </c>
    </row>
    <row r="6009" spans="1:16" x14ac:dyDescent="0.3">
      <c r="A6009" t="s">
        <v>4954</v>
      </c>
      <c r="B6009" t="s">
        <v>443</v>
      </c>
      <c r="N6009" s="107">
        <v>12</v>
      </c>
      <c r="O6009">
        <v>7.7</v>
      </c>
      <c r="P6009">
        <v>10000</v>
      </c>
    </row>
    <row r="6010" spans="1:16" x14ac:dyDescent="0.3">
      <c r="A6010" t="s">
        <v>4955</v>
      </c>
      <c r="B6010" t="s">
        <v>341</v>
      </c>
      <c r="N6010" s="107">
        <v>1</v>
      </c>
      <c r="O6010">
        <v>7</v>
      </c>
      <c r="P6010">
        <v>132</v>
      </c>
    </row>
    <row r="6011" spans="1:16" x14ac:dyDescent="0.3">
      <c r="A6011" t="s">
        <v>4956</v>
      </c>
      <c r="B6011" t="s">
        <v>298</v>
      </c>
      <c r="N6011" s="107">
        <v>16</v>
      </c>
      <c r="O6011">
        <v>6.3</v>
      </c>
      <c r="P6011">
        <v>108</v>
      </c>
    </row>
    <row r="6012" spans="1:16" x14ac:dyDescent="0.3">
      <c r="A6012" t="s">
        <v>4957</v>
      </c>
      <c r="B6012" t="s">
        <v>300</v>
      </c>
      <c r="N6012" s="107">
        <v>23</v>
      </c>
      <c r="O6012">
        <v>5.9</v>
      </c>
      <c r="P6012">
        <v>0</v>
      </c>
    </row>
    <row r="6013" spans="1:16" x14ac:dyDescent="0.3">
      <c r="A6013" t="s">
        <v>4958</v>
      </c>
      <c r="B6013" t="s">
        <v>190</v>
      </c>
      <c r="N6013" s="107">
        <v>23</v>
      </c>
      <c r="O6013">
        <v>6.2</v>
      </c>
      <c r="P6013">
        <v>98</v>
      </c>
    </row>
    <row r="6014" spans="1:16" x14ac:dyDescent="0.3">
      <c r="A6014" t="s">
        <v>4959</v>
      </c>
      <c r="B6014" t="s">
        <v>278</v>
      </c>
      <c r="N6014" s="107">
        <v>2</v>
      </c>
      <c r="O6014">
        <v>5</v>
      </c>
      <c r="P6014">
        <v>0</v>
      </c>
    </row>
    <row r="6015" spans="1:16" x14ac:dyDescent="0.3">
      <c r="A6015" t="s">
        <v>4960</v>
      </c>
      <c r="B6015" t="s">
        <v>373</v>
      </c>
      <c r="N6015" s="107">
        <v>4</v>
      </c>
      <c r="O6015">
        <v>7.7</v>
      </c>
      <c r="P6015">
        <v>0</v>
      </c>
    </row>
    <row r="6016" spans="1:16" x14ac:dyDescent="0.3">
      <c r="A6016" t="s">
        <v>4961</v>
      </c>
      <c r="B6016" t="s">
        <v>228</v>
      </c>
      <c r="N6016" s="107">
        <v>21</v>
      </c>
      <c r="O6016">
        <v>6.5</v>
      </c>
      <c r="P6016">
        <v>325</v>
      </c>
    </row>
    <row r="6017" spans="1:16" x14ac:dyDescent="0.3">
      <c r="A6017" t="s">
        <v>4962</v>
      </c>
      <c r="B6017" t="s">
        <v>388</v>
      </c>
      <c r="N6017" s="107">
        <v>2</v>
      </c>
      <c r="O6017">
        <v>6.1</v>
      </c>
      <c r="P6017">
        <v>161</v>
      </c>
    </row>
    <row r="6018" spans="1:16" x14ac:dyDescent="0.3">
      <c r="A6018" t="s">
        <v>4963</v>
      </c>
      <c r="B6018" t="s">
        <v>286</v>
      </c>
      <c r="N6018" s="107">
        <v>4</v>
      </c>
      <c r="O6018">
        <v>5.8</v>
      </c>
      <c r="P6018">
        <v>278</v>
      </c>
    </row>
    <row r="6019" spans="1:16" x14ac:dyDescent="0.3">
      <c r="A6019" t="s">
        <v>4964</v>
      </c>
      <c r="B6019" t="s">
        <v>443</v>
      </c>
      <c r="N6019" s="107">
        <v>2</v>
      </c>
      <c r="O6019">
        <v>6.1</v>
      </c>
      <c r="P6019">
        <v>798</v>
      </c>
    </row>
    <row r="6020" spans="1:16" x14ac:dyDescent="0.3">
      <c r="A6020" t="s">
        <v>4965</v>
      </c>
      <c r="B6020" t="s">
        <v>373</v>
      </c>
      <c r="N6020" s="107">
        <v>4</v>
      </c>
      <c r="O6020">
        <v>6</v>
      </c>
      <c r="P6020">
        <v>0</v>
      </c>
    </row>
    <row r="6021" spans="1:16" x14ac:dyDescent="0.3">
      <c r="A6021" t="s">
        <v>4966</v>
      </c>
      <c r="B6021" t="s">
        <v>436</v>
      </c>
      <c r="N6021" s="107">
        <v>5</v>
      </c>
      <c r="O6021">
        <v>6.3</v>
      </c>
      <c r="P6021">
        <v>688</v>
      </c>
    </row>
    <row r="6022" spans="1:16" x14ac:dyDescent="0.3">
      <c r="A6022" t="s">
        <v>4967</v>
      </c>
      <c r="B6022" t="s">
        <v>392</v>
      </c>
      <c r="N6022" s="107">
        <v>6</v>
      </c>
      <c r="O6022">
        <v>6.3</v>
      </c>
      <c r="P6022">
        <v>282</v>
      </c>
    </row>
    <row r="6023" spans="1:16" x14ac:dyDescent="0.3">
      <c r="A6023" t="s">
        <v>4968</v>
      </c>
      <c r="B6023" t="s">
        <v>630</v>
      </c>
      <c r="N6023" s="107">
        <v>7</v>
      </c>
      <c r="O6023">
        <v>7.5</v>
      </c>
      <c r="P6023">
        <v>0</v>
      </c>
    </row>
    <row r="6024" spans="1:16" x14ac:dyDescent="0.3">
      <c r="A6024" t="s">
        <v>4969</v>
      </c>
      <c r="B6024" t="s">
        <v>970</v>
      </c>
      <c r="N6024" s="107">
        <v>8</v>
      </c>
      <c r="O6024">
        <v>7.6</v>
      </c>
      <c r="P6024">
        <v>657</v>
      </c>
    </row>
    <row r="6025" spans="1:16" x14ac:dyDescent="0.3">
      <c r="A6025" t="s">
        <v>4970</v>
      </c>
      <c r="B6025" t="s">
        <v>433</v>
      </c>
      <c r="N6025" s="107">
        <v>9</v>
      </c>
      <c r="O6025">
        <v>5.2</v>
      </c>
      <c r="P6025">
        <v>279</v>
      </c>
    </row>
    <row r="6026" spans="1:16" x14ac:dyDescent="0.3">
      <c r="A6026" t="s">
        <v>4971</v>
      </c>
      <c r="B6026" t="s">
        <v>442</v>
      </c>
      <c r="N6026" s="107">
        <v>2</v>
      </c>
      <c r="O6026">
        <v>7.8</v>
      </c>
      <c r="P6026">
        <v>296</v>
      </c>
    </row>
    <row r="6027" spans="1:16" x14ac:dyDescent="0.3">
      <c r="A6027" t="s">
        <v>4972</v>
      </c>
      <c r="B6027" t="s">
        <v>278</v>
      </c>
      <c r="N6027" s="107">
        <v>24</v>
      </c>
      <c r="O6027">
        <v>6.6</v>
      </c>
      <c r="P6027">
        <v>0</v>
      </c>
    </row>
    <row r="6028" spans="1:16" x14ac:dyDescent="0.3">
      <c r="A6028" t="s">
        <v>4973</v>
      </c>
      <c r="B6028" t="s">
        <v>602</v>
      </c>
      <c r="N6028" s="107">
        <v>23</v>
      </c>
      <c r="O6028">
        <v>4.7</v>
      </c>
      <c r="P6028">
        <v>0</v>
      </c>
    </row>
    <row r="6029" spans="1:16" x14ac:dyDescent="0.3">
      <c r="A6029" t="s">
        <v>4974</v>
      </c>
      <c r="B6029" t="s">
        <v>554</v>
      </c>
      <c r="N6029" s="107">
        <v>24</v>
      </c>
      <c r="O6029">
        <v>6.7</v>
      </c>
      <c r="P6029">
        <v>531</v>
      </c>
    </row>
    <row r="6030" spans="1:16" x14ac:dyDescent="0.3">
      <c r="A6030" t="s">
        <v>4975</v>
      </c>
      <c r="B6030" t="s">
        <v>602</v>
      </c>
      <c r="N6030" s="107">
        <v>21</v>
      </c>
      <c r="O6030">
        <v>4.2</v>
      </c>
      <c r="P6030">
        <v>170</v>
      </c>
    </row>
    <row r="6031" spans="1:16" x14ac:dyDescent="0.3">
      <c r="A6031" t="s">
        <v>4976</v>
      </c>
      <c r="B6031" t="s">
        <v>300</v>
      </c>
      <c r="N6031" s="107">
        <v>20</v>
      </c>
      <c r="O6031">
        <v>6.3</v>
      </c>
      <c r="P6031">
        <v>365</v>
      </c>
    </row>
    <row r="6032" spans="1:16" x14ac:dyDescent="0.3">
      <c r="A6032" t="s">
        <v>4977</v>
      </c>
      <c r="B6032" t="s">
        <v>971</v>
      </c>
      <c r="N6032" s="107">
        <v>9</v>
      </c>
      <c r="O6032">
        <v>4.7</v>
      </c>
      <c r="P6032">
        <v>0</v>
      </c>
    </row>
    <row r="6033" spans="1:16" x14ac:dyDescent="0.3">
      <c r="A6033" t="s">
        <v>1451</v>
      </c>
      <c r="B6033" t="s">
        <v>345</v>
      </c>
      <c r="N6033" s="107">
        <v>7</v>
      </c>
      <c r="O6033">
        <v>6</v>
      </c>
      <c r="P6033">
        <v>2000</v>
      </c>
    </row>
    <row r="6034" spans="1:16" x14ac:dyDescent="0.3">
      <c r="A6034" t="s">
        <v>4978</v>
      </c>
      <c r="B6034" t="s">
        <v>579</v>
      </c>
      <c r="N6034" s="107">
        <v>4</v>
      </c>
      <c r="O6034">
        <v>7.9</v>
      </c>
      <c r="P6034">
        <v>17000</v>
      </c>
    </row>
    <row r="6035" spans="1:16" x14ac:dyDescent="0.3">
      <c r="A6035" t="s">
        <v>4979</v>
      </c>
      <c r="B6035" t="s">
        <v>190</v>
      </c>
      <c r="N6035" s="107">
        <v>5</v>
      </c>
      <c r="O6035">
        <v>8.1</v>
      </c>
      <c r="P6035">
        <v>16000</v>
      </c>
    </row>
    <row r="6036" spans="1:16" x14ac:dyDescent="0.3">
      <c r="A6036" t="s">
        <v>4980</v>
      </c>
      <c r="B6036" t="s">
        <v>326</v>
      </c>
      <c r="N6036" s="107">
        <v>6</v>
      </c>
      <c r="O6036">
        <v>8.1999999999999993</v>
      </c>
      <c r="P6036">
        <v>0</v>
      </c>
    </row>
    <row r="6037" spans="1:16" x14ac:dyDescent="0.3">
      <c r="A6037" t="s">
        <v>4981</v>
      </c>
      <c r="B6037" t="s">
        <v>286</v>
      </c>
      <c r="N6037" s="107">
        <v>7</v>
      </c>
      <c r="O6037">
        <v>6</v>
      </c>
      <c r="P6037">
        <v>251</v>
      </c>
    </row>
    <row r="6038" spans="1:16" x14ac:dyDescent="0.3">
      <c r="A6038" t="s">
        <v>4982</v>
      </c>
      <c r="B6038" t="s">
        <v>972</v>
      </c>
      <c r="N6038" s="107">
        <v>8</v>
      </c>
      <c r="O6038">
        <v>6.8</v>
      </c>
      <c r="P6038">
        <v>237</v>
      </c>
    </row>
    <row r="6039" spans="1:16" x14ac:dyDescent="0.3">
      <c r="A6039" t="s">
        <v>4983</v>
      </c>
      <c r="B6039" t="s">
        <v>443</v>
      </c>
      <c r="N6039" s="107">
        <v>9</v>
      </c>
      <c r="O6039">
        <v>7.3</v>
      </c>
      <c r="P6039">
        <v>456</v>
      </c>
    </row>
    <row r="6040" spans="1:16" x14ac:dyDescent="0.3">
      <c r="A6040" t="s">
        <v>4984</v>
      </c>
      <c r="B6040" t="s">
        <v>973</v>
      </c>
      <c r="N6040" s="107">
        <v>23</v>
      </c>
      <c r="O6040">
        <v>7</v>
      </c>
      <c r="P6040">
        <v>17000</v>
      </c>
    </row>
    <row r="6041" spans="1:16" x14ac:dyDescent="0.3">
      <c r="A6041" t="s">
        <v>4985</v>
      </c>
      <c r="B6041" t="s">
        <v>712</v>
      </c>
      <c r="N6041" s="107">
        <v>21</v>
      </c>
      <c r="O6041">
        <v>7.3</v>
      </c>
      <c r="P6041">
        <v>385</v>
      </c>
    </row>
    <row r="6042" spans="1:16" x14ac:dyDescent="0.3">
      <c r="A6042" t="s">
        <v>4986</v>
      </c>
      <c r="B6042" t="s">
        <v>443</v>
      </c>
      <c r="N6042" s="107">
        <v>12</v>
      </c>
      <c r="O6042">
        <v>7.5</v>
      </c>
      <c r="P6042">
        <v>0</v>
      </c>
    </row>
    <row r="6043" spans="1:16" x14ac:dyDescent="0.3">
      <c r="A6043" t="s">
        <v>4987</v>
      </c>
      <c r="B6043" t="s">
        <v>712</v>
      </c>
      <c r="N6043" s="107">
        <v>12</v>
      </c>
      <c r="O6043">
        <v>6.8</v>
      </c>
      <c r="P6043">
        <v>359</v>
      </c>
    </row>
    <row r="6044" spans="1:16" x14ac:dyDescent="0.3">
      <c r="A6044" t="s">
        <v>4988</v>
      </c>
      <c r="B6044" t="s">
        <v>974</v>
      </c>
      <c r="N6044" s="107">
        <v>12</v>
      </c>
      <c r="O6044">
        <v>7.1</v>
      </c>
      <c r="P6044">
        <v>0</v>
      </c>
    </row>
    <row r="6045" spans="1:16" x14ac:dyDescent="0.3">
      <c r="A6045" t="s">
        <v>4989</v>
      </c>
      <c r="B6045" t="s">
        <v>443</v>
      </c>
      <c r="N6045" s="107">
        <v>13</v>
      </c>
      <c r="O6045">
        <v>6.9</v>
      </c>
      <c r="P6045">
        <v>0</v>
      </c>
    </row>
    <row r="6046" spans="1:16" x14ac:dyDescent="0.3">
      <c r="A6046" t="s">
        <v>4990</v>
      </c>
      <c r="B6046" t="s">
        <v>373</v>
      </c>
      <c r="N6046" s="107">
        <v>15</v>
      </c>
      <c r="O6046">
        <v>6.9</v>
      </c>
      <c r="P6046">
        <v>29000</v>
      </c>
    </row>
    <row r="6047" spans="1:16" x14ac:dyDescent="0.3">
      <c r="A6047" t="s">
        <v>2309</v>
      </c>
      <c r="B6047" t="s">
        <v>256</v>
      </c>
      <c r="N6047" s="107">
        <v>21</v>
      </c>
      <c r="O6047">
        <v>6.9</v>
      </c>
      <c r="P6047">
        <v>0</v>
      </c>
    </row>
    <row r="6048" spans="1:16" x14ac:dyDescent="0.3">
      <c r="A6048" t="s">
        <v>4991</v>
      </c>
      <c r="B6048" t="s">
        <v>811</v>
      </c>
      <c r="N6048" s="107">
        <v>9</v>
      </c>
      <c r="O6048">
        <v>8.4</v>
      </c>
      <c r="P6048">
        <v>0</v>
      </c>
    </row>
    <row r="6049" spans="1:16" x14ac:dyDescent="0.3">
      <c r="A6049" t="s">
        <v>4992</v>
      </c>
      <c r="B6049" t="s">
        <v>443</v>
      </c>
      <c r="N6049" s="107">
        <v>7</v>
      </c>
      <c r="O6049">
        <v>7.9</v>
      </c>
      <c r="P6049">
        <v>0</v>
      </c>
    </row>
    <row r="6050" spans="1:16" x14ac:dyDescent="0.3">
      <c r="A6050" t="s">
        <v>4993</v>
      </c>
      <c r="B6050" t="s">
        <v>552</v>
      </c>
      <c r="N6050" s="107">
        <v>4</v>
      </c>
      <c r="O6050">
        <v>7.2</v>
      </c>
      <c r="P6050">
        <v>16000</v>
      </c>
    </row>
    <row r="6051" spans="1:16" x14ac:dyDescent="0.3">
      <c r="A6051" t="s">
        <v>4994</v>
      </c>
      <c r="B6051" t="s">
        <v>298</v>
      </c>
      <c r="N6051" s="107">
        <v>5</v>
      </c>
      <c r="O6051">
        <v>7.8</v>
      </c>
      <c r="P6051">
        <v>358</v>
      </c>
    </row>
    <row r="6052" spans="1:16" x14ac:dyDescent="0.3">
      <c r="A6052" t="s">
        <v>4995</v>
      </c>
      <c r="B6052" t="s">
        <v>176</v>
      </c>
      <c r="N6052" s="107">
        <v>6</v>
      </c>
      <c r="O6052">
        <v>3.5</v>
      </c>
      <c r="P6052">
        <v>8000</v>
      </c>
    </row>
    <row r="6053" spans="1:16" x14ac:dyDescent="0.3">
      <c r="A6053" t="s">
        <v>4996</v>
      </c>
      <c r="B6053" t="s">
        <v>373</v>
      </c>
      <c r="N6053" s="107">
        <v>7</v>
      </c>
      <c r="O6053">
        <v>7.3</v>
      </c>
      <c r="P6053">
        <v>0</v>
      </c>
    </row>
    <row r="6054" spans="1:16" x14ac:dyDescent="0.3">
      <c r="A6054" t="s">
        <v>4997</v>
      </c>
      <c r="B6054" t="s">
        <v>341</v>
      </c>
      <c r="N6054" s="107">
        <v>3</v>
      </c>
      <c r="O6054">
        <v>7.5</v>
      </c>
      <c r="P6054">
        <v>14000</v>
      </c>
    </row>
    <row r="6055" spans="1:16" x14ac:dyDescent="0.3">
      <c r="A6055" t="s">
        <v>4998</v>
      </c>
      <c r="B6055" t="s">
        <v>592</v>
      </c>
      <c r="N6055" s="107">
        <v>4</v>
      </c>
      <c r="O6055">
        <v>7.8</v>
      </c>
      <c r="P6055">
        <v>1000</v>
      </c>
    </row>
    <row r="6056" spans="1:16" x14ac:dyDescent="0.3">
      <c r="A6056" t="s">
        <v>4999</v>
      </c>
      <c r="B6056" t="s">
        <v>672</v>
      </c>
      <c r="N6056" s="107">
        <v>5</v>
      </c>
      <c r="O6056">
        <v>6</v>
      </c>
      <c r="P6056">
        <v>357</v>
      </c>
    </row>
    <row r="6057" spans="1:16" x14ac:dyDescent="0.3">
      <c r="A6057" t="s">
        <v>5000</v>
      </c>
      <c r="B6057" t="s">
        <v>975</v>
      </c>
      <c r="N6057" s="107">
        <v>6</v>
      </c>
      <c r="O6057">
        <v>7.3</v>
      </c>
      <c r="P6057">
        <v>0</v>
      </c>
    </row>
    <row r="6058" spans="1:16" x14ac:dyDescent="0.3">
      <c r="A6058" t="s">
        <v>5001</v>
      </c>
      <c r="B6058" t="s">
        <v>770</v>
      </c>
      <c r="N6058" s="107">
        <v>7</v>
      </c>
      <c r="O6058">
        <v>8</v>
      </c>
      <c r="P6058">
        <v>930</v>
      </c>
    </row>
    <row r="6059" spans="1:16" x14ac:dyDescent="0.3">
      <c r="A6059" t="s">
        <v>5002</v>
      </c>
      <c r="B6059" t="s">
        <v>443</v>
      </c>
      <c r="N6059" s="107">
        <v>5</v>
      </c>
      <c r="O6059">
        <v>7.6</v>
      </c>
      <c r="P6059">
        <v>470</v>
      </c>
    </row>
    <row r="6060" spans="1:16" x14ac:dyDescent="0.3">
      <c r="A6060" t="s">
        <v>5003</v>
      </c>
      <c r="B6060" t="s">
        <v>253</v>
      </c>
      <c r="N6060" s="107">
        <v>6</v>
      </c>
      <c r="O6060">
        <v>7</v>
      </c>
      <c r="P6060">
        <v>0</v>
      </c>
    </row>
    <row r="6061" spans="1:16" x14ac:dyDescent="0.3">
      <c r="A6061" t="s">
        <v>5004</v>
      </c>
      <c r="B6061" t="s">
        <v>755</v>
      </c>
      <c r="N6061" s="107">
        <v>13</v>
      </c>
      <c r="O6061">
        <v>7.5</v>
      </c>
      <c r="P6061">
        <v>43000</v>
      </c>
    </row>
    <row r="6062" spans="1:16" x14ac:dyDescent="0.3">
      <c r="A6062" t="s">
        <v>5005</v>
      </c>
      <c r="B6062" t="s">
        <v>537</v>
      </c>
      <c r="N6062" s="107">
        <v>15</v>
      </c>
      <c r="O6062">
        <v>6.8</v>
      </c>
      <c r="P6062">
        <v>280</v>
      </c>
    </row>
    <row r="6063" spans="1:16" x14ac:dyDescent="0.3">
      <c r="A6063" t="s">
        <v>5006</v>
      </c>
      <c r="B6063" t="s">
        <v>298</v>
      </c>
      <c r="N6063" s="107">
        <v>21</v>
      </c>
      <c r="O6063">
        <v>3.9</v>
      </c>
      <c r="P6063">
        <v>453</v>
      </c>
    </row>
    <row r="6064" spans="1:16" x14ac:dyDescent="0.3">
      <c r="A6064" t="s">
        <v>5007</v>
      </c>
      <c r="B6064" t="s">
        <v>278</v>
      </c>
      <c r="N6064" s="111">
        <v>4</v>
      </c>
      <c r="O6064">
        <v>6.1</v>
      </c>
      <c r="P6064">
        <v>0</v>
      </c>
    </row>
    <row r="6065" spans="1:16" x14ac:dyDescent="0.3">
      <c r="A6065" t="s">
        <v>5008</v>
      </c>
      <c r="B6065" t="s">
        <v>286</v>
      </c>
      <c r="N6065" s="111">
        <v>5</v>
      </c>
      <c r="O6065">
        <v>7.5</v>
      </c>
      <c r="P6065">
        <v>33000</v>
      </c>
    </row>
    <row r="6066" spans="1:16" x14ac:dyDescent="0.3">
      <c r="A6066" t="s">
        <v>5009</v>
      </c>
      <c r="B6066" t="s">
        <v>323</v>
      </c>
      <c r="N6066" s="111">
        <v>6</v>
      </c>
      <c r="O6066">
        <v>8.1999999999999993</v>
      </c>
      <c r="P6066">
        <v>3000</v>
      </c>
    </row>
    <row r="6067" spans="1:16" x14ac:dyDescent="0.3">
      <c r="A6067" t="s">
        <v>3527</v>
      </c>
      <c r="B6067" t="s">
        <v>602</v>
      </c>
      <c r="N6067" s="111">
        <v>3</v>
      </c>
      <c r="O6067">
        <v>7.2</v>
      </c>
      <c r="P6067">
        <v>804</v>
      </c>
    </row>
    <row r="6068" spans="1:16" x14ac:dyDescent="0.3">
      <c r="A6068" t="s">
        <v>5010</v>
      </c>
      <c r="B6068" t="s">
        <v>554</v>
      </c>
      <c r="N6068" s="111">
        <v>7</v>
      </c>
      <c r="O6068">
        <v>4.8</v>
      </c>
      <c r="P6068">
        <v>0</v>
      </c>
    </row>
    <row r="6069" spans="1:16" x14ac:dyDescent="0.3">
      <c r="A6069" t="s">
        <v>5011</v>
      </c>
      <c r="B6069" t="s">
        <v>672</v>
      </c>
      <c r="N6069" s="111">
        <v>6</v>
      </c>
      <c r="O6069">
        <v>7.8</v>
      </c>
      <c r="P6069">
        <v>0</v>
      </c>
    </row>
    <row r="6070" spans="1:16" x14ac:dyDescent="0.3">
      <c r="A6070" t="s">
        <v>5012</v>
      </c>
      <c r="B6070" t="s">
        <v>976</v>
      </c>
      <c r="N6070" s="111">
        <v>5</v>
      </c>
      <c r="O6070">
        <v>5.2</v>
      </c>
      <c r="P6070">
        <v>93000</v>
      </c>
    </row>
    <row r="6071" spans="1:16" x14ac:dyDescent="0.3">
      <c r="A6071" t="s">
        <v>5013</v>
      </c>
      <c r="B6071" t="s">
        <v>602</v>
      </c>
      <c r="N6071" s="111">
        <v>6</v>
      </c>
      <c r="O6071">
        <v>3.3</v>
      </c>
      <c r="P6071">
        <v>140</v>
      </c>
    </row>
    <row r="6072" spans="1:16" x14ac:dyDescent="0.3">
      <c r="A6072" t="s">
        <v>5014</v>
      </c>
      <c r="B6072" t="s">
        <v>606</v>
      </c>
      <c r="N6072" s="111">
        <v>7</v>
      </c>
      <c r="O6072">
        <v>6.8</v>
      </c>
      <c r="P6072">
        <v>38000</v>
      </c>
    </row>
    <row r="6073" spans="1:16" x14ac:dyDescent="0.3">
      <c r="A6073" t="s">
        <v>5015</v>
      </c>
      <c r="B6073" t="s">
        <v>977</v>
      </c>
      <c r="N6073" s="111">
        <v>4</v>
      </c>
      <c r="O6073">
        <v>7</v>
      </c>
      <c r="P6073">
        <v>360</v>
      </c>
    </row>
    <row r="6074" spans="1:16" x14ac:dyDescent="0.3">
      <c r="A6074" t="s">
        <v>5016</v>
      </c>
      <c r="B6074" t="s">
        <v>300</v>
      </c>
      <c r="N6074" s="111">
        <v>5</v>
      </c>
      <c r="O6074">
        <v>6.5</v>
      </c>
      <c r="P6074">
        <v>15000</v>
      </c>
    </row>
    <row r="6075" spans="1:16" x14ac:dyDescent="0.3">
      <c r="A6075" t="s">
        <v>1950</v>
      </c>
      <c r="B6075" t="s">
        <v>321</v>
      </c>
      <c r="N6075" s="107">
        <v>9</v>
      </c>
      <c r="O6075">
        <v>5.7</v>
      </c>
      <c r="P6075">
        <v>414</v>
      </c>
    </row>
    <row r="6076" spans="1:16" x14ac:dyDescent="0.3">
      <c r="A6076" t="s">
        <v>5017</v>
      </c>
      <c r="B6076" t="s">
        <v>373</v>
      </c>
      <c r="N6076" s="107">
        <v>7</v>
      </c>
      <c r="O6076">
        <v>6.4</v>
      </c>
      <c r="P6076">
        <v>1000</v>
      </c>
    </row>
    <row r="6077" spans="1:16" x14ac:dyDescent="0.3">
      <c r="A6077" t="s">
        <v>5018</v>
      </c>
      <c r="B6077" t="s">
        <v>279</v>
      </c>
      <c r="N6077" s="107">
        <v>4</v>
      </c>
      <c r="O6077">
        <v>5.3</v>
      </c>
      <c r="P6077">
        <v>0</v>
      </c>
    </row>
    <row r="6078" spans="1:16" x14ac:dyDescent="0.3">
      <c r="A6078" t="s">
        <v>5019</v>
      </c>
      <c r="B6078" t="s">
        <v>978</v>
      </c>
      <c r="N6078" s="107">
        <v>5</v>
      </c>
      <c r="O6078">
        <v>4.7</v>
      </c>
      <c r="P6078">
        <v>127</v>
      </c>
    </row>
    <row r="6079" spans="1:16" x14ac:dyDescent="0.3">
      <c r="A6079" t="s">
        <v>5020</v>
      </c>
      <c r="B6079" t="s">
        <v>344</v>
      </c>
      <c r="N6079" s="107">
        <v>6</v>
      </c>
      <c r="O6079">
        <v>6.1</v>
      </c>
      <c r="P6079">
        <v>18</v>
      </c>
    </row>
    <row r="6080" spans="1:16" x14ac:dyDescent="0.3">
      <c r="A6080" t="s">
        <v>5021</v>
      </c>
      <c r="B6080" t="s">
        <v>199</v>
      </c>
      <c r="N6080" s="107">
        <v>7</v>
      </c>
      <c r="O6080">
        <v>5.5</v>
      </c>
      <c r="P6080">
        <v>405</v>
      </c>
    </row>
    <row r="6081" spans="1:16" x14ac:dyDescent="0.3">
      <c r="A6081" t="s">
        <v>5022</v>
      </c>
      <c r="B6081" t="s">
        <v>479</v>
      </c>
      <c r="N6081" s="107">
        <v>3</v>
      </c>
      <c r="O6081">
        <v>7.3</v>
      </c>
      <c r="P6081">
        <v>211</v>
      </c>
    </row>
    <row r="6082" spans="1:16" x14ac:dyDescent="0.3">
      <c r="A6082" t="s">
        <v>5023</v>
      </c>
      <c r="B6082" t="s">
        <v>554</v>
      </c>
      <c r="N6082" s="107">
        <v>4</v>
      </c>
      <c r="O6082">
        <v>4.8</v>
      </c>
      <c r="P6082">
        <v>5000</v>
      </c>
    </row>
    <row r="6083" spans="1:16" x14ac:dyDescent="0.3">
      <c r="A6083" t="s">
        <v>5024</v>
      </c>
      <c r="B6083" t="s">
        <v>979</v>
      </c>
      <c r="N6083" s="107">
        <v>5</v>
      </c>
      <c r="O6083">
        <v>8.4</v>
      </c>
      <c r="P6083">
        <v>121</v>
      </c>
    </row>
    <row r="6084" spans="1:16" x14ac:dyDescent="0.3">
      <c r="A6084" t="s">
        <v>5025</v>
      </c>
      <c r="B6084" t="s">
        <v>177</v>
      </c>
      <c r="N6084" s="107">
        <v>6</v>
      </c>
      <c r="O6084">
        <v>7</v>
      </c>
      <c r="P6084">
        <v>721</v>
      </c>
    </row>
    <row r="6085" spans="1:16" x14ac:dyDescent="0.3">
      <c r="A6085" t="s">
        <v>5026</v>
      </c>
      <c r="B6085" t="s">
        <v>324</v>
      </c>
      <c r="N6085" s="107">
        <v>7</v>
      </c>
      <c r="O6085">
        <v>3.3</v>
      </c>
      <c r="P6085">
        <v>482</v>
      </c>
    </row>
    <row r="6086" spans="1:16" x14ac:dyDescent="0.3">
      <c r="A6086" t="s">
        <v>5027</v>
      </c>
      <c r="B6086" t="s">
        <v>201</v>
      </c>
      <c r="N6086" s="107">
        <v>5</v>
      </c>
      <c r="O6086">
        <v>5.4</v>
      </c>
      <c r="P6086">
        <v>570</v>
      </c>
    </row>
    <row r="6087" spans="1:16" x14ac:dyDescent="0.3">
      <c r="A6087" t="s">
        <v>5028</v>
      </c>
      <c r="B6087" t="s">
        <v>479</v>
      </c>
      <c r="N6087" s="107">
        <v>6</v>
      </c>
      <c r="O6087">
        <v>4.8</v>
      </c>
      <c r="P6087">
        <v>606</v>
      </c>
    </row>
    <row r="6088" spans="1:16" x14ac:dyDescent="0.3">
      <c r="A6088" t="s">
        <v>5029</v>
      </c>
      <c r="B6088" t="s">
        <v>353</v>
      </c>
      <c r="N6088" s="107">
        <v>13</v>
      </c>
      <c r="O6088">
        <v>3.1</v>
      </c>
      <c r="P6088">
        <v>0</v>
      </c>
    </row>
    <row r="6089" spans="1:16" x14ac:dyDescent="0.3">
      <c r="A6089" t="s">
        <v>5030</v>
      </c>
      <c r="B6089" t="s">
        <v>298</v>
      </c>
      <c r="N6089" s="107">
        <v>15</v>
      </c>
      <c r="O6089">
        <v>6.7</v>
      </c>
      <c r="P6089">
        <v>0</v>
      </c>
    </row>
    <row r="6090" spans="1:16" x14ac:dyDescent="0.3">
      <c r="A6090" t="s">
        <v>5031</v>
      </c>
      <c r="B6090" t="s">
        <v>177</v>
      </c>
      <c r="N6090" s="107">
        <v>21</v>
      </c>
      <c r="O6090">
        <v>7.6</v>
      </c>
      <c r="P6090">
        <v>21000</v>
      </c>
    </row>
    <row r="6091" spans="1:16" x14ac:dyDescent="0.3">
      <c r="A6091" t="s">
        <v>5032</v>
      </c>
      <c r="B6091" t="s">
        <v>456</v>
      </c>
      <c r="N6091" s="111">
        <v>4</v>
      </c>
      <c r="O6091">
        <v>7.1</v>
      </c>
      <c r="P6091">
        <v>224</v>
      </c>
    </row>
    <row r="6092" spans="1:16" x14ac:dyDescent="0.3">
      <c r="A6092" t="s">
        <v>5033</v>
      </c>
      <c r="B6092" t="s">
        <v>190</v>
      </c>
      <c r="N6092" s="111">
        <v>5</v>
      </c>
      <c r="O6092">
        <v>6.1</v>
      </c>
      <c r="P6092">
        <v>0</v>
      </c>
    </row>
    <row r="6093" spans="1:16" x14ac:dyDescent="0.3">
      <c r="A6093" t="s">
        <v>5034</v>
      </c>
      <c r="B6093" t="s">
        <v>373</v>
      </c>
      <c r="N6093" s="111">
        <v>6</v>
      </c>
      <c r="O6093">
        <v>6.5</v>
      </c>
      <c r="P6093">
        <v>129000</v>
      </c>
    </row>
    <row r="6094" spans="1:16" x14ac:dyDescent="0.3">
      <c r="A6094" t="s">
        <v>5035</v>
      </c>
      <c r="B6094" t="s">
        <v>592</v>
      </c>
      <c r="N6094" s="111">
        <v>3</v>
      </c>
      <c r="O6094">
        <v>8.5</v>
      </c>
      <c r="P6094">
        <v>28000</v>
      </c>
    </row>
    <row r="6095" spans="1:16" x14ac:dyDescent="0.3">
      <c r="A6095" t="s">
        <v>5036</v>
      </c>
      <c r="B6095" t="s">
        <v>325</v>
      </c>
      <c r="N6095" s="111">
        <v>7</v>
      </c>
      <c r="O6095">
        <v>8.6999999999999993</v>
      </c>
      <c r="P6095">
        <v>0</v>
      </c>
    </row>
    <row r="6096" spans="1:16" x14ac:dyDescent="0.3">
      <c r="A6096" t="s">
        <v>5037</v>
      </c>
      <c r="B6096" t="s">
        <v>603</v>
      </c>
      <c r="N6096" s="111">
        <v>6</v>
      </c>
      <c r="O6096">
        <v>7.1</v>
      </c>
      <c r="P6096">
        <v>0</v>
      </c>
    </row>
    <row r="6097" spans="1:16" x14ac:dyDescent="0.3">
      <c r="A6097" t="s">
        <v>5038</v>
      </c>
      <c r="B6097" t="s">
        <v>489</v>
      </c>
      <c r="N6097" s="111">
        <v>5</v>
      </c>
      <c r="O6097">
        <v>6.6</v>
      </c>
      <c r="P6097">
        <v>799</v>
      </c>
    </row>
    <row r="6098" spans="1:16" x14ac:dyDescent="0.3">
      <c r="A6098" t="s">
        <v>5039</v>
      </c>
      <c r="B6098" t="s">
        <v>414</v>
      </c>
      <c r="N6098" s="107">
        <v>9</v>
      </c>
      <c r="O6098">
        <v>6.7</v>
      </c>
      <c r="P6098">
        <v>60000</v>
      </c>
    </row>
    <row r="6099" spans="1:16" x14ac:dyDescent="0.3">
      <c r="A6099" t="s">
        <v>5040</v>
      </c>
      <c r="B6099" t="s">
        <v>443</v>
      </c>
      <c r="N6099" s="107">
        <v>7</v>
      </c>
      <c r="O6099">
        <v>8.3000000000000007</v>
      </c>
      <c r="P6099">
        <v>18000</v>
      </c>
    </row>
    <row r="6100" spans="1:16" x14ac:dyDescent="0.3">
      <c r="A6100" t="s">
        <v>5041</v>
      </c>
      <c r="B6100" t="s">
        <v>411</v>
      </c>
      <c r="N6100" s="107">
        <v>4</v>
      </c>
      <c r="O6100">
        <v>8.1</v>
      </c>
      <c r="P6100">
        <v>0</v>
      </c>
    </row>
    <row r="6101" spans="1:16" x14ac:dyDescent="0.3">
      <c r="A6101" t="s">
        <v>5042</v>
      </c>
      <c r="B6101" t="s">
        <v>190</v>
      </c>
      <c r="N6101" s="107">
        <v>5</v>
      </c>
      <c r="O6101">
        <v>7.4</v>
      </c>
      <c r="P6101">
        <v>934</v>
      </c>
    </row>
    <row r="6102" spans="1:16" x14ac:dyDescent="0.3">
      <c r="A6102" t="s">
        <v>5043</v>
      </c>
      <c r="B6102" t="s">
        <v>201</v>
      </c>
      <c r="N6102" s="107">
        <v>6</v>
      </c>
      <c r="O6102">
        <v>6.6</v>
      </c>
      <c r="P6102">
        <v>0</v>
      </c>
    </row>
    <row r="6103" spans="1:16" x14ac:dyDescent="0.3">
      <c r="A6103" t="s">
        <v>5044</v>
      </c>
      <c r="B6103" t="s">
        <v>298</v>
      </c>
      <c r="N6103" s="107">
        <v>7</v>
      </c>
      <c r="O6103">
        <v>4.5</v>
      </c>
      <c r="P6103">
        <v>100</v>
      </c>
    </row>
    <row r="6104" spans="1:16" x14ac:dyDescent="0.3">
      <c r="A6104" t="s">
        <v>5045</v>
      </c>
      <c r="B6104" t="s">
        <v>190</v>
      </c>
      <c r="N6104" s="107">
        <v>3</v>
      </c>
      <c r="O6104">
        <v>6.4</v>
      </c>
      <c r="P6104">
        <v>0</v>
      </c>
    </row>
    <row r="6105" spans="1:16" x14ac:dyDescent="0.3">
      <c r="A6105" t="s">
        <v>5046</v>
      </c>
      <c r="B6105" t="s">
        <v>443</v>
      </c>
      <c r="N6105" s="107">
        <v>4</v>
      </c>
      <c r="O6105">
        <v>7.5</v>
      </c>
      <c r="P6105">
        <v>13000</v>
      </c>
    </row>
    <row r="6106" spans="1:16" x14ac:dyDescent="0.3">
      <c r="A6106" t="s">
        <v>5047</v>
      </c>
      <c r="B6106" t="s">
        <v>803</v>
      </c>
      <c r="N6106" s="107">
        <v>5</v>
      </c>
      <c r="O6106">
        <v>8</v>
      </c>
      <c r="P6106">
        <v>0</v>
      </c>
    </row>
    <row r="6107" spans="1:16" x14ac:dyDescent="0.3">
      <c r="A6107" t="s">
        <v>5048</v>
      </c>
      <c r="B6107" t="s">
        <v>307</v>
      </c>
      <c r="N6107" s="107">
        <v>6</v>
      </c>
      <c r="O6107">
        <v>8.1</v>
      </c>
      <c r="P6107">
        <v>0</v>
      </c>
    </row>
    <row r="6108" spans="1:16" x14ac:dyDescent="0.3">
      <c r="A6108" t="s">
        <v>5049</v>
      </c>
      <c r="B6108" t="s">
        <v>190</v>
      </c>
      <c r="N6108" s="107">
        <v>7</v>
      </c>
      <c r="O6108">
        <v>7.2</v>
      </c>
      <c r="P6108">
        <v>0</v>
      </c>
    </row>
    <row r="6109" spans="1:16" x14ac:dyDescent="0.3">
      <c r="A6109" t="s">
        <v>5050</v>
      </c>
      <c r="B6109" t="s">
        <v>325</v>
      </c>
      <c r="N6109" s="107">
        <v>5</v>
      </c>
      <c r="O6109">
        <v>7.5</v>
      </c>
      <c r="P6109">
        <v>15000</v>
      </c>
    </row>
    <row r="6110" spans="1:16" x14ac:dyDescent="0.3">
      <c r="A6110" t="s">
        <v>5051</v>
      </c>
      <c r="B6110" t="s">
        <v>278</v>
      </c>
      <c r="N6110" s="107">
        <v>6</v>
      </c>
      <c r="O6110">
        <v>7.2</v>
      </c>
      <c r="P6110">
        <v>0</v>
      </c>
    </row>
    <row r="6111" spans="1:16" x14ac:dyDescent="0.3">
      <c r="A6111" t="s">
        <v>5052</v>
      </c>
      <c r="B6111" t="s">
        <v>980</v>
      </c>
      <c r="N6111" s="107">
        <v>13</v>
      </c>
      <c r="O6111">
        <v>6.4</v>
      </c>
      <c r="P6111">
        <v>0</v>
      </c>
    </row>
    <row r="6112" spans="1:16" x14ac:dyDescent="0.3">
      <c r="A6112" t="s">
        <v>5053</v>
      </c>
      <c r="B6112" t="s">
        <v>298</v>
      </c>
      <c r="N6112" s="107">
        <v>15</v>
      </c>
      <c r="O6112">
        <v>7.6</v>
      </c>
      <c r="P6112">
        <v>0</v>
      </c>
    </row>
    <row r="6113" spans="1:16" x14ac:dyDescent="0.3">
      <c r="A6113" t="s">
        <v>5054</v>
      </c>
      <c r="B6113" t="s">
        <v>175</v>
      </c>
      <c r="N6113" s="107">
        <v>21</v>
      </c>
      <c r="O6113">
        <v>7.8</v>
      </c>
      <c r="P6113">
        <v>0</v>
      </c>
    </row>
    <row r="6114" spans="1:16" x14ac:dyDescent="0.3">
      <c r="A6114" t="s">
        <v>5055</v>
      </c>
      <c r="B6114" t="s">
        <v>494</v>
      </c>
      <c r="N6114" s="111">
        <v>4</v>
      </c>
      <c r="O6114">
        <v>5.7</v>
      </c>
      <c r="P6114">
        <v>41000</v>
      </c>
    </row>
    <row r="6115" spans="1:16" x14ac:dyDescent="0.3">
      <c r="A6115" t="s">
        <v>5056</v>
      </c>
      <c r="B6115" t="s">
        <v>331</v>
      </c>
      <c r="N6115" s="111">
        <v>5</v>
      </c>
      <c r="O6115">
        <v>8.6</v>
      </c>
      <c r="P6115">
        <v>21000</v>
      </c>
    </row>
    <row r="6116" spans="1:16" x14ac:dyDescent="0.3">
      <c r="A6116" t="s">
        <v>5057</v>
      </c>
      <c r="B6116" t="s">
        <v>443</v>
      </c>
      <c r="N6116" s="111">
        <v>6</v>
      </c>
      <c r="O6116">
        <v>8.1999999999999993</v>
      </c>
      <c r="P6116">
        <v>290</v>
      </c>
    </row>
    <row r="6117" spans="1:16" x14ac:dyDescent="0.3">
      <c r="A6117" t="s">
        <v>5058</v>
      </c>
      <c r="B6117" t="s">
        <v>944</v>
      </c>
      <c r="N6117" s="111">
        <v>3</v>
      </c>
      <c r="O6117">
        <v>6.6</v>
      </c>
      <c r="P6117">
        <v>14000</v>
      </c>
    </row>
    <row r="6118" spans="1:16" x14ac:dyDescent="0.3">
      <c r="A6118" t="s">
        <v>5059</v>
      </c>
      <c r="B6118" t="s">
        <v>602</v>
      </c>
      <c r="N6118" s="111">
        <v>7</v>
      </c>
      <c r="O6118">
        <v>5.7</v>
      </c>
      <c r="P6118">
        <v>0</v>
      </c>
    </row>
    <row r="6119" spans="1:16" x14ac:dyDescent="0.3">
      <c r="A6119" t="s">
        <v>5060</v>
      </c>
      <c r="B6119" t="s">
        <v>298</v>
      </c>
      <c r="N6119" s="111">
        <v>6</v>
      </c>
      <c r="O6119">
        <v>7.4</v>
      </c>
      <c r="P6119">
        <v>4000</v>
      </c>
    </row>
    <row r="6120" spans="1:16" x14ac:dyDescent="0.3">
      <c r="A6120" t="s">
        <v>5061</v>
      </c>
      <c r="B6120" t="s">
        <v>981</v>
      </c>
      <c r="N6120" s="111">
        <v>5</v>
      </c>
      <c r="O6120">
        <v>8</v>
      </c>
      <c r="P6120">
        <v>0</v>
      </c>
    </row>
    <row r="6121" spans="1:16" x14ac:dyDescent="0.3">
      <c r="A6121" t="s">
        <v>5062</v>
      </c>
      <c r="B6121" t="s">
        <v>443</v>
      </c>
      <c r="N6121" s="111">
        <v>6</v>
      </c>
      <c r="O6121">
        <v>7.3</v>
      </c>
      <c r="P6121">
        <v>0</v>
      </c>
    </row>
    <row r="6122" spans="1:16" x14ac:dyDescent="0.3">
      <c r="A6122" t="s">
        <v>5063</v>
      </c>
      <c r="B6122" t="s">
        <v>644</v>
      </c>
      <c r="N6122" s="111">
        <v>7</v>
      </c>
      <c r="O6122">
        <v>5.4</v>
      </c>
      <c r="P6122">
        <v>0</v>
      </c>
    </row>
    <row r="6123" spans="1:16" x14ac:dyDescent="0.3">
      <c r="A6123" t="s">
        <v>5064</v>
      </c>
      <c r="B6123" t="s">
        <v>190</v>
      </c>
      <c r="N6123" s="111">
        <v>4</v>
      </c>
      <c r="O6123">
        <v>7.4</v>
      </c>
      <c r="P6123">
        <v>31000</v>
      </c>
    </row>
    <row r="6124" spans="1:16" x14ac:dyDescent="0.3">
      <c r="A6124" t="s">
        <v>5065</v>
      </c>
      <c r="B6124" t="s">
        <v>494</v>
      </c>
      <c r="N6124" s="111">
        <v>5</v>
      </c>
      <c r="O6124">
        <v>5.7</v>
      </c>
      <c r="P6124">
        <v>58000</v>
      </c>
    </row>
    <row r="6125" spans="1:16" x14ac:dyDescent="0.3">
      <c r="A6125" t="s">
        <v>5066</v>
      </c>
      <c r="B6125" t="s">
        <v>537</v>
      </c>
      <c r="N6125" s="107">
        <v>7</v>
      </c>
      <c r="O6125">
        <v>6.8</v>
      </c>
      <c r="P6125">
        <v>63</v>
      </c>
    </row>
    <row r="6126" spans="1:16" x14ac:dyDescent="0.3">
      <c r="A6126" t="s">
        <v>5067</v>
      </c>
      <c r="B6126" t="s">
        <v>982</v>
      </c>
      <c r="N6126" s="107">
        <v>4</v>
      </c>
      <c r="O6126">
        <v>5.4</v>
      </c>
      <c r="P6126">
        <v>0</v>
      </c>
    </row>
    <row r="6127" spans="1:16" x14ac:dyDescent="0.3">
      <c r="A6127" t="s">
        <v>5068</v>
      </c>
      <c r="B6127" t="s">
        <v>190</v>
      </c>
      <c r="N6127" s="107">
        <v>8</v>
      </c>
      <c r="O6127">
        <v>8.1</v>
      </c>
      <c r="P6127">
        <v>0</v>
      </c>
    </row>
    <row r="6128" spans="1:16" x14ac:dyDescent="0.3">
      <c r="A6128" t="s">
        <v>5069</v>
      </c>
      <c r="B6128" t="s">
        <v>178</v>
      </c>
      <c r="N6128" s="107">
        <v>9</v>
      </c>
      <c r="O6128">
        <v>6.1</v>
      </c>
      <c r="P6128">
        <v>902</v>
      </c>
    </row>
    <row r="6129" spans="1:16" x14ac:dyDescent="0.3">
      <c r="A6129" t="s">
        <v>5070</v>
      </c>
      <c r="B6129" t="s">
        <v>645</v>
      </c>
      <c r="N6129" s="107">
        <v>9</v>
      </c>
      <c r="O6129">
        <v>5.0999999999999996</v>
      </c>
      <c r="P6129">
        <v>38</v>
      </c>
    </row>
    <row r="6130" spans="1:16" x14ac:dyDescent="0.3">
      <c r="A6130" t="s">
        <v>5071</v>
      </c>
      <c r="B6130" t="s">
        <v>346</v>
      </c>
      <c r="N6130" s="107">
        <v>9</v>
      </c>
      <c r="O6130">
        <v>5.6</v>
      </c>
      <c r="P6130">
        <v>0</v>
      </c>
    </row>
    <row r="6131" spans="1:16" x14ac:dyDescent="0.3">
      <c r="A6131" t="s">
        <v>5072</v>
      </c>
      <c r="B6131" t="s">
        <v>554</v>
      </c>
      <c r="N6131" s="107">
        <v>1</v>
      </c>
      <c r="O6131">
        <v>5.9</v>
      </c>
      <c r="P6131">
        <v>0</v>
      </c>
    </row>
    <row r="6132" spans="1:16" x14ac:dyDescent="0.3">
      <c r="A6132" t="s">
        <v>5073</v>
      </c>
      <c r="B6132" t="s">
        <v>435</v>
      </c>
      <c r="N6132" s="107">
        <v>3</v>
      </c>
      <c r="O6132">
        <v>8.1999999999999993</v>
      </c>
      <c r="P6132">
        <v>710</v>
      </c>
    </row>
    <row r="6133" spans="1:16" x14ac:dyDescent="0.3">
      <c r="A6133" t="s">
        <v>5074</v>
      </c>
      <c r="B6133" t="s">
        <v>318</v>
      </c>
      <c r="N6133" s="107">
        <v>12</v>
      </c>
      <c r="O6133">
        <v>5.3</v>
      </c>
      <c r="P6133">
        <v>609</v>
      </c>
    </row>
    <row r="6134" spans="1:16" x14ac:dyDescent="0.3">
      <c r="A6134" t="s">
        <v>5075</v>
      </c>
      <c r="B6134" t="s">
        <v>983</v>
      </c>
      <c r="N6134" s="107">
        <v>1</v>
      </c>
      <c r="O6134">
        <v>6.8</v>
      </c>
      <c r="P6134">
        <v>0</v>
      </c>
    </row>
    <row r="6135" spans="1:16" x14ac:dyDescent="0.3">
      <c r="A6135" t="s">
        <v>5076</v>
      </c>
      <c r="B6135" t="s">
        <v>278</v>
      </c>
      <c r="N6135" s="107">
        <v>16</v>
      </c>
      <c r="O6135">
        <v>8.3000000000000007</v>
      </c>
      <c r="P6135">
        <v>949</v>
      </c>
    </row>
    <row r="6136" spans="1:16" x14ac:dyDescent="0.3">
      <c r="A6136" t="s">
        <v>5077</v>
      </c>
      <c r="B6136" t="s">
        <v>733</v>
      </c>
      <c r="N6136" s="107">
        <v>23</v>
      </c>
      <c r="O6136">
        <v>4.3</v>
      </c>
      <c r="P6136">
        <v>933</v>
      </c>
    </row>
    <row r="6137" spans="1:16" x14ac:dyDescent="0.3">
      <c r="A6137" t="s">
        <v>5078</v>
      </c>
      <c r="B6137" t="s">
        <v>755</v>
      </c>
      <c r="N6137" s="107">
        <v>23</v>
      </c>
      <c r="O6137">
        <v>6.7</v>
      </c>
      <c r="P6137">
        <v>635</v>
      </c>
    </row>
    <row r="6138" spans="1:16" x14ac:dyDescent="0.3">
      <c r="A6138" t="s">
        <v>5079</v>
      </c>
      <c r="B6138" t="s">
        <v>984</v>
      </c>
      <c r="N6138" s="107">
        <v>2</v>
      </c>
      <c r="O6138">
        <v>7.2</v>
      </c>
      <c r="P6138">
        <v>0</v>
      </c>
    </row>
    <row r="6139" spans="1:16" x14ac:dyDescent="0.3">
      <c r="A6139" t="s">
        <v>5080</v>
      </c>
      <c r="B6139" t="s">
        <v>886</v>
      </c>
      <c r="N6139" s="107">
        <v>4</v>
      </c>
      <c r="O6139">
        <v>6.9</v>
      </c>
      <c r="P6139">
        <v>889</v>
      </c>
    </row>
    <row r="6140" spans="1:16" x14ac:dyDescent="0.3">
      <c r="A6140" t="s">
        <v>5081</v>
      </c>
      <c r="B6140" t="s">
        <v>552</v>
      </c>
      <c r="N6140" s="107">
        <v>21</v>
      </c>
      <c r="O6140">
        <v>6.6</v>
      </c>
      <c r="P6140">
        <v>545</v>
      </c>
    </row>
    <row r="6141" spans="1:16" x14ac:dyDescent="0.3">
      <c r="A6141" t="s">
        <v>5082</v>
      </c>
      <c r="B6141" t="s">
        <v>305</v>
      </c>
      <c r="N6141" s="107">
        <v>2</v>
      </c>
      <c r="O6141">
        <v>5.9</v>
      </c>
      <c r="P6141">
        <v>808</v>
      </c>
    </row>
    <row r="6142" spans="1:16" x14ac:dyDescent="0.3">
      <c r="A6142" t="s">
        <v>5083</v>
      </c>
      <c r="B6142" t="s">
        <v>443</v>
      </c>
      <c r="N6142" s="107">
        <v>4</v>
      </c>
      <c r="O6142">
        <v>7.9</v>
      </c>
      <c r="P6142">
        <v>0</v>
      </c>
    </row>
    <row r="6143" spans="1:16" x14ac:dyDescent="0.3">
      <c r="A6143" t="s">
        <v>5084</v>
      </c>
      <c r="B6143" t="s">
        <v>442</v>
      </c>
      <c r="N6143" s="107">
        <v>2</v>
      </c>
      <c r="O6143">
        <v>8.3000000000000007</v>
      </c>
      <c r="P6143">
        <v>143</v>
      </c>
    </row>
    <row r="6144" spans="1:16" x14ac:dyDescent="0.3">
      <c r="A6144" t="s">
        <v>5085</v>
      </c>
      <c r="B6144" t="s">
        <v>298</v>
      </c>
      <c r="N6144" s="107">
        <v>4</v>
      </c>
      <c r="O6144">
        <v>5.2</v>
      </c>
      <c r="P6144">
        <v>1000</v>
      </c>
    </row>
    <row r="6145" spans="1:16" x14ac:dyDescent="0.3">
      <c r="A6145" t="s">
        <v>5086</v>
      </c>
      <c r="B6145" t="s">
        <v>956</v>
      </c>
      <c r="N6145" s="107">
        <v>5</v>
      </c>
      <c r="O6145">
        <v>7.8</v>
      </c>
      <c r="P6145">
        <v>0</v>
      </c>
    </row>
    <row r="6146" spans="1:16" x14ac:dyDescent="0.3">
      <c r="A6146" t="s">
        <v>5087</v>
      </c>
      <c r="B6146" t="s">
        <v>985</v>
      </c>
      <c r="N6146" s="107">
        <v>6</v>
      </c>
      <c r="O6146">
        <v>7.8</v>
      </c>
      <c r="P6146">
        <v>837</v>
      </c>
    </row>
    <row r="6147" spans="1:16" x14ac:dyDescent="0.3">
      <c r="A6147" t="s">
        <v>5088</v>
      </c>
      <c r="B6147" t="s">
        <v>298</v>
      </c>
      <c r="N6147" s="107">
        <v>7</v>
      </c>
      <c r="O6147">
        <v>3</v>
      </c>
      <c r="P6147">
        <v>62000</v>
      </c>
    </row>
    <row r="6148" spans="1:16" x14ac:dyDescent="0.3">
      <c r="A6148" t="s">
        <v>5089</v>
      </c>
      <c r="B6148" t="s">
        <v>190</v>
      </c>
      <c r="N6148" s="107">
        <v>8</v>
      </c>
      <c r="O6148">
        <v>7.9</v>
      </c>
      <c r="P6148">
        <v>491</v>
      </c>
    </row>
    <row r="6149" spans="1:16" x14ac:dyDescent="0.3">
      <c r="A6149" t="s">
        <v>5090</v>
      </c>
      <c r="B6149" t="s">
        <v>392</v>
      </c>
      <c r="N6149" s="107">
        <v>9</v>
      </c>
      <c r="O6149">
        <v>3.2</v>
      </c>
      <c r="P6149">
        <v>812</v>
      </c>
    </row>
    <row r="6150" spans="1:16" x14ac:dyDescent="0.3">
      <c r="A6150" t="s">
        <v>5091</v>
      </c>
      <c r="B6150" t="s">
        <v>492</v>
      </c>
      <c r="N6150" s="107">
        <v>2</v>
      </c>
      <c r="O6150">
        <v>6.5</v>
      </c>
      <c r="P6150">
        <v>187</v>
      </c>
    </row>
    <row r="6151" spans="1:16" x14ac:dyDescent="0.3">
      <c r="A6151" t="s">
        <v>5092</v>
      </c>
      <c r="B6151" t="s">
        <v>443</v>
      </c>
      <c r="N6151" s="107">
        <v>24</v>
      </c>
      <c r="O6151">
        <v>6.9</v>
      </c>
      <c r="P6151">
        <v>595</v>
      </c>
    </row>
    <row r="6152" spans="1:16" x14ac:dyDescent="0.3">
      <c r="A6152" t="s">
        <v>5093</v>
      </c>
      <c r="B6152" t="s">
        <v>373</v>
      </c>
      <c r="N6152" s="107">
        <v>23</v>
      </c>
      <c r="O6152">
        <v>7</v>
      </c>
      <c r="P6152">
        <v>367</v>
      </c>
    </row>
    <row r="6153" spans="1:16" x14ac:dyDescent="0.3">
      <c r="A6153" t="s">
        <v>5094</v>
      </c>
      <c r="B6153" t="s">
        <v>442</v>
      </c>
      <c r="N6153" s="107">
        <v>24</v>
      </c>
      <c r="O6153">
        <v>7.4</v>
      </c>
      <c r="P6153">
        <v>0</v>
      </c>
    </row>
    <row r="6154" spans="1:16" x14ac:dyDescent="0.3">
      <c r="A6154" t="s">
        <v>5095</v>
      </c>
      <c r="B6154" t="s">
        <v>190</v>
      </c>
      <c r="N6154" s="107">
        <v>21</v>
      </c>
      <c r="O6154">
        <v>7.8</v>
      </c>
      <c r="P6154">
        <v>1000</v>
      </c>
    </row>
    <row r="6155" spans="1:16" x14ac:dyDescent="0.3">
      <c r="A6155" t="s">
        <v>5096</v>
      </c>
      <c r="B6155" t="s">
        <v>373</v>
      </c>
      <c r="N6155" s="107">
        <v>20</v>
      </c>
      <c r="O6155">
        <v>6.9</v>
      </c>
      <c r="P6155">
        <v>131</v>
      </c>
    </row>
    <row r="6156" spans="1:16" x14ac:dyDescent="0.3">
      <c r="A6156" t="s">
        <v>5097</v>
      </c>
      <c r="B6156" t="s">
        <v>300</v>
      </c>
      <c r="N6156" s="107">
        <v>9</v>
      </c>
      <c r="O6156">
        <v>4.4000000000000004</v>
      </c>
      <c r="P6156">
        <v>0</v>
      </c>
    </row>
    <row r="6157" spans="1:16" x14ac:dyDescent="0.3">
      <c r="A6157" t="s">
        <v>5098</v>
      </c>
      <c r="B6157" t="s">
        <v>986</v>
      </c>
      <c r="N6157" s="107">
        <v>7</v>
      </c>
      <c r="O6157">
        <v>6</v>
      </c>
      <c r="P6157">
        <v>0</v>
      </c>
    </row>
    <row r="6158" spans="1:16" x14ac:dyDescent="0.3">
      <c r="A6158" t="s">
        <v>5099</v>
      </c>
      <c r="B6158" t="s">
        <v>373</v>
      </c>
      <c r="N6158" s="107">
        <v>4</v>
      </c>
      <c r="O6158">
        <v>6.6</v>
      </c>
      <c r="P6158">
        <v>0</v>
      </c>
    </row>
    <row r="6159" spans="1:16" x14ac:dyDescent="0.3">
      <c r="A6159" t="s">
        <v>5100</v>
      </c>
      <c r="B6159" t="s">
        <v>987</v>
      </c>
      <c r="N6159" s="107">
        <v>5</v>
      </c>
      <c r="O6159">
        <v>7.8</v>
      </c>
      <c r="P6159">
        <v>217</v>
      </c>
    </row>
    <row r="6160" spans="1:16" x14ac:dyDescent="0.3">
      <c r="A6160" t="s">
        <v>5101</v>
      </c>
      <c r="B6160" t="s">
        <v>644</v>
      </c>
      <c r="N6160" s="107">
        <v>6</v>
      </c>
      <c r="O6160">
        <v>5.3</v>
      </c>
      <c r="P6160">
        <v>417</v>
      </c>
    </row>
    <row r="6161" spans="1:16" x14ac:dyDescent="0.3">
      <c r="A6161" t="s">
        <v>5102</v>
      </c>
      <c r="B6161" t="s">
        <v>243</v>
      </c>
      <c r="N6161" s="107">
        <v>7</v>
      </c>
      <c r="O6161">
        <v>5.3</v>
      </c>
      <c r="P6161">
        <v>0</v>
      </c>
    </row>
    <row r="6162" spans="1:16" x14ac:dyDescent="0.3">
      <c r="A6162" t="s">
        <v>5103</v>
      </c>
      <c r="B6162" t="s">
        <v>190</v>
      </c>
      <c r="N6162" s="107">
        <v>8</v>
      </c>
      <c r="O6162">
        <v>8</v>
      </c>
      <c r="P6162">
        <v>430</v>
      </c>
    </row>
    <row r="6163" spans="1:16" x14ac:dyDescent="0.3">
      <c r="A6163" t="s">
        <v>5104</v>
      </c>
      <c r="B6163" t="s">
        <v>443</v>
      </c>
      <c r="N6163" s="107">
        <v>9</v>
      </c>
      <c r="O6163">
        <v>7.1</v>
      </c>
      <c r="P6163">
        <v>0</v>
      </c>
    </row>
    <row r="6164" spans="1:16" x14ac:dyDescent="0.3">
      <c r="A6164" t="s">
        <v>5105</v>
      </c>
      <c r="B6164" t="s">
        <v>581</v>
      </c>
      <c r="N6164" s="107">
        <v>23</v>
      </c>
      <c r="O6164">
        <v>5.4</v>
      </c>
      <c r="P6164">
        <v>0</v>
      </c>
    </row>
    <row r="6165" spans="1:16" x14ac:dyDescent="0.3">
      <c r="A6165" t="s">
        <v>5106</v>
      </c>
      <c r="B6165" t="s">
        <v>286</v>
      </c>
      <c r="N6165" s="107">
        <v>21</v>
      </c>
      <c r="O6165">
        <v>6.9</v>
      </c>
      <c r="P6165">
        <v>11000</v>
      </c>
    </row>
    <row r="6166" spans="1:16" x14ac:dyDescent="0.3">
      <c r="A6166" t="s">
        <v>5107</v>
      </c>
      <c r="B6166" t="s">
        <v>278</v>
      </c>
      <c r="N6166" s="107">
        <v>12</v>
      </c>
      <c r="O6166">
        <v>7.4</v>
      </c>
      <c r="P6166">
        <v>0</v>
      </c>
    </row>
    <row r="6167" spans="1:16" x14ac:dyDescent="0.3">
      <c r="A6167" t="s">
        <v>5108</v>
      </c>
      <c r="B6167" t="s">
        <v>325</v>
      </c>
      <c r="N6167" s="107">
        <v>12</v>
      </c>
      <c r="O6167">
        <v>7.3</v>
      </c>
      <c r="P6167">
        <v>0</v>
      </c>
    </row>
    <row r="6168" spans="1:16" x14ac:dyDescent="0.3">
      <c r="A6168" t="s">
        <v>5109</v>
      </c>
      <c r="B6168" t="s">
        <v>373</v>
      </c>
      <c r="N6168" s="107">
        <v>12</v>
      </c>
      <c r="O6168">
        <v>7.8</v>
      </c>
      <c r="P6168">
        <v>26</v>
      </c>
    </row>
    <row r="6169" spans="1:16" x14ac:dyDescent="0.3">
      <c r="A6169" t="s">
        <v>5110</v>
      </c>
      <c r="B6169" t="s">
        <v>944</v>
      </c>
      <c r="N6169" s="107">
        <v>13</v>
      </c>
      <c r="O6169">
        <v>6.6</v>
      </c>
      <c r="P6169">
        <v>20000</v>
      </c>
    </row>
    <row r="6170" spans="1:16" x14ac:dyDescent="0.3">
      <c r="A6170" t="s">
        <v>5111</v>
      </c>
      <c r="B6170" t="s">
        <v>988</v>
      </c>
      <c r="N6170" s="107">
        <v>15</v>
      </c>
      <c r="O6170">
        <v>5.4</v>
      </c>
      <c r="P6170">
        <v>43000</v>
      </c>
    </row>
    <row r="6171" spans="1:16" x14ac:dyDescent="0.3">
      <c r="A6171" t="s">
        <v>5112</v>
      </c>
      <c r="B6171" t="s">
        <v>323</v>
      </c>
      <c r="N6171" s="107">
        <v>21</v>
      </c>
      <c r="O6171">
        <v>8.4</v>
      </c>
      <c r="P6171">
        <v>0</v>
      </c>
    </row>
    <row r="6172" spans="1:16" x14ac:dyDescent="0.3">
      <c r="A6172" t="s">
        <v>5113</v>
      </c>
      <c r="B6172" t="s">
        <v>636</v>
      </c>
      <c r="N6172" s="111">
        <v>2</v>
      </c>
      <c r="O6172">
        <v>6.3</v>
      </c>
      <c r="P6172">
        <v>37000</v>
      </c>
    </row>
    <row r="6173" spans="1:16" x14ac:dyDescent="0.3">
      <c r="A6173" t="s">
        <v>5114</v>
      </c>
      <c r="B6173" t="s">
        <v>304</v>
      </c>
      <c r="N6173" s="111">
        <v>3</v>
      </c>
      <c r="O6173">
        <v>6.1</v>
      </c>
      <c r="P6173">
        <v>174</v>
      </c>
    </row>
    <row r="6174" spans="1:16" x14ac:dyDescent="0.3">
      <c r="A6174" t="s">
        <v>5115</v>
      </c>
      <c r="B6174" t="s">
        <v>343</v>
      </c>
      <c r="N6174" s="111">
        <v>4</v>
      </c>
      <c r="O6174">
        <v>5</v>
      </c>
      <c r="P6174">
        <v>0</v>
      </c>
    </row>
    <row r="6175" spans="1:16" x14ac:dyDescent="0.3">
      <c r="A6175" t="s">
        <v>5116</v>
      </c>
      <c r="B6175" t="s">
        <v>542</v>
      </c>
      <c r="N6175" s="111">
        <v>5</v>
      </c>
      <c r="O6175">
        <v>6.9</v>
      </c>
      <c r="P6175">
        <v>76</v>
      </c>
    </row>
    <row r="6176" spans="1:16" x14ac:dyDescent="0.3">
      <c r="A6176" t="s">
        <v>5117</v>
      </c>
      <c r="B6176" t="s">
        <v>989</v>
      </c>
      <c r="N6176" s="111">
        <v>6</v>
      </c>
      <c r="O6176">
        <v>7.2</v>
      </c>
      <c r="P6176">
        <v>0</v>
      </c>
    </row>
    <row r="6177" spans="1:16" x14ac:dyDescent="0.3">
      <c r="A6177" t="s">
        <v>5118</v>
      </c>
      <c r="B6177" t="s">
        <v>443</v>
      </c>
      <c r="N6177" s="111">
        <v>7</v>
      </c>
      <c r="O6177">
        <v>7.3</v>
      </c>
      <c r="P6177">
        <v>0</v>
      </c>
    </row>
    <row r="6178" spans="1:16" x14ac:dyDescent="0.3">
      <c r="A6178" t="s">
        <v>5119</v>
      </c>
      <c r="B6178" t="s">
        <v>278</v>
      </c>
      <c r="N6178" s="111">
        <v>8</v>
      </c>
      <c r="O6178">
        <v>5.7</v>
      </c>
      <c r="P6178">
        <v>518</v>
      </c>
    </row>
    <row r="6179" spans="1:16" x14ac:dyDescent="0.3">
      <c r="A6179" t="s">
        <v>5120</v>
      </c>
      <c r="B6179" t="s">
        <v>494</v>
      </c>
      <c r="N6179" s="111">
        <v>8</v>
      </c>
      <c r="O6179">
        <v>5</v>
      </c>
      <c r="P6179">
        <v>0</v>
      </c>
    </row>
    <row r="6180" spans="1:16" x14ac:dyDescent="0.3">
      <c r="A6180" t="s">
        <v>5121</v>
      </c>
      <c r="B6180" t="s">
        <v>300</v>
      </c>
      <c r="N6180" s="111">
        <v>7</v>
      </c>
      <c r="O6180">
        <v>5.3</v>
      </c>
      <c r="P6180">
        <v>3000</v>
      </c>
    </row>
    <row r="6181" spans="1:16" x14ac:dyDescent="0.3">
      <c r="A6181" t="s">
        <v>5122</v>
      </c>
      <c r="B6181" t="s">
        <v>990</v>
      </c>
      <c r="N6181" s="111">
        <v>6</v>
      </c>
      <c r="O6181">
        <v>7.9</v>
      </c>
      <c r="P6181">
        <v>47</v>
      </c>
    </row>
    <row r="6182" spans="1:16" x14ac:dyDescent="0.3">
      <c r="A6182" t="s">
        <v>5123</v>
      </c>
      <c r="B6182" t="s">
        <v>850</v>
      </c>
      <c r="N6182" s="111">
        <v>5</v>
      </c>
      <c r="O6182">
        <v>5</v>
      </c>
      <c r="P6182">
        <v>0</v>
      </c>
    </row>
    <row r="6183" spans="1:16" x14ac:dyDescent="0.3">
      <c r="A6183" t="s">
        <v>5124</v>
      </c>
      <c r="B6183" t="s">
        <v>298</v>
      </c>
      <c r="N6183" s="111">
        <v>4</v>
      </c>
      <c r="O6183">
        <v>5.3</v>
      </c>
      <c r="P6183">
        <v>0</v>
      </c>
    </row>
    <row r="6184" spans="1:16" x14ac:dyDescent="0.3">
      <c r="A6184" t="s">
        <v>3011</v>
      </c>
      <c r="B6184" t="s">
        <v>341</v>
      </c>
      <c r="N6184" s="111">
        <v>5</v>
      </c>
      <c r="O6184">
        <v>6</v>
      </c>
      <c r="P6184">
        <v>450</v>
      </c>
    </row>
    <row r="6185" spans="1:16" x14ac:dyDescent="0.3">
      <c r="A6185" t="s">
        <v>5125</v>
      </c>
      <c r="B6185" t="s">
        <v>443</v>
      </c>
      <c r="N6185" s="111">
        <v>6</v>
      </c>
      <c r="O6185">
        <v>7.6</v>
      </c>
      <c r="P6185">
        <v>442</v>
      </c>
    </row>
    <row r="6186" spans="1:16" x14ac:dyDescent="0.3">
      <c r="A6186" t="s">
        <v>5126</v>
      </c>
      <c r="B6186" t="s">
        <v>507</v>
      </c>
      <c r="N6186" s="111">
        <v>5</v>
      </c>
      <c r="O6186">
        <v>7.4</v>
      </c>
      <c r="P6186">
        <v>348</v>
      </c>
    </row>
    <row r="6187" spans="1:16" x14ac:dyDescent="0.3">
      <c r="A6187" t="s">
        <v>5127</v>
      </c>
      <c r="B6187" t="s">
        <v>329</v>
      </c>
      <c r="N6187" s="111">
        <v>4</v>
      </c>
      <c r="O6187">
        <v>5.9</v>
      </c>
      <c r="P6187">
        <v>0</v>
      </c>
    </row>
    <row r="6188" spans="1:16" x14ac:dyDescent="0.3">
      <c r="A6188" t="s">
        <v>5128</v>
      </c>
      <c r="B6188" t="s">
        <v>554</v>
      </c>
      <c r="N6188" s="111">
        <v>5</v>
      </c>
      <c r="O6188">
        <v>4.0999999999999996</v>
      </c>
      <c r="P6188">
        <v>117</v>
      </c>
    </row>
    <row r="6189" spans="1:16" x14ac:dyDescent="0.3">
      <c r="A6189" t="s">
        <v>5129</v>
      </c>
      <c r="B6189" t="s">
        <v>373</v>
      </c>
      <c r="N6189" s="111">
        <v>6</v>
      </c>
      <c r="O6189">
        <v>6.7</v>
      </c>
      <c r="P6189">
        <v>0</v>
      </c>
    </row>
    <row r="6190" spans="1:16" x14ac:dyDescent="0.3">
      <c r="A6190" t="s">
        <v>5130</v>
      </c>
      <c r="B6190" t="s">
        <v>384</v>
      </c>
      <c r="N6190" s="111">
        <v>6</v>
      </c>
      <c r="O6190">
        <v>5.8</v>
      </c>
      <c r="P6190">
        <v>580</v>
      </c>
    </row>
    <row r="6191" spans="1:16" x14ac:dyDescent="0.3">
      <c r="A6191" t="s">
        <v>5131</v>
      </c>
      <c r="B6191" t="s">
        <v>991</v>
      </c>
      <c r="N6191" s="111">
        <v>6</v>
      </c>
      <c r="O6191">
        <v>6.2</v>
      </c>
      <c r="P6191">
        <v>0</v>
      </c>
    </row>
    <row r="6192" spans="1:16" x14ac:dyDescent="0.3">
      <c r="A6192" t="s">
        <v>5132</v>
      </c>
      <c r="B6192" t="s">
        <v>554</v>
      </c>
      <c r="N6192" s="111">
        <v>6</v>
      </c>
      <c r="O6192">
        <v>5.3</v>
      </c>
      <c r="P6192">
        <v>48</v>
      </c>
    </row>
    <row r="6193" spans="1:16" x14ac:dyDescent="0.3">
      <c r="A6193" t="s">
        <v>5133</v>
      </c>
      <c r="B6193" t="s">
        <v>298</v>
      </c>
      <c r="N6193" s="111">
        <v>6</v>
      </c>
      <c r="O6193">
        <v>3.3</v>
      </c>
      <c r="P6193">
        <v>24000</v>
      </c>
    </row>
    <row r="6194" spans="1:16" x14ac:dyDescent="0.3">
      <c r="A6194" t="s">
        <v>1121</v>
      </c>
      <c r="B6194" t="s">
        <v>188</v>
      </c>
      <c r="N6194" s="111">
        <v>6</v>
      </c>
      <c r="O6194">
        <v>6.5</v>
      </c>
      <c r="P6194">
        <v>54</v>
      </c>
    </row>
    <row r="6195" spans="1:16" x14ac:dyDescent="0.3">
      <c r="A6195" t="s">
        <v>5134</v>
      </c>
      <c r="B6195" t="s">
        <v>298</v>
      </c>
      <c r="N6195" s="111">
        <v>6</v>
      </c>
      <c r="O6195">
        <v>6.2</v>
      </c>
      <c r="P6195">
        <v>448</v>
      </c>
    </row>
    <row r="6196" spans="1:16" x14ac:dyDescent="0.3">
      <c r="A6196" t="s">
        <v>5135</v>
      </c>
      <c r="B6196" t="s">
        <v>443</v>
      </c>
      <c r="N6196" s="111">
        <v>6</v>
      </c>
      <c r="O6196">
        <v>5.9</v>
      </c>
      <c r="P6196">
        <v>433</v>
      </c>
    </row>
    <row r="6197" spans="1:16" x14ac:dyDescent="0.3">
      <c r="A6197" t="s">
        <v>5136</v>
      </c>
      <c r="B6197" t="s">
        <v>238</v>
      </c>
      <c r="N6197" s="111">
        <v>6</v>
      </c>
      <c r="O6197">
        <v>5.5</v>
      </c>
      <c r="P6197">
        <v>0</v>
      </c>
    </row>
    <row r="6198" spans="1:16" x14ac:dyDescent="0.3">
      <c r="A6198" t="s">
        <v>5137</v>
      </c>
      <c r="B6198" t="s">
        <v>298</v>
      </c>
      <c r="N6198" s="111">
        <v>6</v>
      </c>
      <c r="O6198">
        <v>5.5</v>
      </c>
      <c r="P6198">
        <v>2000</v>
      </c>
    </row>
    <row r="6199" spans="1:16" x14ac:dyDescent="0.3">
      <c r="A6199" t="s">
        <v>5138</v>
      </c>
      <c r="B6199" t="s">
        <v>298</v>
      </c>
      <c r="N6199" s="111">
        <v>6</v>
      </c>
      <c r="O6199">
        <v>2.6</v>
      </c>
      <c r="P6199">
        <v>6000</v>
      </c>
    </row>
    <row r="6200" spans="1:16" x14ac:dyDescent="0.3">
      <c r="A6200" t="s">
        <v>5139</v>
      </c>
      <c r="B6200" t="s">
        <v>431</v>
      </c>
      <c r="N6200" s="111">
        <v>6</v>
      </c>
      <c r="O6200">
        <v>5.8</v>
      </c>
      <c r="P6200">
        <v>3000</v>
      </c>
    </row>
    <row r="6201" spans="1:16" x14ac:dyDescent="0.3">
      <c r="A6201" t="s">
        <v>5140</v>
      </c>
      <c r="B6201" t="s">
        <v>284</v>
      </c>
      <c r="N6201" s="111">
        <v>5</v>
      </c>
      <c r="O6201">
        <v>7.4</v>
      </c>
      <c r="P6201">
        <v>32</v>
      </c>
    </row>
    <row r="6202" spans="1:16" x14ac:dyDescent="0.3">
      <c r="A6202" t="s">
        <v>5141</v>
      </c>
      <c r="B6202" t="s">
        <v>298</v>
      </c>
      <c r="N6202" s="111">
        <v>4</v>
      </c>
      <c r="O6202">
        <v>5.0999999999999996</v>
      </c>
      <c r="P6202">
        <v>406</v>
      </c>
    </row>
    <row r="6203" spans="1:16" x14ac:dyDescent="0.3">
      <c r="A6203" t="s">
        <v>5142</v>
      </c>
      <c r="B6203" t="s">
        <v>755</v>
      </c>
      <c r="N6203" s="111">
        <v>4</v>
      </c>
      <c r="O6203">
        <v>5.2</v>
      </c>
      <c r="P6203">
        <v>395</v>
      </c>
    </row>
    <row r="6204" spans="1:16" x14ac:dyDescent="0.3">
      <c r="A6204" t="s">
        <v>5143</v>
      </c>
      <c r="B6204" t="s">
        <v>589</v>
      </c>
      <c r="N6204" s="111">
        <v>3</v>
      </c>
      <c r="O6204">
        <v>4.8</v>
      </c>
      <c r="P6204">
        <v>398</v>
      </c>
    </row>
    <row r="6205" spans="1:16" x14ac:dyDescent="0.3">
      <c r="A6205" t="s">
        <v>5144</v>
      </c>
      <c r="B6205" t="s">
        <v>755</v>
      </c>
      <c r="N6205" s="111">
        <v>3</v>
      </c>
      <c r="O6205">
        <v>3.9</v>
      </c>
      <c r="P6205">
        <v>37</v>
      </c>
    </row>
    <row r="6206" spans="1:16" x14ac:dyDescent="0.3">
      <c r="A6206" t="s">
        <v>5145</v>
      </c>
      <c r="B6206" t="s">
        <v>992</v>
      </c>
      <c r="N6206" s="111">
        <v>3</v>
      </c>
      <c r="O6206">
        <v>6.2</v>
      </c>
      <c r="P6206">
        <v>56000</v>
      </c>
    </row>
    <row r="6207" spans="1:16" x14ac:dyDescent="0.3">
      <c r="A6207" t="s">
        <v>1420</v>
      </c>
      <c r="B6207" t="s">
        <v>331</v>
      </c>
      <c r="N6207" s="111">
        <v>2</v>
      </c>
      <c r="O6207">
        <v>7</v>
      </c>
      <c r="P6207">
        <v>229</v>
      </c>
    </row>
    <row r="6208" spans="1:16" x14ac:dyDescent="0.3">
      <c r="A6208" t="s">
        <v>5146</v>
      </c>
      <c r="B6208" t="s">
        <v>993</v>
      </c>
      <c r="N6208" s="111">
        <v>2</v>
      </c>
      <c r="O6208">
        <v>6.2</v>
      </c>
      <c r="P6208">
        <v>480</v>
      </c>
    </row>
    <row r="6209" spans="1:16" x14ac:dyDescent="0.3">
      <c r="A6209" t="s">
        <v>5147</v>
      </c>
      <c r="B6209" t="s">
        <v>278</v>
      </c>
      <c r="N6209" s="111">
        <v>2</v>
      </c>
      <c r="O6209">
        <v>5.9</v>
      </c>
      <c r="P6209">
        <v>0</v>
      </c>
    </row>
    <row r="6210" spans="1:16" x14ac:dyDescent="0.3">
      <c r="A6210" t="s">
        <v>5148</v>
      </c>
      <c r="B6210" t="s">
        <v>443</v>
      </c>
      <c r="N6210" s="111">
        <v>3</v>
      </c>
      <c r="O6210">
        <v>8</v>
      </c>
      <c r="P6210">
        <v>612</v>
      </c>
    </row>
    <row r="6211" spans="1:16" x14ac:dyDescent="0.3">
      <c r="A6211" t="s">
        <v>5149</v>
      </c>
      <c r="B6211" t="s">
        <v>373</v>
      </c>
      <c r="N6211" s="111">
        <v>5</v>
      </c>
      <c r="O6211">
        <v>7.3</v>
      </c>
      <c r="P6211">
        <v>968</v>
      </c>
    </row>
    <row r="6212" spans="1:16" x14ac:dyDescent="0.3">
      <c r="A6212" t="s">
        <v>5150</v>
      </c>
      <c r="B6212" t="s">
        <v>512</v>
      </c>
      <c r="N6212" s="111">
        <v>6</v>
      </c>
      <c r="O6212">
        <v>4.9000000000000004</v>
      </c>
      <c r="P6212">
        <v>88</v>
      </c>
    </row>
    <row r="6213" spans="1:16" x14ac:dyDescent="0.3">
      <c r="A6213" t="s">
        <v>5151</v>
      </c>
      <c r="B6213" t="s">
        <v>300</v>
      </c>
      <c r="N6213" s="111">
        <v>5</v>
      </c>
      <c r="O6213">
        <v>6.5</v>
      </c>
      <c r="P6213">
        <v>421</v>
      </c>
    </row>
    <row r="6214" spans="1:16" x14ac:dyDescent="0.3">
      <c r="A6214" t="s">
        <v>5152</v>
      </c>
      <c r="B6214" t="s">
        <v>589</v>
      </c>
      <c r="N6214" s="107">
        <v>7</v>
      </c>
      <c r="O6214">
        <v>4.3</v>
      </c>
      <c r="P6214">
        <v>0</v>
      </c>
    </row>
    <row r="6215" spans="1:16" x14ac:dyDescent="0.3">
      <c r="A6215" t="s">
        <v>5153</v>
      </c>
      <c r="B6215" t="s">
        <v>177</v>
      </c>
      <c r="N6215" s="107">
        <v>7</v>
      </c>
      <c r="O6215">
        <v>6.4</v>
      </c>
      <c r="P6215">
        <v>7000</v>
      </c>
    </row>
    <row r="6216" spans="1:16" x14ac:dyDescent="0.3">
      <c r="A6216" t="s">
        <v>2965</v>
      </c>
      <c r="B6216" t="s">
        <v>725</v>
      </c>
      <c r="N6216" s="107">
        <v>7</v>
      </c>
      <c r="O6216">
        <v>7.6</v>
      </c>
      <c r="P6216">
        <v>0</v>
      </c>
    </row>
    <row r="6217" spans="1:16" x14ac:dyDescent="0.3">
      <c r="A6217" t="s">
        <v>5154</v>
      </c>
      <c r="B6217" t="s">
        <v>602</v>
      </c>
      <c r="N6217" s="107">
        <v>7</v>
      </c>
      <c r="O6217">
        <v>6.8</v>
      </c>
      <c r="P6217">
        <v>0</v>
      </c>
    </row>
    <row r="6218" spans="1:16" x14ac:dyDescent="0.3">
      <c r="A6218" t="s">
        <v>5155</v>
      </c>
      <c r="B6218" t="s">
        <v>646</v>
      </c>
      <c r="N6218" s="107">
        <v>6</v>
      </c>
      <c r="O6218">
        <v>6.1</v>
      </c>
      <c r="P6218">
        <v>369</v>
      </c>
    </row>
    <row r="6219" spans="1:16" x14ac:dyDescent="0.3">
      <c r="A6219" t="s">
        <v>5156</v>
      </c>
      <c r="B6219" t="s">
        <v>528</v>
      </c>
      <c r="N6219" s="107">
        <v>6</v>
      </c>
      <c r="O6219">
        <v>4</v>
      </c>
      <c r="P6219">
        <v>0</v>
      </c>
    </row>
    <row r="6220" spans="1:16" x14ac:dyDescent="0.3">
      <c r="A6220" t="s">
        <v>5157</v>
      </c>
      <c r="B6220" t="s">
        <v>557</v>
      </c>
      <c r="N6220" s="107">
        <v>6</v>
      </c>
      <c r="O6220">
        <v>7.4</v>
      </c>
      <c r="P6220">
        <v>10000</v>
      </c>
    </row>
    <row r="6221" spans="1:16" x14ac:dyDescent="0.3">
      <c r="A6221" t="s">
        <v>5158</v>
      </c>
      <c r="B6221" t="s">
        <v>607</v>
      </c>
      <c r="N6221" s="107">
        <v>5</v>
      </c>
      <c r="O6221">
        <v>8.3000000000000007</v>
      </c>
      <c r="P6221">
        <v>0</v>
      </c>
    </row>
    <row r="6222" spans="1:16" x14ac:dyDescent="0.3">
      <c r="A6222" t="s">
        <v>5159</v>
      </c>
      <c r="B6222" t="s">
        <v>602</v>
      </c>
      <c r="N6222" s="107">
        <v>12</v>
      </c>
      <c r="O6222">
        <v>5.3</v>
      </c>
      <c r="P6222">
        <v>14000</v>
      </c>
    </row>
    <row r="6223" spans="1:16" x14ac:dyDescent="0.3">
      <c r="A6223" t="s">
        <v>5160</v>
      </c>
      <c r="B6223" t="s">
        <v>736</v>
      </c>
      <c r="N6223" s="107">
        <v>5</v>
      </c>
      <c r="O6223">
        <v>8.1</v>
      </c>
      <c r="P6223">
        <v>14000</v>
      </c>
    </row>
    <row r="6224" spans="1:16" x14ac:dyDescent="0.3">
      <c r="A6224" t="s">
        <v>5161</v>
      </c>
      <c r="B6224" t="s">
        <v>298</v>
      </c>
      <c r="N6224" s="107">
        <v>5</v>
      </c>
      <c r="O6224">
        <v>8</v>
      </c>
      <c r="P6224">
        <v>0</v>
      </c>
    </row>
    <row r="6225" spans="1:16" x14ac:dyDescent="0.3">
      <c r="A6225" t="s">
        <v>5162</v>
      </c>
      <c r="B6225" t="s">
        <v>602</v>
      </c>
      <c r="N6225" s="107">
        <v>5</v>
      </c>
      <c r="O6225">
        <v>5.7</v>
      </c>
      <c r="P6225">
        <v>349</v>
      </c>
    </row>
    <row r="6226" spans="1:16" x14ac:dyDescent="0.3">
      <c r="A6226" t="s">
        <v>5163</v>
      </c>
      <c r="B6226" t="s">
        <v>278</v>
      </c>
      <c r="N6226" s="107">
        <v>5</v>
      </c>
      <c r="O6226">
        <v>8.1999999999999993</v>
      </c>
      <c r="P6226">
        <v>381</v>
      </c>
    </row>
    <row r="6227" spans="1:16" x14ac:dyDescent="0.3">
      <c r="A6227" t="s">
        <v>5164</v>
      </c>
      <c r="B6227" t="s">
        <v>443</v>
      </c>
      <c r="N6227" s="107">
        <v>5</v>
      </c>
      <c r="O6227">
        <v>7.1</v>
      </c>
      <c r="P6227">
        <v>0</v>
      </c>
    </row>
    <row r="6228" spans="1:16" x14ac:dyDescent="0.3">
      <c r="A6228" t="s">
        <v>5165</v>
      </c>
      <c r="B6228" t="s">
        <v>994</v>
      </c>
      <c r="N6228" s="107">
        <v>2</v>
      </c>
      <c r="O6228">
        <v>7.4</v>
      </c>
      <c r="P6228">
        <v>50</v>
      </c>
    </row>
    <row r="6229" spans="1:16" x14ac:dyDescent="0.3">
      <c r="A6229" t="s">
        <v>5166</v>
      </c>
      <c r="B6229" t="s">
        <v>995</v>
      </c>
      <c r="N6229" s="107">
        <v>7</v>
      </c>
      <c r="O6229">
        <v>6.6</v>
      </c>
      <c r="P6229">
        <v>77</v>
      </c>
    </row>
    <row r="6230" spans="1:16" x14ac:dyDescent="0.3">
      <c r="A6230" t="s">
        <v>5167</v>
      </c>
      <c r="B6230" t="s">
        <v>996</v>
      </c>
      <c r="N6230" s="107">
        <v>4</v>
      </c>
      <c r="O6230">
        <v>5.7</v>
      </c>
      <c r="P6230">
        <v>573</v>
      </c>
    </row>
    <row r="6231" spans="1:16" x14ac:dyDescent="0.3">
      <c r="A6231" t="s">
        <v>5168</v>
      </c>
      <c r="B6231" t="s">
        <v>805</v>
      </c>
      <c r="N6231" s="107">
        <v>8</v>
      </c>
      <c r="O6231">
        <v>6.9</v>
      </c>
      <c r="P6231">
        <v>121</v>
      </c>
    </row>
    <row r="6232" spans="1:16" x14ac:dyDescent="0.3">
      <c r="A6232" t="s">
        <v>5169</v>
      </c>
      <c r="B6232" t="s">
        <v>373</v>
      </c>
      <c r="N6232" s="107">
        <v>9</v>
      </c>
      <c r="O6232">
        <v>7</v>
      </c>
      <c r="P6232">
        <v>116</v>
      </c>
    </row>
    <row r="6233" spans="1:16" x14ac:dyDescent="0.3">
      <c r="A6233" t="s">
        <v>5170</v>
      </c>
      <c r="B6233" t="s">
        <v>997</v>
      </c>
      <c r="N6233" s="107">
        <v>9</v>
      </c>
      <c r="O6233">
        <v>7</v>
      </c>
      <c r="P6233">
        <v>12000</v>
      </c>
    </row>
    <row r="6234" spans="1:16" x14ac:dyDescent="0.3">
      <c r="A6234" t="s">
        <v>5171</v>
      </c>
      <c r="B6234" t="s">
        <v>508</v>
      </c>
      <c r="N6234" s="107">
        <v>9</v>
      </c>
      <c r="O6234">
        <v>7.8</v>
      </c>
      <c r="P6234">
        <v>0</v>
      </c>
    </row>
    <row r="6235" spans="1:16" x14ac:dyDescent="0.3">
      <c r="A6235" t="s">
        <v>5172</v>
      </c>
      <c r="B6235" t="s">
        <v>554</v>
      </c>
      <c r="N6235" s="107">
        <v>1</v>
      </c>
      <c r="O6235">
        <v>5.9</v>
      </c>
      <c r="P6235">
        <v>17000</v>
      </c>
    </row>
    <row r="6236" spans="1:16" x14ac:dyDescent="0.3">
      <c r="A6236" t="s">
        <v>5173</v>
      </c>
      <c r="B6236" t="s">
        <v>443</v>
      </c>
      <c r="N6236" s="107">
        <v>3</v>
      </c>
      <c r="O6236">
        <v>7.4</v>
      </c>
      <c r="P6236">
        <v>963</v>
      </c>
    </row>
    <row r="6237" spans="1:16" x14ac:dyDescent="0.3">
      <c r="A6237" t="s">
        <v>5174</v>
      </c>
      <c r="B6237" t="s">
        <v>190</v>
      </c>
      <c r="N6237" s="107">
        <v>12</v>
      </c>
      <c r="O6237">
        <v>7.8</v>
      </c>
      <c r="P6237">
        <v>323</v>
      </c>
    </row>
    <row r="6238" spans="1:16" x14ac:dyDescent="0.3">
      <c r="A6238" t="s">
        <v>5175</v>
      </c>
      <c r="B6238" t="s">
        <v>473</v>
      </c>
      <c r="N6238" s="107">
        <v>1</v>
      </c>
      <c r="O6238">
        <v>6</v>
      </c>
      <c r="P6238">
        <v>1000</v>
      </c>
    </row>
    <row r="6239" spans="1:16" x14ac:dyDescent="0.3">
      <c r="A6239" t="s">
        <v>2592</v>
      </c>
      <c r="B6239" t="s">
        <v>384</v>
      </c>
      <c r="N6239" s="107">
        <v>16</v>
      </c>
      <c r="O6239">
        <v>5.3</v>
      </c>
      <c r="P6239">
        <v>0</v>
      </c>
    </row>
    <row r="6240" spans="1:16" x14ac:dyDescent="0.3">
      <c r="A6240" t="s">
        <v>5176</v>
      </c>
      <c r="B6240" t="s">
        <v>998</v>
      </c>
      <c r="N6240" s="107">
        <v>23</v>
      </c>
      <c r="O6240">
        <v>7.9</v>
      </c>
      <c r="P6240">
        <v>0</v>
      </c>
    </row>
    <row r="6241" spans="1:16" x14ac:dyDescent="0.3">
      <c r="A6241" t="s">
        <v>5177</v>
      </c>
      <c r="B6241" t="s">
        <v>488</v>
      </c>
      <c r="N6241" s="107">
        <v>23</v>
      </c>
      <c r="O6241">
        <v>7.2</v>
      </c>
      <c r="P6241">
        <v>30</v>
      </c>
    </row>
    <row r="6242" spans="1:16" x14ac:dyDescent="0.3">
      <c r="A6242" t="s">
        <v>5178</v>
      </c>
      <c r="B6242" t="s">
        <v>294</v>
      </c>
      <c r="N6242" s="107">
        <v>2</v>
      </c>
      <c r="O6242">
        <v>7.4</v>
      </c>
      <c r="P6242">
        <v>254</v>
      </c>
    </row>
    <row r="6243" spans="1:16" x14ac:dyDescent="0.3">
      <c r="A6243" t="s">
        <v>5179</v>
      </c>
      <c r="B6243" t="s">
        <v>554</v>
      </c>
      <c r="N6243" s="107">
        <v>4</v>
      </c>
      <c r="O6243">
        <v>5.3</v>
      </c>
      <c r="P6243">
        <v>0</v>
      </c>
    </row>
    <row r="6244" spans="1:16" x14ac:dyDescent="0.3">
      <c r="A6244" t="s">
        <v>5180</v>
      </c>
      <c r="B6244" t="s">
        <v>789</v>
      </c>
      <c r="N6244" s="107">
        <v>21</v>
      </c>
      <c r="O6244">
        <v>8.3000000000000007</v>
      </c>
      <c r="P6244">
        <v>10000</v>
      </c>
    </row>
    <row r="6245" spans="1:16" x14ac:dyDescent="0.3">
      <c r="A6245" t="s">
        <v>5181</v>
      </c>
      <c r="B6245" t="s">
        <v>177</v>
      </c>
      <c r="N6245" s="107">
        <v>2</v>
      </c>
      <c r="O6245">
        <v>7.6</v>
      </c>
      <c r="P6245">
        <v>0</v>
      </c>
    </row>
    <row r="6246" spans="1:16" x14ac:dyDescent="0.3">
      <c r="A6246" t="s">
        <v>5182</v>
      </c>
      <c r="B6246" t="s">
        <v>392</v>
      </c>
      <c r="N6246" s="107">
        <v>4</v>
      </c>
      <c r="O6246">
        <v>5.0999999999999996</v>
      </c>
      <c r="P6246">
        <v>0</v>
      </c>
    </row>
    <row r="6247" spans="1:16" x14ac:dyDescent="0.3">
      <c r="A6247" t="s">
        <v>5183</v>
      </c>
      <c r="B6247" t="s">
        <v>177</v>
      </c>
      <c r="N6247" s="107">
        <v>2</v>
      </c>
      <c r="O6247">
        <v>5.0999999999999996</v>
      </c>
      <c r="P6247">
        <v>3000</v>
      </c>
    </row>
    <row r="6248" spans="1:16" x14ac:dyDescent="0.3">
      <c r="A6248" t="s">
        <v>3694</v>
      </c>
      <c r="B6248" t="s">
        <v>602</v>
      </c>
      <c r="N6248" s="107">
        <v>4</v>
      </c>
      <c r="O6248">
        <v>4.9000000000000004</v>
      </c>
      <c r="P6248">
        <v>0</v>
      </c>
    </row>
    <row r="6249" spans="1:16" x14ac:dyDescent="0.3">
      <c r="A6249" t="s">
        <v>5184</v>
      </c>
      <c r="B6249" t="s">
        <v>552</v>
      </c>
      <c r="N6249" s="107">
        <v>5</v>
      </c>
      <c r="O6249">
        <v>6.9</v>
      </c>
      <c r="P6249">
        <v>0</v>
      </c>
    </row>
    <row r="6250" spans="1:16" x14ac:dyDescent="0.3">
      <c r="A6250" t="s">
        <v>5185</v>
      </c>
      <c r="B6250" t="s">
        <v>631</v>
      </c>
      <c r="N6250" s="107">
        <v>6</v>
      </c>
      <c r="O6250">
        <v>4.5999999999999996</v>
      </c>
      <c r="P6250">
        <v>819</v>
      </c>
    </row>
    <row r="6251" spans="1:16" x14ac:dyDescent="0.3">
      <c r="A6251" t="s">
        <v>5186</v>
      </c>
      <c r="B6251" t="s">
        <v>219</v>
      </c>
      <c r="N6251" s="107">
        <v>7</v>
      </c>
      <c r="O6251">
        <v>6.3</v>
      </c>
      <c r="P6251">
        <v>1000</v>
      </c>
    </row>
    <row r="6252" spans="1:16" x14ac:dyDescent="0.3">
      <c r="A6252" t="s">
        <v>5187</v>
      </c>
      <c r="B6252" t="s">
        <v>443</v>
      </c>
      <c r="N6252" s="107">
        <v>8</v>
      </c>
      <c r="O6252">
        <v>7.9</v>
      </c>
      <c r="P6252">
        <v>0</v>
      </c>
    </row>
    <row r="6253" spans="1:16" x14ac:dyDescent="0.3">
      <c r="A6253" t="s">
        <v>5188</v>
      </c>
      <c r="B6253" t="s">
        <v>944</v>
      </c>
      <c r="N6253" s="107">
        <v>9</v>
      </c>
      <c r="O6253">
        <v>6.7</v>
      </c>
      <c r="P6253">
        <v>0</v>
      </c>
    </row>
    <row r="6254" spans="1:16" x14ac:dyDescent="0.3">
      <c r="A6254" t="s">
        <v>5189</v>
      </c>
      <c r="B6254" t="s">
        <v>443</v>
      </c>
      <c r="N6254" s="107">
        <v>2</v>
      </c>
      <c r="O6254">
        <v>7.1</v>
      </c>
      <c r="P6254">
        <v>0</v>
      </c>
    </row>
    <row r="6255" spans="1:16" x14ac:dyDescent="0.3">
      <c r="A6255" t="s">
        <v>5190</v>
      </c>
      <c r="B6255" t="s">
        <v>278</v>
      </c>
      <c r="N6255" s="107">
        <v>24</v>
      </c>
      <c r="O6255">
        <v>7.6</v>
      </c>
      <c r="P6255">
        <v>22000</v>
      </c>
    </row>
    <row r="6256" spans="1:16" x14ac:dyDescent="0.3">
      <c r="A6256" t="s">
        <v>5191</v>
      </c>
      <c r="B6256" t="s">
        <v>190</v>
      </c>
      <c r="N6256" s="107">
        <v>23</v>
      </c>
      <c r="O6256">
        <v>8.1</v>
      </c>
      <c r="P6256">
        <v>39</v>
      </c>
    </row>
    <row r="6257" spans="1:16" x14ac:dyDescent="0.3">
      <c r="A6257" t="s">
        <v>5192</v>
      </c>
      <c r="B6257" t="s">
        <v>999</v>
      </c>
      <c r="N6257" s="107">
        <v>24</v>
      </c>
      <c r="O6257">
        <v>6.6</v>
      </c>
      <c r="P6257">
        <v>500</v>
      </c>
    </row>
    <row r="6258" spans="1:16" x14ac:dyDescent="0.3">
      <c r="A6258" t="s">
        <v>5193</v>
      </c>
      <c r="B6258" t="s">
        <v>443</v>
      </c>
      <c r="N6258" s="107">
        <v>21</v>
      </c>
      <c r="O6258">
        <v>7</v>
      </c>
      <c r="P6258">
        <v>774</v>
      </c>
    </row>
    <row r="6259" spans="1:16" x14ac:dyDescent="0.3">
      <c r="A6259" t="s">
        <v>5194</v>
      </c>
      <c r="B6259" t="s">
        <v>278</v>
      </c>
      <c r="N6259" s="107">
        <v>20</v>
      </c>
      <c r="O6259">
        <v>7.6</v>
      </c>
      <c r="P6259">
        <v>430</v>
      </c>
    </row>
    <row r="6260" spans="1:16" x14ac:dyDescent="0.3">
      <c r="A6260" t="s">
        <v>5195</v>
      </c>
      <c r="B6260" t="s">
        <v>443</v>
      </c>
      <c r="N6260" s="107">
        <v>9</v>
      </c>
      <c r="O6260">
        <v>6.7</v>
      </c>
      <c r="P6260">
        <v>13000</v>
      </c>
    </row>
    <row r="6261" spans="1:16" x14ac:dyDescent="0.3">
      <c r="A6261" t="s">
        <v>5196</v>
      </c>
      <c r="B6261" t="s">
        <v>1000</v>
      </c>
      <c r="N6261" s="107">
        <v>7</v>
      </c>
      <c r="O6261">
        <v>7.1</v>
      </c>
      <c r="P6261">
        <v>0</v>
      </c>
    </row>
    <row r="6262" spans="1:16" x14ac:dyDescent="0.3">
      <c r="A6262" t="s">
        <v>5197</v>
      </c>
      <c r="B6262" t="s">
        <v>190</v>
      </c>
      <c r="N6262" s="107">
        <v>4</v>
      </c>
      <c r="O6262">
        <v>7.6</v>
      </c>
      <c r="P6262">
        <v>10000</v>
      </c>
    </row>
    <row r="6263" spans="1:16" x14ac:dyDescent="0.3">
      <c r="A6263" t="s">
        <v>5198</v>
      </c>
      <c r="B6263" t="s">
        <v>278</v>
      </c>
      <c r="N6263" s="107">
        <v>5</v>
      </c>
      <c r="O6263">
        <v>7.1</v>
      </c>
      <c r="P6263">
        <v>16</v>
      </c>
    </row>
    <row r="6264" spans="1:16" x14ac:dyDescent="0.3">
      <c r="A6264" t="s">
        <v>5199</v>
      </c>
      <c r="B6264" t="s">
        <v>1001</v>
      </c>
      <c r="N6264" s="107">
        <v>6</v>
      </c>
      <c r="O6264">
        <v>7.1</v>
      </c>
      <c r="P6264">
        <v>24000</v>
      </c>
    </row>
    <row r="6265" spans="1:16" x14ac:dyDescent="0.3">
      <c r="A6265" t="s">
        <v>5200</v>
      </c>
      <c r="B6265" t="s">
        <v>1002</v>
      </c>
      <c r="N6265" s="107">
        <v>7</v>
      </c>
      <c r="O6265">
        <v>7.7</v>
      </c>
      <c r="P6265">
        <v>588</v>
      </c>
    </row>
    <row r="6266" spans="1:16" x14ac:dyDescent="0.3">
      <c r="A6266" t="s">
        <v>5201</v>
      </c>
      <c r="B6266" t="s">
        <v>177</v>
      </c>
      <c r="N6266" s="107">
        <v>3</v>
      </c>
      <c r="O6266">
        <v>7.6</v>
      </c>
      <c r="P6266">
        <v>144</v>
      </c>
    </row>
    <row r="6267" spans="1:16" x14ac:dyDescent="0.3">
      <c r="A6267" t="s">
        <v>5202</v>
      </c>
      <c r="B6267" t="s">
        <v>443</v>
      </c>
      <c r="N6267" s="107">
        <v>4</v>
      </c>
      <c r="O6267">
        <v>6.6</v>
      </c>
      <c r="P6267">
        <v>0</v>
      </c>
    </row>
    <row r="6268" spans="1:16" x14ac:dyDescent="0.3">
      <c r="A6268" t="s">
        <v>2667</v>
      </c>
      <c r="B6268" t="s">
        <v>473</v>
      </c>
      <c r="N6268" s="107">
        <v>5</v>
      </c>
      <c r="O6268">
        <v>6.7</v>
      </c>
      <c r="P6268">
        <v>140</v>
      </c>
    </row>
    <row r="6269" spans="1:16" x14ac:dyDescent="0.3">
      <c r="A6269" t="s">
        <v>5203</v>
      </c>
      <c r="B6269" t="s">
        <v>474</v>
      </c>
      <c r="N6269" s="107">
        <v>6</v>
      </c>
      <c r="O6269">
        <v>5.7</v>
      </c>
      <c r="P6269">
        <v>0</v>
      </c>
    </row>
    <row r="6270" spans="1:16" x14ac:dyDescent="0.3">
      <c r="A6270" t="s">
        <v>5204</v>
      </c>
      <c r="B6270" t="s">
        <v>177</v>
      </c>
      <c r="N6270" s="107">
        <v>7</v>
      </c>
      <c r="O6270">
        <v>7.1</v>
      </c>
      <c r="P6270">
        <v>0</v>
      </c>
    </row>
    <row r="6271" spans="1:16" x14ac:dyDescent="0.3">
      <c r="A6271" t="s">
        <v>5205</v>
      </c>
      <c r="B6271" t="s">
        <v>278</v>
      </c>
      <c r="N6271" s="107">
        <v>5</v>
      </c>
      <c r="O6271">
        <v>6.2</v>
      </c>
      <c r="P6271">
        <v>560</v>
      </c>
    </row>
    <row r="6272" spans="1:16" x14ac:dyDescent="0.3">
      <c r="A6272" t="s">
        <v>5206</v>
      </c>
      <c r="B6272" t="s">
        <v>554</v>
      </c>
      <c r="N6272" s="107">
        <v>6</v>
      </c>
      <c r="O6272">
        <v>6.1</v>
      </c>
      <c r="P6272">
        <v>0</v>
      </c>
    </row>
    <row r="6273" spans="1:16" x14ac:dyDescent="0.3">
      <c r="A6273" t="s">
        <v>5207</v>
      </c>
      <c r="B6273" t="s">
        <v>913</v>
      </c>
      <c r="N6273" s="107">
        <v>13</v>
      </c>
      <c r="O6273">
        <v>5.9</v>
      </c>
      <c r="P6273">
        <v>19000</v>
      </c>
    </row>
    <row r="6274" spans="1:16" x14ac:dyDescent="0.3">
      <c r="A6274" t="s">
        <v>5208</v>
      </c>
      <c r="B6274" t="s">
        <v>712</v>
      </c>
      <c r="N6274" s="107">
        <v>15</v>
      </c>
      <c r="O6274">
        <v>6.8</v>
      </c>
      <c r="P6274">
        <v>190</v>
      </c>
    </row>
    <row r="6275" spans="1:16" x14ac:dyDescent="0.3">
      <c r="A6275" t="s">
        <v>5209</v>
      </c>
      <c r="B6275" t="s">
        <v>708</v>
      </c>
      <c r="N6275" s="107">
        <v>21</v>
      </c>
      <c r="O6275">
        <v>5.8</v>
      </c>
      <c r="P6275">
        <v>0</v>
      </c>
    </row>
    <row r="6276" spans="1:16" x14ac:dyDescent="0.3">
      <c r="A6276" t="s">
        <v>5210</v>
      </c>
      <c r="B6276" t="s">
        <v>649</v>
      </c>
      <c r="N6276" s="111">
        <v>4</v>
      </c>
      <c r="O6276">
        <v>5</v>
      </c>
      <c r="P6276">
        <v>89</v>
      </c>
    </row>
    <row r="6277" spans="1:16" x14ac:dyDescent="0.3">
      <c r="A6277" t="s">
        <v>5211</v>
      </c>
      <c r="B6277" t="s">
        <v>602</v>
      </c>
      <c r="N6277" s="111">
        <v>5</v>
      </c>
      <c r="O6277">
        <v>6.3</v>
      </c>
      <c r="P6277">
        <v>352</v>
      </c>
    </row>
    <row r="6278" spans="1:16" x14ac:dyDescent="0.3">
      <c r="A6278" t="s">
        <v>5212</v>
      </c>
      <c r="B6278" t="s">
        <v>606</v>
      </c>
      <c r="N6278" s="111">
        <v>6</v>
      </c>
      <c r="O6278">
        <v>6.8</v>
      </c>
      <c r="P6278">
        <v>250</v>
      </c>
    </row>
    <row r="6279" spans="1:16" x14ac:dyDescent="0.3">
      <c r="A6279" t="s">
        <v>5213</v>
      </c>
      <c r="B6279" t="s">
        <v>589</v>
      </c>
      <c r="N6279" s="111">
        <v>3</v>
      </c>
      <c r="O6279">
        <v>5.0999999999999996</v>
      </c>
      <c r="P6279">
        <v>79000</v>
      </c>
    </row>
    <row r="6280" spans="1:16" x14ac:dyDescent="0.3">
      <c r="A6280" t="s">
        <v>5214</v>
      </c>
      <c r="B6280" t="s">
        <v>318</v>
      </c>
      <c r="N6280" s="111">
        <v>7</v>
      </c>
      <c r="O6280">
        <v>6.6</v>
      </c>
      <c r="P6280">
        <v>0</v>
      </c>
    </row>
    <row r="6281" spans="1:16" x14ac:dyDescent="0.3">
      <c r="A6281" t="s">
        <v>5215</v>
      </c>
      <c r="B6281" t="s">
        <v>325</v>
      </c>
      <c r="N6281" s="111">
        <v>6</v>
      </c>
      <c r="O6281">
        <v>5</v>
      </c>
      <c r="P6281">
        <v>11000</v>
      </c>
    </row>
    <row r="6282" spans="1:16" x14ac:dyDescent="0.3">
      <c r="A6282" t="s">
        <v>5216</v>
      </c>
      <c r="B6282" t="s">
        <v>325</v>
      </c>
      <c r="N6282" s="111">
        <v>5</v>
      </c>
      <c r="O6282">
        <v>7.7</v>
      </c>
      <c r="P6282">
        <v>0</v>
      </c>
    </row>
    <row r="6283" spans="1:16" x14ac:dyDescent="0.3">
      <c r="A6283" t="s">
        <v>5217</v>
      </c>
      <c r="B6283" t="s">
        <v>549</v>
      </c>
      <c r="N6283" s="111">
        <v>6</v>
      </c>
      <c r="O6283">
        <v>3.1</v>
      </c>
      <c r="P6283">
        <v>144</v>
      </c>
    </row>
    <row r="6284" spans="1:16" x14ac:dyDescent="0.3">
      <c r="A6284" t="s">
        <v>5218</v>
      </c>
      <c r="B6284" t="s">
        <v>578</v>
      </c>
      <c r="N6284" s="111">
        <v>7</v>
      </c>
      <c r="O6284">
        <v>6.5</v>
      </c>
      <c r="P6284">
        <v>566</v>
      </c>
    </row>
    <row r="6285" spans="1:16" x14ac:dyDescent="0.3">
      <c r="A6285" t="s">
        <v>5219</v>
      </c>
      <c r="B6285" t="s">
        <v>960</v>
      </c>
      <c r="N6285" s="111">
        <v>4</v>
      </c>
      <c r="O6285">
        <v>3.9</v>
      </c>
      <c r="P6285">
        <v>500</v>
      </c>
    </row>
    <row r="6286" spans="1:16" x14ac:dyDescent="0.3">
      <c r="A6286" t="s">
        <v>5220</v>
      </c>
      <c r="B6286" t="s">
        <v>474</v>
      </c>
      <c r="N6286" s="111">
        <v>5</v>
      </c>
      <c r="O6286">
        <v>6.8</v>
      </c>
      <c r="P6286">
        <v>438</v>
      </c>
    </row>
    <row r="6287" spans="1:16" x14ac:dyDescent="0.3">
      <c r="A6287" t="s">
        <v>5221</v>
      </c>
      <c r="B6287" t="s">
        <v>819</v>
      </c>
      <c r="N6287" s="111">
        <v>2</v>
      </c>
      <c r="O6287">
        <v>7</v>
      </c>
      <c r="P6287">
        <v>279</v>
      </c>
    </row>
    <row r="6288" spans="1:16" x14ac:dyDescent="0.3">
      <c r="A6288" t="s">
        <v>5222</v>
      </c>
      <c r="B6288" t="s">
        <v>443</v>
      </c>
      <c r="N6288" s="111">
        <v>3</v>
      </c>
      <c r="O6288">
        <v>5.9</v>
      </c>
      <c r="P6288">
        <v>0</v>
      </c>
    </row>
    <row r="6289" spans="1:16" x14ac:dyDescent="0.3">
      <c r="A6289" t="s">
        <v>5223</v>
      </c>
      <c r="B6289" t="s">
        <v>755</v>
      </c>
      <c r="N6289" s="111">
        <v>4</v>
      </c>
      <c r="O6289">
        <v>5.8</v>
      </c>
      <c r="P6289">
        <v>0</v>
      </c>
    </row>
    <row r="6290" spans="1:16" x14ac:dyDescent="0.3">
      <c r="A6290" t="s">
        <v>5224</v>
      </c>
      <c r="B6290" t="s">
        <v>232</v>
      </c>
      <c r="N6290" s="111">
        <v>5</v>
      </c>
      <c r="O6290">
        <v>7.3</v>
      </c>
      <c r="P6290">
        <v>3000</v>
      </c>
    </row>
    <row r="6291" spans="1:16" x14ac:dyDescent="0.3">
      <c r="A6291" t="s">
        <v>5225</v>
      </c>
      <c r="B6291" t="s">
        <v>390</v>
      </c>
      <c r="N6291" s="111">
        <v>6</v>
      </c>
      <c r="O6291">
        <v>7.8</v>
      </c>
      <c r="P6291">
        <v>0</v>
      </c>
    </row>
    <row r="6292" spans="1:16" x14ac:dyDescent="0.3">
      <c r="A6292" t="s">
        <v>3242</v>
      </c>
      <c r="B6292" t="s">
        <v>201</v>
      </c>
      <c r="N6292" s="111">
        <v>7</v>
      </c>
      <c r="O6292">
        <v>7.8</v>
      </c>
      <c r="P6292">
        <v>224</v>
      </c>
    </row>
    <row r="6293" spans="1:16" x14ac:dyDescent="0.3">
      <c r="A6293" t="s">
        <v>5226</v>
      </c>
      <c r="B6293" t="s">
        <v>479</v>
      </c>
      <c r="N6293" s="111">
        <v>8</v>
      </c>
      <c r="O6293">
        <v>6.9</v>
      </c>
      <c r="P6293">
        <v>0</v>
      </c>
    </row>
    <row r="6294" spans="1:16" x14ac:dyDescent="0.3">
      <c r="A6294" t="s">
        <v>5227</v>
      </c>
      <c r="B6294" t="s">
        <v>554</v>
      </c>
      <c r="N6294" s="111">
        <v>9</v>
      </c>
      <c r="O6294">
        <v>5.7</v>
      </c>
      <c r="P6294">
        <v>1000</v>
      </c>
    </row>
    <row r="6295" spans="1:16" x14ac:dyDescent="0.3">
      <c r="A6295" t="s">
        <v>5228</v>
      </c>
      <c r="B6295" t="s">
        <v>409</v>
      </c>
      <c r="N6295" s="111">
        <v>8</v>
      </c>
      <c r="O6295">
        <v>4.7</v>
      </c>
      <c r="P6295">
        <v>285</v>
      </c>
    </row>
    <row r="6296" spans="1:16" x14ac:dyDescent="0.3">
      <c r="A6296" t="s">
        <v>5229</v>
      </c>
      <c r="B6296" t="s">
        <v>443</v>
      </c>
      <c r="N6296" s="111">
        <v>7</v>
      </c>
      <c r="O6296">
        <v>5.9</v>
      </c>
      <c r="P6296">
        <v>13000</v>
      </c>
    </row>
    <row r="6297" spans="1:16" x14ac:dyDescent="0.3">
      <c r="A6297" t="s">
        <v>5230</v>
      </c>
      <c r="B6297" t="s">
        <v>443</v>
      </c>
      <c r="N6297" s="111">
        <v>6</v>
      </c>
      <c r="O6297">
        <v>5.9</v>
      </c>
      <c r="P6297">
        <v>77</v>
      </c>
    </row>
    <row r="6298" spans="1:16" x14ac:dyDescent="0.3">
      <c r="A6298" t="s">
        <v>5231</v>
      </c>
      <c r="B6298" t="s">
        <v>755</v>
      </c>
      <c r="N6298" s="111">
        <v>5</v>
      </c>
      <c r="O6298">
        <v>4.3</v>
      </c>
      <c r="P6298">
        <v>68</v>
      </c>
    </row>
    <row r="6299" spans="1:16" x14ac:dyDescent="0.3">
      <c r="A6299" t="s">
        <v>5232</v>
      </c>
      <c r="B6299" t="s">
        <v>443</v>
      </c>
      <c r="N6299" s="111">
        <v>4</v>
      </c>
      <c r="O6299">
        <v>7.5</v>
      </c>
      <c r="P6299">
        <v>452</v>
      </c>
    </row>
    <row r="6300" spans="1:16" x14ac:dyDescent="0.3">
      <c r="A6300" t="s">
        <v>5233</v>
      </c>
      <c r="B6300" t="s">
        <v>479</v>
      </c>
      <c r="N6300" s="111">
        <v>3</v>
      </c>
      <c r="O6300">
        <v>4.8</v>
      </c>
      <c r="P6300">
        <v>172</v>
      </c>
    </row>
    <row r="6301" spans="1:16" x14ac:dyDescent="0.3">
      <c r="A6301" t="s">
        <v>5234</v>
      </c>
      <c r="B6301" t="s">
        <v>278</v>
      </c>
      <c r="N6301" s="111">
        <v>2</v>
      </c>
      <c r="O6301">
        <v>5.8</v>
      </c>
      <c r="P6301">
        <v>107</v>
      </c>
    </row>
    <row r="6302" spans="1:16" x14ac:dyDescent="0.3">
      <c r="A6302" t="s">
        <v>5235</v>
      </c>
      <c r="B6302" t="s">
        <v>607</v>
      </c>
      <c r="N6302" s="111">
        <v>1</v>
      </c>
      <c r="O6302">
        <v>5.3</v>
      </c>
      <c r="P6302">
        <v>870</v>
      </c>
    </row>
    <row r="6303" spans="1:16" x14ac:dyDescent="0.3">
      <c r="A6303" t="s">
        <v>5236</v>
      </c>
      <c r="B6303" t="s">
        <v>685</v>
      </c>
      <c r="N6303" s="111">
        <v>2</v>
      </c>
      <c r="O6303">
        <v>6</v>
      </c>
      <c r="P6303">
        <v>0</v>
      </c>
    </row>
    <row r="6304" spans="1:16" x14ac:dyDescent="0.3">
      <c r="A6304" t="s">
        <v>5237</v>
      </c>
      <c r="B6304" t="s">
        <v>560</v>
      </c>
      <c r="N6304" s="111">
        <v>3</v>
      </c>
      <c r="O6304">
        <v>8.1</v>
      </c>
      <c r="P6304">
        <v>0</v>
      </c>
    </row>
    <row r="6305" spans="1:16" x14ac:dyDescent="0.3">
      <c r="A6305" t="s">
        <v>5238</v>
      </c>
      <c r="B6305" t="s">
        <v>303</v>
      </c>
      <c r="N6305" s="111">
        <v>4</v>
      </c>
      <c r="O6305">
        <v>7</v>
      </c>
      <c r="P6305">
        <v>0</v>
      </c>
    </row>
    <row r="6306" spans="1:16" x14ac:dyDescent="0.3">
      <c r="A6306" t="s">
        <v>5239</v>
      </c>
      <c r="B6306" t="s">
        <v>373</v>
      </c>
      <c r="N6306" s="111">
        <v>5</v>
      </c>
      <c r="O6306">
        <v>7.6</v>
      </c>
      <c r="P6306">
        <v>305</v>
      </c>
    </row>
    <row r="6307" spans="1:16" x14ac:dyDescent="0.3">
      <c r="A6307" t="s">
        <v>5240</v>
      </c>
      <c r="B6307" t="s">
        <v>325</v>
      </c>
      <c r="N6307" s="111">
        <v>6</v>
      </c>
      <c r="O6307">
        <v>7.2</v>
      </c>
      <c r="P6307">
        <v>15000</v>
      </c>
    </row>
    <row r="6308" spans="1:16" x14ac:dyDescent="0.3">
      <c r="A6308" t="s">
        <v>5241</v>
      </c>
      <c r="B6308" t="s">
        <v>602</v>
      </c>
      <c r="N6308" s="111">
        <v>7</v>
      </c>
      <c r="O6308">
        <v>7.5</v>
      </c>
      <c r="P6308">
        <v>162</v>
      </c>
    </row>
    <row r="6309" spans="1:16" x14ac:dyDescent="0.3">
      <c r="A6309" t="s">
        <v>5242</v>
      </c>
      <c r="B6309" t="s">
        <v>443</v>
      </c>
      <c r="N6309" s="111">
        <v>8</v>
      </c>
      <c r="O6309">
        <v>6.3</v>
      </c>
      <c r="P6309">
        <v>14</v>
      </c>
    </row>
    <row r="6310" spans="1:16" x14ac:dyDescent="0.3">
      <c r="A6310" t="s">
        <v>5243</v>
      </c>
      <c r="B6310" t="s">
        <v>1003</v>
      </c>
      <c r="N6310" s="111">
        <v>9</v>
      </c>
      <c r="O6310">
        <v>6.7</v>
      </c>
      <c r="P6310">
        <v>275</v>
      </c>
    </row>
    <row r="6311" spans="1:16" x14ac:dyDescent="0.3">
      <c r="A6311" t="s">
        <v>5244</v>
      </c>
      <c r="B6311" t="s">
        <v>494</v>
      </c>
      <c r="N6311" s="111">
        <v>2</v>
      </c>
      <c r="O6311">
        <v>4.8</v>
      </c>
      <c r="P6311">
        <v>380</v>
      </c>
    </row>
    <row r="6312" spans="1:16" x14ac:dyDescent="0.3">
      <c r="A6312" t="s">
        <v>5245</v>
      </c>
      <c r="B6312" t="s">
        <v>587</v>
      </c>
      <c r="N6312" s="111">
        <v>3</v>
      </c>
      <c r="O6312">
        <v>5.5</v>
      </c>
      <c r="P6312">
        <v>0</v>
      </c>
    </row>
    <row r="6313" spans="1:16" x14ac:dyDescent="0.3">
      <c r="A6313" t="s">
        <v>5246</v>
      </c>
      <c r="B6313" t="s">
        <v>175</v>
      </c>
      <c r="N6313" s="111">
        <v>4</v>
      </c>
      <c r="O6313">
        <v>7.5</v>
      </c>
      <c r="P6313">
        <v>321</v>
      </c>
    </row>
    <row r="6314" spans="1:16" x14ac:dyDescent="0.3">
      <c r="A6314" t="s">
        <v>5247</v>
      </c>
      <c r="B6314" t="s">
        <v>1004</v>
      </c>
      <c r="N6314" s="111">
        <v>5</v>
      </c>
      <c r="O6314">
        <v>5.0999999999999996</v>
      </c>
      <c r="P6314">
        <v>763</v>
      </c>
    </row>
    <row r="6315" spans="1:16" x14ac:dyDescent="0.3">
      <c r="A6315" t="s">
        <v>5248</v>
      </c>
      <c r="B6315" t="s">
        <v>414</v>
      </c>
      <c r="N6315" s="111">
        <v>12</v>
      </c>
      <c r="O6315">
        <v>7.4</v>
      </c>
      <c r="P6315">
        <v>0</v>
      </c>
    </row>
    <row r="6316" spans="1:16" x14ac:dyDescent="0.3">
      <c r="A6316" t="s">
        <v>5249</v>
      </c>
      <c r="B6316" t="s">
        <v>549</v>
      </c>
      <c r="N6316" s="111">
        <v>2</v>
      </c>
      <c r="O6316">
        <v>7.3</v>
      </c>
      <c r="P6316">
        <v>45000</v>
      </c>
    </row>
    <row r="6317" spans="1:16" x14ac:dyDescent="0.3">
      <c r="A6317" t="s">
        <v>5250</v>
      </c>
      <c r="B6317" t="s">
        <v>537</v>
      </c>
      <c r="N6317" s="111">
        <v>12</v>
      </c>
      <c r="O6317">
        <v>6.9</v>
      </c>
      <c r="P6317">
        <v>0</v>
      </c>
    </row>
    <row r="6318" spans="1:16" x14ac:dyDescent="0.3">
      <c r="A6318" t="s">
        <v>5251</v>
      </c>
      <c r="B6318" t="s">
        <v>298</v>
      </c>
      <c r="N6318" s="111">
        <v>12</v>
      </c>
      <c r="O6318">
        <v>6.8</v>
      </c>
      <c r="P6318">
        <v>15000</v>
      </c>
    </row>
    <row r="6319" spans="1:16" x14ac:dyDescent="0.3">
      <c r="A6319" t="s">
        <v>5252</v>
      </c>
      <c r="B6319" t="s">
        <v>325</v>
      </c>
      <c r="N6319" s="111">
        <v>12</v>
      </c>
      <c r="O6319">
        <v>8.4</v>
      </c>
      <c r="P6319">
        <v>0</v>
      </c>
    </row>
    <row r="6320" spans="1:16" x14ac:dyDescent="0.3">
      <c r="A6320" t="s">
        <v>5253</v>
      </c>
      <c r="B6320" t="s">
        <v>191</v>
      </c>
      <c r="N6320" s="111">
        <v>2</v>
      </c>
      <c r="O6320">
        <v>7.6</v>
      </c>
      <c r="P6320">
        <v>0</v>
      </c>
    </row>
    <row r="6321" spans="1:16" x14ac:dyDescent="0.3">
      <c r="A6321" t="s">
        <v>5254</v>
      </c>
      <c r="B6321" t="s">
        <v>343</v>
      </c>
      <c r="N6321" s="111">
        <v>3</v>
      </c>
      <c r="O6321">
        <v>7.6</v>
      </c>
      <c r="P6321">
        <v>0</v>
      </c>
    </row>
    <row r="6322" spans="1:16" x14ac:dyDescent="0.3">
      <c r="A6322" t="s">
        <v>1969</v>
      </c>
      <c r="B6322" t="s">
        <v>525</v>
      </c>
      <c r="N6322" s="111">
        <v>4</v>
      </c>
      <c r="O6322">
        <v>7.7</v>
      </c>
      <c r="P6322">
        <v>0</v>
      </c>
    </row>
    <row r="6323" spans="1:16" x14ac:dyDescent="0.3">
      <c r="A6323" t="s">
        <v>5255</v>
      </c>
      <c r="B6323" t="s">
        <v>888</v>
      </c>
      <c r="N6323" s="111">
        <v>5</v>
      </c>
      <c r="O6323">
        <v>7.6</v>
      </c>
      <c r="P6323">
        <v>0</v>
      </c>
    </row>
    <row r="6324" spans="1:16" x14ac:dyDescent="0.3">
      <c r="A6324" t="s">
        <v>5256</v>
      </c>
      <c r="B6324" t="s">
        <v>589</v>
      </c>
      <c r="N6324" s="111">
        <v>6</v>
      </c>
      <c r="O6324">
        <v>5.3</v>
      </c>
      <c r="P6324">
        <v>39000</v>
      </c>
    </row>
    <row r="6325" spans="1:16" x14ac:dyDescent="0.3">
      <c r="A6325" t="s">
        <v>5257</v>
      </c>
      <c r="B6325" t="s">
        <v>479</v>
      </c>
      <c r="N6325" s="111">
        <v>7</v>
      </c>
      <c r="O6325">
        <v>8.5</v>
      </c>
      <c r="P6325">
        <v>10000</v>
      </c>
    </row>
    <row r="6326" spans="1:16" x14ac:dyDescent="0.3">
      <c r="A6326" t="s">
        <v>5258</v>
      </c>
      <c r="B6326" t="s">
        <v>443</v>
      </c>
      <c r="N6326" s="111">
        <v>8</v>
      </c>
      <c r="O6326">
        <v>7</v>
      </c>
      <c r="P6326">
        <v>0</v>
      </c>
    </row>
    <row r="6327" spans="1:16" x14ac:dyDescent="0.3">
      <c r="A6327" t="s">
        <v>5259</v>
      </c>
      <c r="B6327" t="s">
        <v>464</v>
      </c>
      <c r="N6327" s="111">
        <v>9</v>
      </c>
      <c r="O6327">
        <v>8</v>
      </c>
      <c r="P6327">
        <v>236</v>
      </c>
    </row>
    <row r="6328" spans="1:16" x14ac:dyDescent="0.3">
      <c r="A6328" t="s">
        <v>5260</v>
      </c>
      <c r="B6328" t="s">
        <v>1005</v>
      </c>
      <c r="N6328" s="111">
        <v>8</v>
      </c>
      <c r="O6328">
        <v>7.1</v>
      </c>
      <c r="P6328">
        <v>0</v>
      </c>
    </row>
    <row r="6329" spans="1:16" x14ac:dyDescent="0.3">
      <c r="A6329" t="s">
        <v>5261</v>
      </c>
      <c r="B6329" t="s">
        <v>1006</v>
      </c>
      <c r="N6329" s="111">
        <v>7</v>
      </c>
      <c r="O6329">
        <v>7.8</v>
      </c>
      <c r="P6329">
        <v>0</v>
      </c>
    </row>
    <row r="6330" spans="1:16" x14ac:dyDescent="0.3">
      <c r="A6330" t="s">
        <v>5262</v>
      </c>
      <c r="B6330" t="s">
        <v>373</v>
      </c>
      <c r="N6330" s="111">
        <v>6</v>
      </c>
      <c r="O6330">
        <v>7.2</v>
      </c>
      <c r="P6330">
        <v>0</v>
      </c>
    </row>
    <row r="6331" spans="1:16" x14ac:dyDescent="0.3">
      <c r="A6331" t="s">
        <v>5263</v>
      </c>
      <c r="B6331" t="s">
        <v>482</v>
      </c>
      <c r="N6331" s="111">
        <v>6</v>
      </c>
      <c r="O6331">
        <v>7.5</v>
      </c>
      <c r="P6331">
        <v>13000</v>
      </c>
    </row>
    <row r="6332" spans="1:16" x14ac:dyDescent="0.3">
      <c r="A6332" t="s">
        <v>5264</v>
      </c>
      <c r="B6332" t="s">
        <v>190</v>
      </c>
      <c r="N6332" s="111">
        <v>5</v>
      </c>
      <c r="O6332">
        <v>8</v>
      </c>
      <c r="P6332">
        <v>11000</v>
      </c>
    </row>
    <row r="6333" spans="1:16" x14ac:dyDescent="0.3">
      <c r="A6333" t="s">
        <v>5265</v>
      </c>
      <c r="B6333" t="s">
        <v>479</v>
      </c>
      <c r="N6333" s="111">
        <v>4</v>
      </c>
      <c r="O6333">
        <v>8.1</v>
      </c>
      <c r="P6333">
        <v>0</v>
      </c>
    </row>
    <row r="6334" spans="1:16" x14ac:dyDescent="0.3">
      <c r="A6334" t="s">
        <v>5266</v>
      </c>
      <c r="B6334" t="s">
        <v>443</v>
      </c>
      <c r="N6334" s="111">
        <v>4</v>
      </c>
      <c r="O6334">
        <v>6.8</v>
      </c>
      <c r="P6334">
        <v>0</v>
      </c>
    </row>
    <row r="6335" spans="1:16" x14ac:dyDescent="0.3">
      <c r="A6335" t="s">
        <v>5267</v>
      </c>
      <c r="B6335" t="s">
        <v>190</v>
      </c>
      <c r="N6335" s="111">
        <v>3</v>
      </c>
      <c r="O6335">
        <v>7.4</v>
      </c>
      <c r="P6335">
        <v>20000</v>
      </c>
    </row>
    <row r="6336" spans="1:16" x14ac:dyDescent="0.3">
      <c r="A6336" t="s">
        <v>5268</v>
      </c>
      <c r="B6336" t="s">
        <v>443</v>
      </c>
      <c r="N6336" s="111">
        <v>5</v>
      </c>
      <c r="O6336">
        <v>7.2</v>
      </c>
      <c r="P6336">
        <v>0</v>
      </c>
    </row>
    <row r="6337" spans="1:16" x14ac:dyDescent="0.3">
      <c r="A6337" t="s">
        <v>5269</v>
      </c>
      <c r="B6337" t="s">
        <v>1007</v>
      </c>
      <c r="N6337" s="111">
        <v>6</v>
      </c>
      <c r="O6337">
        <v>8.1</v>
      </c>
      <c r="P6337">
        <v>60</v>
      </c>
    </row>
    <row r="6338" spans="1:16" x14ac:dyDescent="0.3">
      <c r="A6338" t="s">
        <v>5270</v>
      </c>
      <c r="B6338" t="s">
        <v>398</v>
      </c>
      <c r="N6338" s="111">
        <v>7</v>
      </c>
      <c r="O6338">
        <v>7</v>
      </c>
      <c r="P6338">
        <v>0</v>
      </c>
    </row>
    <row r="6339" spans="1:16" x14ac:dyDescent="0.3">
      <c r="A6339" t="s">
        <v>5271</v>
      </c>
      <c r="B6339" t="s">
        <v>373</v>
      </c>
      <c r="N6339" s="111">
        <v>5</v>
      </c>
      <c r="O6339">
        <v>7.4</v>
      </c>
      <c r="P6339">
        <v>63000</v>
      </c>
    </row>
    <row r="6340" spans="1:16" x14ac:dyDescent="0.3">
      <c r="A6340" t="s">
        <v>5272</v>
      </c>
      <c r="B6340" t="s">
        <v>1008</v>
      </c>
      <c r="N6340" s="111">
        <v>4</v>
      </c>
      <c r="O6340">
        <v>8.3000000000000007</v>
      </c>
      <c r="P6340">
        <v>0</v>
      </c>
    </row>
    <row r="6341" spans="1:16" x14ac:dyDescent="0.3">
      <c r="A6341" t="s">
        <v>5273</v>
      </c>
      <c r="B6341" t="s">
        <v>657</v>
      </c>
      <c r="N6341" s="111">
        <v>3</v>
      </c>
      <c r="O6341">
        <v>6.1</v>
      </c>
      <c r="P6341">
        <v>0</v>
      </c>
    </row>
    <row r="6342" spans="1:16" x14ac:dyDescent="0.3">
      <c r="A6342" t="s">
        <v>5274</v>
      </c>
      <c r="B6342" t="s">
        <v>201</v>
      </c>
      <c r="N6342" s="107">
        <v>9</v>
      </c>
      <c r="O6342">
        <v>7.5</v>
      </c>
      <c r="P6342">
        <v>0</v>
      </c>
    </row>
    <row r="6343" spans="1:16" x14ac:dyDescent="0.3">
      <c r="A6343" t="s">
        <v>5275</v>
      </c>
      <c r="B6343" t="s">
        <v>201</v>
      </c>
      <c r="N6343" s="107">
        <v>7</v>
      </c>
      <c r="O6343">
        <v>7</v>
      </c>
      <c r="P6343">
        <v>0</v>
      </c>
    </row>
    <row r="6344" spans="1:16" x14ac:dyDescent="0.3">
      <c r="A6344" t="s">
        <v>5276</v>
      </c>
      <c r="B6344" t="s">
        <v>341</v>
      </c>
      <c r="N6344" s="107">
        <v>4</v>
      </c>
      <c r="O6344">
        <v>5.3</v>
      </c>
      <c r="P6344">
        <v>134</v>
      </c>
    </row>
    <row r="6345" spans="1:16" x14ac:dyDescent="0.3">
      <c r="A6345" t="s">
        <v>5277</v>
      </c>
      <c r="B6345" t="s">
        <v>300</v>
      </c>
      <c r="N6345" s="107">
        <v>5</v>
      </c>
      <c r="O6345">
        <v>4.7</v>
      </c>
      <c r="P6345">
        <v>0</v>
      </c>
    </row>
    <row r="6346" spans="1:16" x14ac:dyDescent="0.3">
      <c r="A6346" t="s">
        <v>5278</v>
      </c>
      <c r="B6346" t="s">
        <v>409</v>
      </c>
      <c r="N6346" s="107">
        <v>6</v>
      </c>
      <c r="O6346">
        <v>5.7</v>
      </c>
      <c r="P6346">
        <v>558</v>
      </c>
    </row>
    <row r="6347" spans="1:16" x14ac:dyDescent="0.3">
      <c r="A6347" t="s">
        <v>5279</v>
      </c>
      <c r="B6347" t="s">
        <v>298</v>
      </c>
      <c r="N6347" s="107">
        <v>7</v>
      </c>
      <c r="O6347">
        <v>8.1</v>
      </c>
      <c r="P6347">
        <v>0</v>
      </c>
    </row>
    <row r="6348" spans="1:16" x14ac:dyDescent="0.3">
      <c r="A6348" t="s">
        <v>3512</v>
      </c>
      <c r="B6348" t="s">
        <v>443</v>
      </c>
      <c r="N6348" s="107">
        <v>3</v>
      </c>
      <c r="O6348">
        <v>7.8</v>
      </c>
      <c r="P6348">
        <v>0</v>
      </c>
    </row>
    <row r="6349" spans="1:16" x14ac:dyDescent="0.3">
      <c r="A6349" t="s">
        <v>5280</v>
      </c>
      <c r="B6349" t="s">
        <v>278</v>
      </c>
      <c r="N6349" s="107">
        <v>4</v>
      </c>
      <c r="O6349">
        <v>6.5</v>
      </c>
      <c r="P6349">
        <v>0</v>
      </c>
    </row>
    <row r="6350" spans="1:16" x14ac:dyDescent="0.3">
      <c r="A6350" t="s">
        <v>5281</v>
      </c>
      <c r="B6350" t="s">
        <v>1009</v>
      </c>
      <c r="N6350" s="107">
        <v>5</v>
      </c>
      <c r="O6350">
        <v>8</v>
      </c>
      <c r="P6350">
        <v>32</v>
      </c>
    </row>
    <row r="6351" spans="1:16" x14ac:dyDescent="0.3">
      <c r="A6351" t="s">
        <v>5282</v>
      </c>
      <c r="B6351" t="s">
        <v>239</v>
      </c>
      <c r="N6351" s="107">
        <v>6</v>
      </c>
      <c r="O6351">
        <v>3.3</v>
      </c>
      <c r="P6351">
        <v>0</v>
      </c>
    </row>
    <row r="6352" spans="1:16" x14ac:dyDescent="0.3">
      <c r="A6352" t="s">
        <v>5283</v>
      </c>
      <c r="B6352" t="s">
        <v>1010</v>
      </c>
      <c r="N6352" s="107">
        <v>7</v>
      </c>
      <c r="O6352">
        <v>8.3000000000000007</v>
      </c>
      <c r="P6352">
        <v>0</v>
      </c>
    </row>
    <row r="6353" spans="1:16" x14ac:dyDescent="0.3">
      <c r="A6353" t="s">
        <v>5284</v>
      </c>
      <c r="B6353" t="s">
        <v>190</v>
      </c>
      <c r="N6353" s="107">
        <v>5</v>
      </c>
      <c r="O6353">
        <v>6.9</v>
      </c>
      <c r="P6353">
        <v>43</v>
      </c>
    </row>
    <row r="6354" spans="1:16" x14ac:dyDescent="0.3">
      <c r="A6354" t="s">
        <v>5285</v>
      </c>
      <c r="B6354" t="s">
        <v>278</v>
      </c>
      <c r="N6354" s="107">
        <v>6</v>
      </c>
      <c r="O6354">
        <v>7.3</v>
      </c>
      <c r="P6354">
        <v>0</v>
      </c>
    </row>
    <row r="6355" spans="1:16" x14ac:dyDescent="0.3">
      <c r="A6355" t="s">
        <v>5286</v>
      </c>
      <c r="B6355" t="s">
        <v>1011</v>
      </c>
      <c r="N6355" s="107">
        <v>13</v>
      </c>
      <c r="O6355">
        <v>8.1</v>
      </c>
      <c r="P6355">
        <v>0</v>
      </c>
    </row>
    <row r="6356" spans="1:16" x14ac:dyDescent="0.3">
      <c r="A6356" t="s">
        <v>5287</v>
      </c>
      <c r="B6356" t="s">
        <v>307</v>
      </c>
      <c r="N6356" s="107">
        <v>15</v>
      </c>
      <c r="O6356">
        <v>6.5</v>
      </c>
      <c r="P6356">
        <v>592</v>
      </c>
    </row>
    <row r="6357" spans="1:16" x14ac:dyDescent="0.3">
      <c r="A6357" t="s">
        <v>5288</v>
      </c>
      <c r="B6357" t="s">
        <v>1012</v>
      </c>
      <c r="N6357" s="107">
        <v>21</v>
      </c>
      <c r="O6357">
        <v>6.8</v>
      </c>
      <c r="P6357">
        <v>495</v>
      </c>
    </row>
    <row r="6358" spans="1:16" x14ac:dyDescent="0.3">
      <c r="A6358" t="s">
        <v>5289</v>
      </c>
      <c r="B6358" t="s">
        <v>525</v>
      </c>
      <c r="N6358" s="111">
        <v>4</v>
      </c>
      <c r="O6358">
        <v>7.3</v>
      </c>
      <c r="P6358">
        <v>166</v>
      </c>
    </row>
    <row r="6359" spans="1:16" x14ac:dyDescent="0.3">
      <c r="A6359" t="s">
        <v>5290</v>
      </c>
      <c r="B6359" t="s">
        <v>373</v>
      </c>
      <c r="N6359" s="111">
        <v>5</v>
      </c>
      <c r="O6359">
        <v>6.4</v>
      </c>
      <c r="P6359">
        <v>974</v>
      </c>
    </row>
    <row r="6360" spans="1:16" x14ac:dyDescent="0.3">
      <c r="A6360" t="s">
        <v>5291</v>
      </c>
      <c r="B6360" t="s">
        <v>298</v>
      </c>
      <c r="N6360" s="111">
        <v>6</v>
      </c>
      <c r="O6360">
        <v>4.5999999999999996</v>
      </c>
      <c r="P6360">
        <v>739</v>
      </c>
    </row>
    <row r="6361" spans="1:16" x14ac:dyDescent="0.3">
      <c r="A6361" t="s">
        <v>5292</v>
      </c>
      <c r="B6361" t="s">
        <v>559</v>
      </c>
      <c r="N6361" s="111">
        <v>3</v>
      </c>
      <c r="O6361">
        <v>6.5</v>
      </c>
      <c r="P6361">
        <v>857</v>
      </c>
    </row>
    <row r="6362" spans="1:16" x14ac:dyDescent="0.3">
      <c r="A6362" t="s">
        <v>5293</v>
      </c>
      <c r="B6362" t="s">
        <v>373</v>
      </c>
      <c r="N6362" s="111">
        <v>7</v>
      </c>
      <c r="O6362">
        <v>7</v>
      </c>
      <c r="P6362">
        <v>17000</v>
      </c>
    </row>
    <row r="6363" spans="1:16" x14ac:dyDescent="0.3">
      <c r="A6363" t="s">
        <v>5294</v>
      </c>
      <c r="B6363" t="s">
        <v>672</v>
      </c>
      <c r="N6363" s="111">
        <v>6</v>
      </c>
      <c r="O6363">
        <v>5.4</v>
      </c>
      <c r="P6363">
        <v>0</v>
      </c>
    </row>
    <row r="6364" spans="1:16" x14ac:dyDescent="0.3">
      <c r="A6364" t="s">
        <v>5295</v>
      </c>
      <c r="B6364" t="s">
        <v>1013</v>
      </c>
      <c r="N6364" s="111">
        <v>5</v>
      </c>
      <c r="O6364">
        <v>6.7</v>
      </c>
      <c r="P6364">
        <v>10</v>
      </c>
    </row>
    <row r="6365" spans="1:16" x14ac:dyDescent="0.3">
      <c r="A6365" t="s">
        <v>5296</v>
      </c>
      <c r="B6365" t="s">
        <v>416</v>
      </c>
      <c r="N6365" s="111">
        <v>6</v>
      </c>
      <c r="O6365">
        <v>2.8</v>
      </c>
      <c r="P6365">
        <v>0</v>
      </c>
    </row>
    <row r="6366" spans="1:16" x14ac:dyDescent="0.3">
      <c r="A6366" t="s">
        <v>5297</v>
      </c>
      <c r="B6366" t="s">
        <v>1014</v>
      </c>
      <c r="N6366" s="111">
        <v>7</v>
      </c>
      <c r="O6366">
        <v>7.4</v>
      </c>
      <c r="P6366">
        <v>407</v>
      </c>
    </row>
    <row r="6367" spans="1:16" x14ac:dyDescent="0.3">
      <c r="A6367" t="s">
        <v>5298</v>
      </c>
      <c r="B6367" t="s">
        <v>373</v>
      </c>
      <c r="N6367" s="111">
        <v>4</v>
      </c>
      <c r="O6367">
        <v>5.8</v>
      </c>
      <c r="P6367">
        <v>224</v>
      </c>
    </row>
    <row r="6368" spans="1:16" x14ac:dyDescent="0.3">
      <c r="A6368" t="s">
        <v>5299</v>
      </c>
      <c r="B6368" t="s">
        <v>507</v>
      </c>
      <c r="N6368" s="111">
        <v>5</v>
      </c>
      <c r="O6368">
        <v>7.1</v>
      </c>
      <c r="P6368">
        <v>0</v>
      </c>
    </row>
    <row r="6369" spans="1:16" x14ac:dyDescent="0.3">
      <c r="A6369" t="s">
        <v>5300</v>
      </c>
      <c r="B6369" t="s">
        <v>443</v>
      </c>
      <c r="N6369" s="107">
        <v>9</v>
      </c>
      <c r="O6369">
        <v>4.5</v>
      </c>
      <c r="P6369">
        <v>3000</v>
      </c>
    </row>
    <row r="6370" spans="1:16" x14ac:dyDescent="0.3">
      <c r="A6370" t="s">
        <v>5301</v>
      </c>
      <c r="B6370" t="s">
        <v>355</v>
      </c>
      <c r="N6370" s="107">
        <v>7</v>
      </c>
      <c r="O6370">
        <v>7.9</v>
      </c>
      <c r="P6370">
        <v>39</v>
      </c>
    </row>
    <row r="6371" spans="1:16" x14ac:dyDescent="0.3">
      <c r="A6371" t="s">
        <v>5302</v>
      </c>
      <c r="B6371" t="s">
        <v>1015</v>
      </c>
      <c r="N6371" s="107">
        <v>4</v>
      </c>
      <c r="O6371">
        <v>5.3</v>
      </c>
      <c r="P6371">
        <v>61</v>
      </c>
    </row>
    <row r="6372" spans="1:16" x14ac:dyDescent="0.3">
      <c r="A6372" t="s">
        <v>5303</v>
      </c>
      <c r="B6372" t="s">
        <v>325</v>
      </c>
      <c r="N6372" s="107">
        <v>5</v>
      </c>
      <c r="O6372">
        <v>5.4</v>
      </c>
      <c r="P6372">
        <v>715</v>
      </c>
    </row>
    <row r="6373" spans="1:16" x14ac:dyDescent="0.3">
      <c r="A6373" t="s">
        <v>5304</v>
      </c>
      <c r="B6373" t="s">
        <v>188</v>
      </c>
      <c r="N6373" s="107">
        <v>6</v>
      </c>
      <c r="O6373">
        <v>4.8</v>
      </c>
      <c r="P6373">
        <v>0</v>
      </c>
    </row>
    <row r="6374" spans="1:16" x14ac:dyDescent="0.3">
      <c r="A6374" t="s">
        <v>5305</v>
      </c>
      <c r="B6374" t="s">
        <v>449</v>
      </c>
      <c r="N6374" s="107">
        <v>7</v>
      </c>
      <c r="O6374">
        <v>5.9</v>
      </c>
      <c r="P6374">
        <v>195</v>
      </c>
    </row>
    <row r="6375" spans="1:16" x14ac:dyDescent="0.3">
      <c r="A6375" t="s">
        <v>5306</v>
      </c>
      <c r="B6375" t="s">
        <v>443</v>
      </c>
      <c r="N6375" s="107">
        <v>3</v>
      </c>
      <c r="O6375">
        <v>6.2</v>
      </c>
      <c r="P6375">
        <v>810</v>
      </c>
    </row>
    <row r="6376" spans="1:16" x14ac:dyDescent="0.3">
      <c r="A6376" t="s">
        <v>5307</v>
      </c>
      <c r="B6376" t="s">
        <v>1016</v>
      </c>
      <c r="N6376" s="107">
        <v>4</v>
      </c>
      <c r="O6376">
        <v>5.9</v>
      </c>
      <c r="P6376">
        <v>0</v>
      </c>
    </row>
    <row r="6377" spans="1:16" x14ac:dyDescent="0.3">
      <c r="A6377" t="s">
        <v>5308</v>
      </c>
      <c r="B6377" t="s">
        <v>190</v>
      </c>
      <c r="N6377" s="107">
        <v>5</v>
      </c>
      <c r="O6377">
        <v>6.6</v>
      </c>
      <c r="P6377">
        <v>474</v>
      </c>
    </row>
    <row r="6378" spans="1:16" x14ac:dyDescent="0.3">
      <c r="A6378" t="s">
        <v>5309</v>
      </c>
      <c r="B6378" t="s">
        <v>443</v>
      </c>
      <c r="N6378" s="107">
        <v>6</v>
      </c>
      <c r="O6378">
        <v>6.6</v>
      </c>
      <c r="P6378">
        <v>215</v>
      </c>
    </row>
    <row r="6379" spans="1:16" x14ac:dyDescent="0.3">
      <c r="A6379" t="s">
        <v>3036</v>
      </c>
      <c r="B6379" t="s">
        <v>243</v>
      </c>
      <c r="N6379" s="107">
        <v>7</v>
      </c>
      <c r="O6379">
        <v>5.0999999999999996</v>
      </c>
      <c r="P6379">
        <v>0</v>
      </c>
    </row>
    <row r="6380" spans="1:16" x14ac:dyDescent="0.3">
      <c r="A6380" t="s">
        <v>5310</v>
      </c>
      <c r="B6380" t="s">
        <v>943</v>
      </c>
      <c r="N6380" s="107">
        <v>5</v>
      </c>
      <c r="O6380">
        <v>6</v>
      </c>
      <c r="P6380">
        <v>0</v>
      </c>
    </row>
    <row r="6381" spans="1:16" x14ac:dyDescent="0.3">
      <c r="A6381" t="s">
        <v>5311</v>
      </c>
      <c r="B6381" t="s">
        <v>554</v>
      </c>
      <c r="N6381" s="107">
        <v>6</v>
      </c>
      <c r="O6381">
        <v>6.8</v>
      </c>
      <c r="P6381">
        <v>604</v>
      </c>
    </row>
    <row r="6382" spans="1:16" x14ac:dyDescent="0.3">
      <c r="A6382" t="s">
        <v>5312</v>
      </c>
      <c r="B6382" t="s">
        <v>755</v>
      </c>
      <c r="N6382" s="107">
        <v>13</v>
      </c>
      <c r="O6382">
        <v>5.4</v>
      </c>
      <c r="P6382">
        <v>0</v>
      </c>
    </row>
    <row r="6383" spans="1:16" x14ac:dyDescent="0.3">
      <c r="A6383" t="s">
        <v>5313</v>
      </c>
      <c r="B6383" t="s">
        <v>1017</v>
      </c>
      <c r="N6383" s="107">
        <v>15</v>
      </c>
      <c r="O6383">
        <v>5.2</v>
      </c>
      <c r="P6383">
        <v>1000</v>
      </c>
    </row>
    <row r="6384" spans="1:16" x14ac:dyDescent="0.3">
      <c r="A6384" t="s">
        <v>5314</v>
      </c>
      <c r="B6384" t="s">
        <v>891</v>
      </c>
      <c r="N6384" s="107">
        <v>21</v>
      </c>
      <c r="O6384">
        <v>7.8</v>
      </c>
      <c r="P6384">
        <v>205</v>
      </c>
    </row>
    <row r="6385" spans="1:16" x14ac:dyDescent="0.3">
      <c r="A6385" t="s">
        <v>5315</v>
      </c>
      <c r="B6385" t="s">
        <v>341</v>
      </c>
      <c r="N6385" s="111">
        <v>4</v>
      </c>
      <c r="O6385">
        <v>6.4</v>
      </c>
      <c r="P6385">
        <v>0</v>
      </c>
    </row>
    <row r="6386" spans="1:16" x14ac:dyDescent="0.3">
      <c r="A6386" t="s">
        <v>5316</v>
      </c>
      <c r="B6386" t="s">
        <v>602</v>
      </c>
      <c r="N6386" s="111">
        <v>5</v>
      </c>
      <c r="O6386">
        <v>6.1</v>
      </c>
      <c r="P6386">
        <v>0</v>
      </c>
    </row>
    <row r="6387" spans="1:16" x14ac:dyDescent="0.3">
      <c r="A6387" t="s">
        <v>5317</v>
      </c>
      <c r="B6387" t="s">
        <v>649</v>
      </c>
      <c r="N6387" s="111">
        <v>6</v>
      </c>
      <c r="O6387">
        <v>5.7</v>
      </c>
      <c r="P6387">
        <v>0</v>
      </c>
    </row>
    <row r="6388" spans="1:16" x14ac:dyDescent="0.3">
      <c r="A6388" t="s">
        <v>5318</v>
      </c>
      <c r="B6388" t="s">
        <v>361</v>
      </c>
      <c r="N6388" s="111">
        <v>3</v>
      </c>
      <c r="O6388">
        <v>5.5</v>
      </c>
      <c r="P6388">
        <v>0</v>
      </c>
    </row>
    <row r="6389" spans="1:16" x14ac:dyDescent="0.3">
      <c r="A6389" t="s">
        <v>5319</v>
      </c>
      <c r="B6389" t="s">
        <v>177</v>
      </c>
      <c r="N6389" s="111">
        <v>7</v>
      </c>
      <c r="O6389">
        <v>7.4</v>
      </c>
      <c r="P6389">
        <v>0</v>
      </c>
    </row>
    <row r="6390" spans="1:16" x14ac:dyDescent="0.3">
      <c r="A6390" t="s">
        <v>5320</v>
      </c>
      <c r="B6390" t="s">
        <v>298</v>
      </c>
      <c r="N6390" s="111">
        <v>6</v>
      </c>
      <c r="O6390">
        <v>7.1</v>
      </c>
      <c r="P6390">
        <v>115</v>
      </c>
    </row>
    <row r="6391" spans="1:16" x14ac:dyDescent="0.3">
      <c r="A6391" t="s">
        <v>5321</v>
      </c>
      <c r="B6391" t="s">
        <v>755</v>
      </c>
      <c r="N6391" s="111">
        <v>5</v>
      </c>
      <c r="O6391">
        <v>3.9</v>
      </c>
      <c r="P6391">
        <v>44</v>
      </c>
    </row>
    <row r="6392" spans="1:16" x14ac:dyDescent="0.3">
      <c r="A6392" t="s">
        <v>5322</v>
      </c>
      <c r="B6392" t="s">
        <v>201</v>
      </c>
      <c r="N6392" s="111">
        <v>6</v>
      </c>
      <c r="O6392">
        <v>4.5999999999999996</v>
      </c>
      <c r="P6392">
        <v>1000</v>
      </c>
    </row>
    <row r="6393" spans="1:16" x14ac:dyDescent="0.3">
      <c r="A6393" t="s">
        <v>5323</v>
      </c>
      <c r="B6393" t="s">
        <v>373</v>
      </c>
      <c r="N6393" s="111">
        <v>7</v>
      </c>
      <c r="O6393">
        <v>7.3</v>
      </c>
      <c r="P6393">
        <v>0</v>
      </c>
    </row>
    <row r="6394" spans="1:16" x14ac:dyDescent="0.3">
      <c r="A6394" t="s">
        <v>5324</v>
      </c>
      <c r="B6394" t="s">
        <v>1018</v>
      </c>
      <c r="N6394" s="111">
        <v>4</v>
      </c>
      <c r="O6394">
        <v>7.7</v>
      </c>
      <c r="P6394">
        <v>153</v>
      </c>
    </row>
    <row r="6395" spans="1:16" x14ac:dyDescent="0.3">
      <c r="A6395" t="s">
        <v>5325</v>
      </c>
      <c r="B6395" t="s">
        <v>554</v>
      </c>
      <c r="N6395" s="111">
        <v>5</v>
      </c>
      <c r="O6395">
        <v>4.9000000000000004</v>
      </c>
      <c r="P6395">
        <v>912</v>
      </c>
    </row>
    <row r="6396" spans="1:16" x14ac:dyDescent="0.3">
      <c r="A6396" t="s">
        <v>5326</v>
      </c>
      <c r="B6396" t="s">
        <v>325</v>
      </c>
      <c r="N6396" s="107">
        <v>9</v>
      </c>
      <c r="O6396">
        <v>6.3</v>
      </c>
      <c r="P6396">
        <v>0</v>
      </c>
    </row>
    <row r="6397" spans="1:16" x14ac:dyDescent="0.3">
      <c r="A6397" t="s">
        <v>5327</v>
      </c>
      <c r="B6397" t="s">
        <v>712</v>
      </c>
      <c r="N6397" s="107">
        <v>7</v>
      </c>
      <c r="O6397">
        <v>6.1</v>
      </c>
      <c r="P6397">
        <v>0</v>
      </c>
    </row>
    <row r="6398" spans="1:16" x14ac:dyDescent="0.3">
      <c r="A6398" t="s">
        <v>5328</v>
      </c>
      <c r="B6398" t="s">
        <v>298</v>
      </c>
      <c r="N6398" s="107">
        <v>4</v>
      </c>
      <c r="O6398">
        <v>6.6</v>
      </c>
      <c r="P6398">
        <v>655</v>
      </c>
    </row>
    <row r="6399" spans="1:16" x14ac:dyDescent="0.3">
      <c r="A6399" t="s">
        <v>5329</v>
      </c>
      <c r="B6399" t="s">
        <v>1019</v>
      </c>
      <c r="N6399" s="107">
        <v>5</v>
      </c>
      <c r="O6399">
        <v>5.7</v>
      </c>
      <c r="P6399">
        <v>825</v>
      </c>
    </row>
    <row r="6400" spans="1:16" x14ac:dyDescent="0.3">
      <c r="A6400" t="s">
        <v>5330</v>
      </c>
      <c r="B6400" t="s">
        <v>373</v>
      </c>
      <c r="N6400" s="107">
        <v>6</v>
      </c>
      <c r="O6400">
        <v>5.6</v>
      </c>
      <c r="P6400">
        <v>200</v>
      </c>
    </row>
    <row r="6401" spans="1:16" x14ac:dyDescent="0.3">
      <c r="A6401" t="s">
        <v>5331</v>
      </c>
      <c r="B6401" t="s">
        <v>537</v>
      </c>
      <c r="N6401" s="107">
        <v>7</v>
      </c>
      <c r="O6401">
        <v>6</v>
      </c>
      <c r="P6401">
        <v>0</v>
      </c>
    </row>
    <row r="6402" spans="1:16" x14ac:dyDescent="0.3">
      <c r="A6402" t="s">
        <v>5332</v>
      </c>
      <c r="B6402" t="s">
        <v>373</v>
      </c>
      <c r="N6402" s="107">
        <v>3</v>
      </c>
      <c r="O6402">
        <v>5.7</v>
      </c>
      <c r="P6402">
        <v>805</v>
      </c>
    </row>
    <row r="6403" spans="1:16" x14ac:dyDescent="0.3">
      <c r="A6403" t="s">
        <v>5333</v>
      </c>
      <c r="B6403" t="s">
        <v>578</v>
      </c>
      <c r="N6403" s="107">
        <v>4</v>
      </c>
      <c r="O6403">
        <v>7</v>
      </c>
      <c r="P6403">
        <v>69</v>
      </c>
    </row>
    <row r="6404" spans="1:16" x14ac:dyDescent="0.3">
      <c r="A6404" t="s">
        <v>5334</v>
      </c>
      <c r="B6404" t="s">
        <v>177</v>
      </c>
      <c r="N6404" s="107">
        <v>5</v>
      </c>
      <c r="O6404">
        <v>5.3</v>
      </c>
      <c r="P6404">
        <v>651</v>
      </c>
    </row>
    <row r="6405" spans="1:16" x14ac:dyDescent="0.3">
      <c r="A6405" t="s">
        <v>5335</v>
      </c>
      <c r="B6405" t="s">
        <v>1020</v>
      </c>
      <c r="N6405" s="107">
        <v>6</v>
      </c>
      <c r="O6405">
        <v>4.4000000000000004</v>
      </c>
      <c r="P6405">
        <v>0</v>
      </c>
    </row>
    <row r="6406" spans="1:16" x14ac:dyDescent="0.3">
      <c r="A6406" t="s">
        <v>5336</v>
      </c>
      <c r="B6406" t="s">
        <v>649</v>
      </c>
      <c r="N6406" s="107">
        <v>7</v>
      </c>
      <c r="O6406">
        <v>3.4</v>
      </c>
      <c r="P6406">
        <v>0</v>
      </c>
    </row>
    <row r="6407" spans="1:16" x14ac:dyDescent="0.3">
      <c r="A6407" t="s">
        <v>5337</v>
      </c>
      <c r="B6407" t="s">
        <v>589</v>
      </c>
      <c r="N6407" s="107">
        <v>5</v>
      </c>
      <c r="O6407">
        <v>4.5</v>
      </c>
      <c r="P6407">
        <v>728</v>
      </c>
    </row>
    <row r="6408" spans="1:16" x14ac:dyDescent="0.3">
      <c r="A6408" t="s">
        <v>5338</v>
      </c>
      <c r="B6408" t="s">
        <v>755</v>
      </c>
      <c r="N6408" s="107">
        <v>6</v>
      </c>
      <c r="O6408">
        <v>3.4</v>
      </c>
      <c r="P6408">
        <v>0</v>
      </c>
    </row>
    <row r="6409" spans="1:16" x14ac:dyDescent="0.3">
      <c r="A6409" t="s">
        <v>5339</v>
      </c>
      <c r="B6409" t="s">
        <v>325</v>
      </c>
      <c r="N6409" s="107">
        <v>13</v>
      </c>
      <c r="O6409">
        <v>7.1</v>
      </c>
      <c r="P6409">
        <v>298</v>
      </c>
    </row>
    <row r="6410" spans="1:16" x14ac:dyDescent="0.3">
      <c r="A6410" t="s">
        <v>5340</v>
      </c>
      <c r="B6410" t="s">
        <v>543</v>
      </c>
      <c r="N6410" s="107">
        <v>15</v>
      </c>
      <c r="O6410">
        <v>6.4</v>
      </c>
      <c r="P6410">
        <v>620</v>
      </c>
    </row>
    <row r="6411" spans="1:16" x14ac:dyDescent="0.3">
      <c r="A6411" t="s">
        <v>5341</v>
      </c>
      <c r="B6411" t="s">
        <v>176</v>
      </c>
      <c r="N6411" s="107">
        <v>21</v>
      </c>
      <c r="O6411">
        <v>5.2</v>
      </c>
      <c r="P6411">
        <v>24000</v>
      </c>
    </row>
    <row r="6412" spans="1:16" x14ac:dyDescent="0.3">
      <c r="A6412" t="s">
        <v>5342</v>
      </c>
      <c r="B6412" t="s">
        <v>323</v>
      </c>
      <c r="N6412" s="111">
        <v>4</v>
      </c>
      <c r="O6412">
        <v>7</v>
      </c>
      <c r="P6412">
        <v>17000</v>
      </c>
    </row>
    <row r="6413" spans="1:16" x14ac:dyDescent="0.3">
      <c r="A6413" t="s">
        <v>5343</v>
      </c>
      <c r="B6413" t="s">
        <v>278</v>
      </c>
      <c r="N6413" s="111">
        <v>5</v>
      </c>
      <c r="O6413">
        <v>7.3</v>
      </c>
      <c r="P6413">
        <v>0</v>
      </c>
    </row>
    <row r="6414" spans="1:16" x14ac:dyDescent="0.3">
      <c r="A6414" t="s">
        <v>5344</v>
      </c>
      <c r="B6414" t="s">
        <v>1021</v>
      </c>
      <c r="N6414" s="111">
        <v>6</v>
      </c>
      <c r="O6414">
        <v>8.1</v>
      </c>
      <c r="P6414">
        <v>104</v>
      </c>
    </row>
    <row r="6415" spans="1:16" x14ac:dyDescent="0.3">
      <c r="A6415" t="s">
        <v>5345</v>
      </c>
      <c r="B6415" t="s">
        <v>443</v>
      </c>
      <c r="N6415" s="111">
        <v>3</v>
      </c>
      <c r="O6415">
        <v>5.8</v>
      </c>
      <c r="P6415">
        <v>39000</v>
      </c>
    </row>
    <row r="6416" spans="1:16" x14ac:dyDescent="0.3">
      <c r="A6416" t="s">
        <v>2734</v>
      </c>
      <c r="B6416" t="s">
        <v>535</v>
      </c>
      <c r="N6416" s="111">
        <v>7</v>
      </c>
      <c r="O6416">
        <v>5.9</v>
      </c>
      <c r="P6416">
        <v>1000</v>
      </c>
    </row>
    <row r="6417" spans="1:16" x14ac:dyDescent="0.3">
      <c r="A6417" t="s">
        <v>5346</v>
      </c>
      <c r="B6417" t="s">
        <v>960</v>
      </c>
      <c r="N6417" s="111">
        <v>6</v>
      </c>
      <c r="O6417">
        <v>6.4</v>
      </c>
      <c r="P6417">
        <v>10000</v>
      </c>
    </row>
    <row r="6418" spans="1:16" x14ac:dyDescent="0.3">
      <c r="A6418" t="s">
        <v>2495</v>
      </c>
      <c r="B6418" t="s">
        <v>602</v>
      </c>
      <c r="N6418" s="111">
        <v>5</v>
      </c>
      <c r="O6418">
        <v>7.5</v>
      </c>
      <c r="P6418">
        <v>0</v>
      </c>
    </row>
    <row r="6419" spans="1:16" x14ac:dyDescent="0.3">
      <c r="A6419" t="s">
        <v>5347</v>
      </c>
      <c r="B6419" t="s">
        <v>1022</v>
      </c>
      <c r="N6419" s="111">
        <v>6</v>
      </c>
      <c r="O6419">
        <v>7.8</v>
      </c>
      <c r="P6419">
        <v>213</v>
      </c>
    </row>
    <row r="6420" spans="1:16" x14ac:dyDescent="0.3">
      <c r="A6420" t="s">
        <v>5348</v>
      </c>
      <c r="B6420" t="s">
        <v>443</v>
      </c>
      <c r="N6420" s="111">
        <v>7</v>
      </c>
      <c r="O6420">
        <v>6.3</v>
      </c>
      <c r="P6420">
        <v>1000</v>
      </c>
    </row>
    <row r="6421" spans="1:16" x14ac:dyDescent="0.3">
      <c r="A6421" t="s">
        <v>5349</v>
      </c>
      <c r="B6421" t="s">
        <v>443</v>
      </c>
      <c r="N6421" s="107">
        <v>9</v>
      </c>
      <c r="O6421">
        <v>7.2</v>
      </c>
      <c r="P6421">
        <v>0</v>
      </c>
    </row>
    <row r="6422" spans="1:16" x14ac:dyDescent="0.3">
      <c r="A6422" t="s">
        <v>5350</v>
      </c>
      <c r="B6422" t="s">
        <v>500</v>
      </c>
      <c r="N6422" s="107">
        <v>7</v>
      </c>
      <c r="O6422">
        <v>5.6</v>
      </c>
      <c r="P6422">
        <v>10000</v>
      </c>
    </row>
    <row r="6423" spans="1:16" x14ac:dyDescent="0.3">
      <c r="A6423" t="s">
        <v>5351</v>
      </c>
      <c r="B6423" t="s">
        <v>489</v>
      </c>
      <c r="N6423" s="107">
        <v>4</v>
      </c>
      <c r="O6423">
        <v>7.2</v>
      </c>
      <c r="P6423">
        <v>5000</v>
      </c>
    </row>
    <row r="6424" spans="1:16" x14ac:dyDescent="0.3">
      <c r="A6424" t="s">
        <v>5352</v>
      </c>
      <c r="B6424" t="s">
        <v>443</v>
      </c>
      <c r="N6424" s="107">
        <v>5</v>
      </c>
      <c r="O6424">
        <v>8</v>
      </c>
      <c r="P6424">
        <v>18000</v>
      </c>
    </row>
    <row r="6425" spans="1:16" x14ac:dyDescent="0.3">
      <c r="A6425" t="s">
        <v>5353</v>
      </c>
      <c r="B6425" t="s">
        <v>298</v>
      </c>
      <c r="N6425" s="107">
        <v>6</v>
      </c>
      <c r="O6425">
        <v>8.5</v>
      </c>
      <c r="P6425">
        <v>544</v>
      </c>
    </row>
    <row r="6426" spans="1:16" x14ac:dyDescent="0.3">
      <c r="A6426" t="s">
        <v>5354</v>
      </c>
      <c r="B6426" t="s">
        <v>190</v>
      </c>
      <c r="N6426" s="107">
        <v>7</v>
      </c>
      <c r="O6426">
        <v>6.8</v>
      </c>
      <c r="P6426">
        <v>31000</v>
      </c>
    </row>
    <row r="6427" spans="1:16" x14ac:dyDescent="0.3">
      <c r="A6427" t="s">
        <v>5355</v>
      </c>
      <c r="B6427" t="s">
        <v>543</v>
      </c>
      <c r="N6427" s="107">
        <v>3</v>
      </c>
      <c r="O6427">
        <v>7.3</v>
      </c>
      <c r="P6427">
        <v>511</v>
      </c>
    </row>
    <row r="6428" spans="1:16" x14ac:dyDescent="0.3">
      <c r="A6428" t="s">
        <v>5356</v>
      </c>
      <c r="B6428" t="s">
        <v>219</v>
      </c>
      <c r="N6428" s="107">
        <v>4</v>
      </c>
      <c r="O6428">
        <v>5.5</v>
      </c>
      <c r="P6428">
        <v>0</v>
      </c>
    </row>
    <row r="6429" spans="1:16" x14ac:dyDescent="0.3">
      <c r="A6429" t="s">
        <v>5357</v>
      </c>
      <c r="B6429" t="s">
        <v>592</v>
      </c>
      <c r="N6429" s="107">
        <v>5</v>
      </c>
      <c r="O6429">
        <v>7.3</v>
      </c>
      <c r="P6429">
        <v>952</v>
      </c>
    </row>
    <row r="6430" spans="1:16" x14ac:dyDescent="0.3">
      <c r="A6430" t="s">
        <v>5358</v>
      </c>
      <c r="B6430" t="s">
        <v>443</v>
      </c>
      <c r="N6430" s="107">
        <v>6</v>
      </c>
      <c r="O6430">
        <v>6.3</v>
      </c>
      <c r="P6430">
        <v>82</v>
      </c>
    </row>
    <row r="6431" spans="1:16" x14ac:dyDescent="0.3">
      <c r="A6431" t="s">
        <v>5359</v>
      </c>
      <c r="B6431" t="s">
        <v>300</v>
      </c>
      <c r="N6431" s="107">
        <v>7</v>
      </c>
      <c r="O6431">
        <v>5.0999999999999996</v>
      </c>
      <c r="P6431">
        <v>0</v>
      </c>
    </row>
    <row r="6432" spans="1:16" x14ac:dyDescent="0.3">
      <c r="A6432" t="s">
        <v>5360</v>
      </c>
      <c r="B6432" t="s">
        <v>944</v>
      </c>
      <c r="N6432" s="107">
        <v>5</v>
      </c>
      <c r="O6432">
        <v>6.6</v>
      </c>
      <c r="P6432">
        <v>266</v>
      </c>
    </row>
    <row r="6433" spans="1:16" x14ac:dyDescent="0.3">
      <c r="A6433" t="s">
        <v>5361</v>
      </c>
      <c r="B6433" t="s">
        <v>649</v>
      </c>
      <c r="N6433" s="107">
        <v>6</v>
      </c>
      <c r="O6433">
        <v>6.1</v>
      </c>
      <c r="P6433">
        <v>353</v>
      </c>
    </row>
    <row r="6434" spans="1:16" x14ac:dyDescent="0.3">
      <c r="A6434" t="s">
        <v>5362</v>
      </c>
      <c r="B6434" t="s">
        <v>630</v>
      </c>
      <c r="N6434" s="107">
        <v>13</v>
      </c>
      <c r="O6434">
        <v>7.5</v>
      </c>
      <c r="P6434">
        <v>0</v>
      </c>
    </row>
    <row r="6435" spans="1:16" x14ac:dyDescent="0.3">
      <c r="A6435" t="s">
        <v>5363</v>
      </c>
      <c r="B6435" t="s">
        <v>886</v>
      </c>
      <c r="N6435" s="107">
        <v>15</v>
      </c>
      <c r="O6435">
        <v>7</v>
      </c>
      <c r="P6435">
        <v>169</v>
      </c>
    </row>
    <row r="6436" spans="1:16" x14ac:dyDescent="0.3">
      <c r="A6436" t="s">
        <v>5364</v>
      </c>
      <c r="B6436" t="s">
        <v>1023</v>
      </c>
      <c r="N6436" s="107">
        <v>21</v>
      </c>
      <c r="O6436">
        <v>7.2</v>
      </c>
      <c r="P6436">
        <v>368</v>
      </c>
    </row>
    <row r="6437" spans="1:16" x14ac:dyDescent="0.3">
      <c r="A6437" t="s">
        <v>5365</v>
      </c>
      <c r="B6437" t="s">
        <v>554</v>
      </c>
      <c r="N6437" s="111">
        <v>4</v>
      </c>
      <c r="O6437">
        <v>5.3</v>
      </c>
      <c r="P6437">
        <v>8</v>
      </c>
    </row>
    <row r="6438" spans="1:16" x14ac:dyDescent="0.3">
      <c r="A6438" t="s">
        <v>5366</v>
      </c>
      <c r="B6438" t="s">
        <v>835</v>
      </c>
      <c r="N6438" s="111">
        <v>5</v>
      </c>
      <c r="O6438">
        <v>8.6999999999999993</v>
      </c>
      <c r="P6438">
        <v>566</v>
      </c>
    </row>
    <row r="6439" spans="1:16" x14ac:dyDescent="0.3">
      <c r="A6439" t="s">
        <v>5367</v>
      </c>
      <c r="B6439" t="s">
        <v>219</v>
      </c>
      <c r="N6439" s="111">
        <v>6</v>
      </c>
      <c r="O6439">
        <v>3.4</v>
      </c>
      <c r="P6439">
        <v>569</v>
      </c>
    </row>
    <row r="6440" spans="1:16" x14ac:dyDescent="0.3">
      <c r="A6440" t="s">
        <v>5368</v>
      </c>
      <c r="B6440" t="s">
        <v>373</v>
      </c>
      <c r="N6440" s="111">
        <v>3</v>
      </c>
      <c r="O6440">
        <v>5.4</v>
      </c>
      <c r="P6440">
        <v>0</v>
      </c>
    </row>
    <row r="6441" spans="1:16" x14ac:dyDescent="0.3">
      <c r="A6441" t="s">
        <v>5369</v>
      </c>
      <c r="B6441" t="s">
        <v>325</v>
      </c>
      <c r="N6441" s="111">
        <v>7</v>
      </c>
      <c r="O6441">
        <v>7.8</v>
      </c>
      <c r="P6441">
        <v>0</v>
      </c>
    </row>
    <row r="6442" spans="1:16" x14ac:dyDescent="0.3">
      <c r="A6442" t="s">
        <v>5370</v>
      </c>
      <c r="B6442" t="s">
        <v>803</v>
      </c>
      <c r="N6442" s="111">
        <v>6</v>
      </c>
      <c r="O6442">
        <v>6.7</v>
      </c>
      <c r="P6442">
        <v>326</v>
      </c>
    </row>
    <row r="6443" spans="1:16" x14ac:dyDescent="0.3">
      <c r="A6443" t="s">
        <v>5371</v>
      </c>
      <c r="B6443" t="s">
        <v>720</v>
      </c>
      <c r="N6443" s="111">
        <v>5</v>
      </c>
      <c r="O6443">
        <v>4.7</v>
      </c>
      <c r="P6443">
        <v>73</v>
      </c>
    </row>
    <row r="6444" spans="1:16" x14ac:dyDescent="0.3">
      <c r="A6444" t="s">
        <v>5372</v>
      </c>
      <c r="B6444" t="s">
        <v>602</v>
      </c>
      <c r="N6444" s="111">
        <v>6</v>
      </c>
      <c r="O6444">
        <v>6.3</v>
      </c>
      <c r="P6444">
        <v>0</v>
      </c>
    </row>
    <row r="6445" spans="1:16" x14ac:dyDescent="0.3">
      <c r="A6445" t="s">
        <v>5373</v>
      </c>
      <c r="B6445" t="s">
        <v>630</v>
      </c>
      <c r="N6445" s="111">
        <v>7</v>
      </c>
      <c r="O6445">
        <v>7.4</v>
      </c>
      <c r="P6445">
        <v>794</v>
      </c>
    </row>
    <row r="6446" spans="1:16" x14ac:dyDescent="0.3">
      <c r="A6446" t="s">
        <v>5374</v>
      </c>
      <c r="B6446" t="s">
        <v>219</v>
      </c>
      <c r="N6446" s="111">
        <v>4</v>
      </c>
      <c r="O6446">
        <v>6.1</v>
      </c>
      <c r="P6446">
        <v>951</v>
      </c>
    </row>
    <row r="6447" spans="1:16" x14ac:dyDescent="0.3">
      <c r="A6447" t="s">
        <v>5375</v>
      </c>
      <c r="B6447" t="s">
        <v>325</v>
      </c>
      <c r="N6447" s="111">
        <v>5</v>
      </c>
      <c r="O6447">
        <v>7.5</v>
      </c>
      <c r="P6447">
        <v>17000</v>
      </c>
    </row>
    <row r="6448" spans="1:16" x14ac:dyDescent="0.3">
      <c r="A6448" t="s">
        <v>5376</v>
      </c>
      <c r="B6448" t="s">
        <v>554</v>
      </c>
      <c r="N6448" s="111">
        <v>6</v>
      </c>
      <c r="O6448">
        <v>6.3</v>
      </c>
      <c r="P6448">
        <v>374</v>
      </c>
    </row>
    <row r="6449" spans="1:16" x14ac:dyDescent="0.3">
      <c r="A6449" t="s">
        <v>5377</v>
      </c>
      <c r="B6449" t="s">
        <v>487</v>
      </c>
      <c r="N6449" s="111">
        <v>7</v>
      </c>
      <c r="O6449">
        <v>6.3</v>
      </c>
      <c r="P6449">
        <v>869</v>
      </c>
    </row>
    <row r="6450" spans="1:16" x14ac:dyDescent="0.3">
      <c r="A6450" t="s">
        <v>5378</v>
      </c>
      <c r="B6450" t="s">
        <v>190</v>
      </c>
      <c r="N6450" s="111">
        <v>4</v>
      </c>
      <c r="O6450">
        <v>6.8</v>
      </c>
      <c r="P6450">
        <v>16000</v>
      </c>
    </row>
    <row r="6451" spans="1:16" x14ac:dyDescent="0.3">
      <c r="A6451" t="s">
        <v>5379</v>
      </c>
      <c r="B6451" t="s">
        <v>190</v>
      </c>
      <c r="N6451" s="111">
        <v>5</v>
      </c>
      <c r="O6451">
        <v>7.8</v>
      </c>
      <c r="P6451">
        <v>305</v>
      </c>
    </row>
    <row r="6452" spans="1:16" x14ac:dyDescent="0.3">
      <c r="A6452" t="s">
        <v>5380</v>
      </c>
      <c r="B6452" t="s">
        <v>190</v>
      </c>
      <c r="N6452" s="107">
        <v>12</v>
      </c>
      <c r="O6452">
        <v>6.9</v>
      </c>
      <c r="P6452">
        <v>0</v>
      </c>
    </row>
    <row r="6453" spans="1:16" x14ac:dyDescent="0.3">
      <c r="A6453" t="s">
        <v>5381</v>
      </c>
      <c r="B6453" t="s">
        <v>278</v>
      </c>
      <c r="N6453" s="107">
        <v>7</v>
      </c>
      <c r="O6453">
        <v>8</v>
      </c>
      <c r="P6453">
        <v>0</v>
      </c>
    </row>
    <row r="6454" spans="1:16" x14ac:dyDescent="0.3">
      <c r="A6454" t="s">
        <v>5382</v>
      </c>
      <c r="B6454" t="s">
        <v>560</v>
      </c>
      <c r="N6454" s="107">
        <v>4</v>
      </c>
      <c r="O6454">
        <v>7.8</v>
      </c>
      <c r="P6454">
        <v>721</v>
      </c>
    </row>
    <row r="6455" spans="1:16" x14ac:dyDescent="0.3">
      <c r="A6455" t="s">
        <v>5383</v>
      </c>
      <c r="B6455" t="s">
        <v>886</v>
      </c>
      <c r="N6455" s="107">
        <v>8</v>
      </c>
      <c r="O6455">
        <v>7.4</v>
      </c>
      <c r="P6455">
        <v>0</v>
      </c>
    </row>
    <row r="6456" spans="1:16" x14ac:dyDescent="0.3">
      <c r="A6456" t="s">
        <v>5384</v>
      </c>
      <c r="B6456" t="s">
        <v>592</v>
      </c>
      <c r="N6456" s="107">
        <v>9</v>
      </c>
      <c r="O6456">
        <v>6.1</v>
      </c>
      <c r="P6456">
        <v>43</v>
      </c>
    </row>
    <row r="6457" spans="1:16" x14ac:dyDescent="0.3">
      <c r="A6457" t="s">
        <v>5385</v>
      </c>
      <c r="B6457" t="s">
        <v>373</v>
      </c>
      <c r="N6457" s="107">
        <v>9</v>
      </c>
      <c r="O6457">
        <v>4.3</v>
      </c>
      <c r="P6457">
        <v>588</v>
      </c>
    </row>
    <row r="6458" spans="1:16" x14ac:dyDescent="0.3">
      <c r="A6458" t="s">
        <v>5386</v>
      </c>
      <c r="B6458" t="s">
        <v>341</v>
      </c>
      <c r="N6458" s="107">
        <v>9</v>
      </c>
      <c r="O6458">
        <v>3.5</v>
      </c>
      <c r="P6458">
        <v>0</v>
      </c>
    </row>
    <row r="6459" spans="1:16" x14ac:dyDescent="0.3">
      <c r="A6459" t="s">
        <v>5387</v>
      </c>
      <c r="B6459" t="s">
        <v>278</v>
      </c>
      <c r="N6459" s="107">
        <v>1</v>
      </c>
      <c r="O6459">
        <v>7.2</v>
      </c>
      <c r="P6459">
        <v>844</v>
      </c>
    </row>
    <row r="6460" spans="1:16" x14ac:dyDescent="0.3">
      <c r="A6460" t="s">
        <v>5388</v>
      </c>
      <c r="B6460" t="s">
        <v>554</v>
      </c>
      <c r="N6460" s="107">
        <v>3</v>
      </c>
      <c r="O6460">
        <v>4.7</v>
      </c>
      <c r="P6460">
        <v>0</v>
      </c>
    </row>
    <row r="6461" spans="1:16" x14ac:dyDescent="0.3">
      <c r="A6461" t="s">
        <v>5389</v>
      </c>
      <c r="B6461" t="s">
        <v>278</v>
      </c>
      <c r="N6461" s="107">
        <v>12</v>
      </c>
      <c r="O6461">
        <v>7.3</v>
      </c>
      <c r="P6461">
        <v>6000</v>
      </c>
    </row>
    <row r="6462" spans="1:16" x14ac:dyDescent="0.3">
      <c r="A6462" t="s">
        <v>5390</v>
      </c>
      <c r="B6462" t="s">
        <v>323</v>
      </c>
      <c r="N6462" s="107">
        <v>1</v>
      </c>
      <c r="O6462">
        <v>7.9</v>
      </c>
      <c r="P6462">
        <v>9</v>
      </c>
    </row>
    <row r="6463" spans="1:16" x14ac:dyDescent="0.3">
      <c r="A6463" t="s">
        <v>5391</v>
      </c>
      <c r="B6463" t="s">
        <v>995</v>
      </c>
      <c r="N6463" s="107">
        <v>16</v>
      </c>
      <c r="O6463">
        <v>5.0999999999999996</v>
      </c>
      <c r="P6463">
        <v>278</v>
      </c>
    </row>
    <row r="6464" spans="1:16" x14ac:dyDescent="0.3">
      <c r="A6464" t="s">
        <v>5392</v>
      </c>
      <c r="B6464" t="s">
        <v>525</v>
      </c>
      <c r="N6464" s="107">
        <v>23</v>
      </c>
      <c r="O6464">
        <v>7.2</v>
      </c>
      <c r="P6464">
        <v>63</v>
      </c>
    </row>
    <row r="6465" spans="1:16" x14ac:dyDescent="0.3">
      <c r="A6465" t="s">
        <v>5393</v>
      </c>
      <c r="B6465" t="s">
        <v>671</v>
      </c>
      <c r="N6465" s="107">
        <v>23</v>
      </c>
      <c r="O6465">
        <v>5.4</v>
      </c>
      <c r="P6465">
        <v>2000</v>
      </c>
    </row>
    <row r="6466" spans="1:16" x14ac:dyDescent="0.3">
      <c r="A6466" t="s">
        <v>5394</v>
      </c>
      <c r="B6466" t="s">
        <v>602</v>
      </c>
      <c r="N6466" s="107">
        <v>2</v>
      </c>
      <c r="O6466">
        <v>3.7</v>
      </c>
      <c r="P6466">
        <v>7000</v>
      </c>
    </row>
    <row r="6467" spans="1:16" x14ac:dyDescent="0.3">
      <c r="A6467" t="s">
        <v>2831</v>
      </c>
      <c r="B6467" t="s">
        <v>528</v>
      </c>
      <c r="N6467" s="107">
        <v>4</v>
      </c>
      <c r="O6467">
        <v>7.4</v>
      </c>
      <c r="P6467">
        <v>0</v>
      </c>
    </row>
    <row r="6468" spans="1:16" x14ac:dyDescent="0.3">
      <c r="A6468" t="s">
        <v>5395</v>
      </c>
      <c r="B6468" t="s">
        <v>278</v>
      </c>
      <c r="N6468" s="107">
        <v>21</v>
      </c>
      <c r="O6468">
        <v>7.1</v>
      </c>
      <c r="P6468">
        <v>0</v>
      </c>
    </row>
    <row r="6469" spans="1:16" x14ac:dyDescent="0.3">
      <c r="A6469" t="s">
        <v>5396</v>
      </c>
      <c r="B6469" t="s">
        <v>635</v>
      </c>
      <c r="N6469" s="107">
        <v>2</v>
      </c>
      <c r="O6469">
        <v>6.8</v>
      </c>
      <c r="P6469">
        <v>0</v>
      </c>
    </row>
    <row r="6470" spans="1:16" x14ac:dyDescent="0.3">
      <c r="A6470" t="s">
        <v>5397</v>
      </c>
      <c r="B6470" t="s">
        <v>373</v>
      </c>
      <c r="N6470" s="107">
        <v>4</v>
      </c>
      <c r="O6470">
        <v>8.1999999999999993</v>
      </c>
      <c r="P6470">
        <v>0</v>
      </c>
    </row>
    <row r="6471" spans="1:16" x14ac:dyDescent="0.3">
      <c r="A6471" t="s">
        <v>5398</v>
      </c>
      <c r="B6471" t="s">
        <v>443</v>
      </c>
      <c r="N6471" s="107">
        <v>2</v>
      </c>
      <c r="O6471">
        <v>7</v>
      </c>
      <c r="P6471">
        <v>0</v>
      </c>
    </row>
    <row r="6472" spans="1:16" x14ac:dyDescent="0.3">
      <c r="A6472" t="s">
        <v>5399</v>
      </c>
      <c r="B6472" t="s">
        <v>373</v>
      </c>
      <c r="N6472" s="107">
        <v>4</v>
      </c>
      <c r="O6472">
        <v>7.4</v>
      </c>
      <c r="P6472">
        <v>682</v>
      </c>
    </row>
    <row r="6473" spans="1:16" x14ac:dyDescent="0.3">
      <c r="A6473" t="s">
        <v>5400</v>
      </c>
      <c r="B6473" t="s">
        <v>278</v>
      </c>
      <c r="N6473" s="107">
        <v>5</v>
      </c>
      <c r="O6473">
        <v>6.7</v>
      </c>
      <c r="P6473">
        <v>784</v>
      </c>
    </row>
    <row r="6474" spans="1:16" x14ac:dyDescent="0.3">
      <c r="A6474" t="s">
        <v>4045</v>
      </c>
      <c r="B6474" t="s">
        <v>373</v>
      </c>
      <c r="N6474" s="107">
        <v>6</v>
      </c>
      <c r="O6474">
        <v>5.7</v>
      </c>
      <c r="P6474">
        <v>0</v>
      </c>
    </row>
    <row r="6475" spans="1:16" x14ac:dyDescent="0.3">
      <c r="A6475" t="s">
        <v>5401</v>
      </c>
      <c r="B6475" t="s">
        <v>270</v>
      </c>
      <c r="N6475" s="107">
        <v>7</v>
      </c>
      <c r="O6475">
        <v>9.1</v>
      </c>
      <c r="P6475">
        <v>0</v>
      </c>
    </row>
    <row r="6476" spans="1:16" x14ac:dyDescent="0.3">
      <c r="A6476" t="s">
        <v>5402</v>
      </c>
      <c r="B6476" t="s">
        <v>1024</v>
      </c>
      <c r="N6476" s="107">
        <v>8</v>
      </c>
      <c r="O6476">
        <v>7.6</v>
      </c>
      <c r="P6476">
        <v>619</v>
      </c>
    </row>
    <row r="6477" spans="1:16" x14ac:dyDescent="0.3">
      <c r="A6477" t="s">
        <v>5403</v>
      </c>
      <c r="B6477" t="s">
        <v>466</v>
      </c>
      <c r="N6477" s="107">
        <v>9</v>
      </c>
      <c r="O6477">
        <v>7.2</v>
      </c>
      <c r="P6477">
        <v>0</v>
      </c>
    </row>
    <row r="6478" spans="1:16" x14ac:dyDescent="0.3">
      <c r="A6478" t="s">
        <v>5404</v>
      </c>
      <c r="B6478" t="s">
        <v>418</v>
      </c>
      <c r="N6478" s="107">
        <v>2</v>
      </c>
      <c r="O6478">
        <v>7.5</v>
      </c>
      <c r="P6478">
        <v>60000</v>
      </c>
    </row>
    <row r="6479" spans="1:16" x14ac:dyDescent="0.3">
      <c r="A6479" t="s">
        <v>5405</v>
      </c>
      <c r="B6479" t="s">
        <v>381</v>
      </c>
      <c r="N6479" s="107">
        <v>24</v>
      </c>
      <c r="O6479">
        <v>6.8</v>
      </c>
      <c r="P6479">
        <v>0</v>
      </c>
    </row>
    <row r="6480" spans="1:16" x14ac:dyDescent="0.3">
      <c r="A6480" t="s">
        <v>5406</v>
      </c>
      <c r="B6480" t="s">
        <v>1025</v>
      </c>
      <c r="N6480" s="107">
        <v>23</v>
      </c>
      <c r="O6480">
        <v>6.9</v>
      </c>
      <c r="P6480">
        <v>0</v>
      </c>
    </row>
    <row r="6481" spans="1:16" x14ac:dyDescent="0.3">
      <c r="A6481" t="s">
        <v>5407</v>
      </c>
      <c r="B6481" t="s">
        <v>341</v>
      </c>
      <c r="N6481" s="107">
        <v>24</v>
      </c>
      <c r="O6481">
        <v>7.9</v>
      </c>
      <c r="P6481">
        <v>0</v>
      </c>
    </row>
    <row r="6482" spans="1:16" x14ac:dyDescent="0.3">
      <c r="A6482" t="s">
        <v>5408</v>
      </c>
      <c r="B6482" t="s">
        <v>1010</v>
      </c>
      <c r="N6482" s="107">
        <v>21</v>
      </c>
      <c r="O6482">
        <v>7.6</v>
      </c>
      <c r="P6482">
        <v>608</v>
      </c>
    </row>
    <row r="6483" spans="1:16" x14ac:dyDescent="0.3">
      <c r="A6483" t="s">
        <v>5409</v>
      </c>
      <c r="B6483" t="s">
        <v>443</v>
      </c>
      <c r="N6483" s="107">
        <v>20</v>
      </c>
      <c r="O6483">
        <v>6.7</v>
      </c>
      <c r="P6483">
        <v>0</v>
      </c>
    </row>
    <row r="6484" spans="1:16" x14ac:dyDescent="0.3">
      <c r="A6484" t="s">
        <v>5410</v>
      </c>
      <c r="B6484" t="s">
        <v>300</v>
      </c>
      <c r="N6484" s="107">
        <v>9</v>
      </c>
      <c r="O6484">
        <v>5.8</v>
      </c>
      <c r="P6484">
        <v>853</v>
      </c>
    </row>
    <row r="6485" spans="1:16" x14ac:dyDescent="0.3">
      <c r="A6485" t="s">
        <v>5411</v>
      </c>
      <c r="B6485" t="s">
        <v>341</v>
      </c>
      <c r="N6485" s="107">
        <v>7</v>
      </c>
      <c r="O6485">
        <v>6.5</v>
      </c>
      <c r="P6485">
        <v>0</v>
      </c>
    </row>
    <row r="6486" spans="1:16" x14ac:dyDescent="0.3">
      <c r="A6486" t="s">
        <v>5412</v>
      </c>
      <c r="B6486" t="s">
        <v>443</v>
      </c>
      <c r="N6486" s="107">
        <v>4</v>
      </c>
      <c r="O6486">
        <v>7.2</v>
      </c>
      <c r="P6486">
        <v>415</v>
      </c>
    </row>
    <row r="6487" spans="1:16" x14ac:dyDescent="0.3">
      <c r="A6487" t="s">
        <v>5413</v>
      </c>
      <c r="B6487" t="s">
        <v>190</v>
      </c>
      <c r="N6487" s="107">
        <v>5</v>
      </c>
      <c r="O6487">
        <v>6.9</v>
      </c>
      <c r="P6487">
        <v>307</v>
      </c>
    </row>
    <row r="6488" spans="1:16" x14ac:dyDescent="0.3">
      <c r="A6488" t="s">
        <v>5414</v>
      </c>
      <c r="B6488" t="s">
        <v>528</v>
      </c>
      <c r="N6488" s="107">
        <v>6</v>
      </c>
      <c r="O6488">
        <v>5.5</v>
      </c>
      <c r="P6488">
        <v>0</v>
      </c>
    </row>
    <row r="6489" spans="1:16" x14ac:dyDescent="0.3">
      <c r="A6489" t="s">
        <v>5415</v>
      </c>
      <c r="B6489" t="s">
        <v>537</v>
      </c>
      <c r="N6489" s="107">
        <v>7</v>
      </c>
      <c r="O6489">
        <v>6.5</v>
      </c>
      <c r="P6489">
        <v>0</v>
      </c>
    </row>
    <row r="6490" spans="1:16" x14ac:dyDescent="0.3">
      <c r="A6490" t="s">
        <v>5416</v>
      </c>
      <c r="B6490" t="s">
        <v>300</v>
      </c>
      <c r="N6490" s="107">
        <v>8</v>
      </c>
      <c r="O6490">
        <v>6.2</v>
      </c>
      <c r="P6490">
        <v>0</v>
      </c>
    </row>
    <row r="6491" spans="1:16" x14ac:dyDescent="0.3">
      <c r="A6491" t="s">
        <v>5417</v>
      </c>
      <c r="B6491" t="s">
        <v>636</v>
      </c>
      <c r="N6491" s="107">
        <v>9</v>
      </c>
      <c r="O6491">
        <v>6.7</v>
      </c>
      <c r="P6491">
        <v>0</v>
      </c>
    </row>
    <row r="6492" spans="1:16" x14ac:dyDescent="0.3">
      <c r="A6492" t="s">
        <v>5418</v>
      </c>
      <c r="B6492" t="s">
        <v>649</v>
      </c>
      <c r="N6492" s="107">
        <v>23</v>
      </c>
      <c r="O6492">
        <v>5.7</v>
      </c>
      <c r="P6492">
        <v>0</v>
      </c>
    </row>
    <row r="6493" spans="1:16" x14ac:dyDescent="0.3">
      <c r="A6493" t="s">
        <v>5419</v>
      </c>
      <c r="B6493" t="s">
        <v>474</v>
      </c>
      <c r="N6493" s="107">
        <v>21</v>
      </c>
      <c r="O6493">
        <v>8.6</v>
      </c>
      <c r="P6493">
        <v>304</v>
      </c>
    </row>
    <row r="6494" spans="1:16" x14ac:dyDescent="0.3">
      <c r="A6494" t="s">
        <v>5420</v>
      </c>
      <c r="B6494" t="s">
        <v>443</v>
      </c>
      <c r="N6494" s="107">
        <v>12</v>
      </c>
      <c r="O6494">
        <v>6.5</v>
      </c>
      <c r="P6494">
        <v>0</v>
      </c>
    </row>
    <row r="6495" spans="1:16" x14ac:dyDescent="0.3">
      <c r="A6495" t="s">
        <v>5421</v>
      </c>
      <c r="B6495" t="s">
        <v>392</v>
      </c>
      <c r="N6495" s="107">
        <v>12</v>
      </c>
      <c r="O6495">
        <v>6.3</v>
      </c>
      <c r="P6495">
        <v>68</v>
      </c>
    </row>
    <row r="6496" spans="1:16" x14ac:dyDescent="0.3">
      <c r="A6496" t="s">
        <v>5422</v>
      </c>
      <c r="B6496" t="s">
        <v>373</v>
      </c>
      <c r="N6496" s="107">
        <v>12</v>
      </c>
      <c r="O6496">
        <v>4.3</v>
      </c>
      <c r="P6496">
        <v>212</v>
      </c>
    </row>
    <row r="6497" spans="1:16" x14ac:dyDescent="0.3">
      <c r="A6497" t="s">
        <v>5423</v>
      </c>
      <c r="B6497" t="s">
        <v>298</v>
      </c>
      <c r="N6497" s="107">
        <v>13</v>
      </c>
      <c r="O6497">
        <v>6.1</v>
      </c>
      <c r="P6497">
        <v>216</v>
      </c>
    </row>
    <row r="6498" spans="1:16" x14ac:dyDescent="0.3">
      <c r="A6498" t="s">
        <v>5424</v>
      </c>
      <c r="B6498" t="s">
        <v>657</v>
      </c>
      <c r="N6498" s="107">
        <v>15</v>
      </c>
      <c r="O6498">
        <v>6</v>
      </c>
      <c r="P6498">
        <v>594</v>
      </c>
    </row>
    <row r="6499" spans="1:16" x14ac:dyDescent="0.3">
      <c r="A6499" t="s">
        <v>5425</v>
      </c>
      <c r="B6499" t="s">
        <v>442</v>
      </c>
      <c r="N6499" s="107">
        <v>3</v>
      </c>
      <c r="O6499">
        <v>5.8</v>
      </c>
      <c r="P6499">
        <v>0</v>
      </c>
    </row>
    <row r="6500" spans="1:16" x14ac:dyDescent="0.3">
      <c r="A6500" t="s">
        <v>5426</v>
      </c>
      <c r="B6500" t="s">
        <v>644</v>
      </c>
      <c r="N6500" s="107">
        <v>8</v>
      </c>
      <c r="O6500">
        <v>6.7</v>
      </c>
      <c r="P6500">
        <v>371</v>
      </c>
    </row>
    <row r="6501" spans="1:16" x14ac:dyDescent="0.3">
      <c r="A6501" t="s">
        <v>5427</v>
      </c>
      <c r="B6501" t="s">
        <v>443</v>
      </c>
      <c r="N6501" s="107">
        <v>9</v>
      </c>
      <c r="O6501">
        <v>6.7</v>
      </c>
      <c r="P6501">
        <v>132</v>
      </c>
    </row>
    <row r="6502" spans="1:16" x14ac:dyDescent="0.3">
      <c r="A6502" t="s">
        <v>5428</v>
      </c>
      <c r="B6502" t="s">
        <v>278</v>
      </c>
      <c r="N6502" s="107">
        <v>1</v>
      </c>
      <c r="O6502">
        <v>7.6</v>
      </c>
      <c r="P6502">
        <v>15000</v>
      </c>
    </row>
    <row r="6503" spans="1:16" x14ac:dyDescent="0.3">
      <c r="A6503" t="s">
        <v>5429</v>
      </c>
      <c r="B6503" t="s">
        <v>237</v>
      </c>
      <c r="N6503" s="107">
        <v>12</v>
      </c>
      <c r="O6503">
        <v>5.0999999999999996</v>
      </c>
      <c r="P6503">
        <v>10000</v>
      </c>
    </row>
    <row r="6504" spans="1:16" x14ac:dyDescent="0.3">
      <c r="A6504" t="s">
        <v>5430</v>
      </c>
      <c r="B6504" t="s">
        <v>969</v>
      </c>
      <c r="N6504" s="107">
        <v>7</v>
      </c>
      <c r="O6504">
        <v>6.8</v>
      </c>
      <c r="P6504">
        <v>0</v>
      </c>
    </row>
    <row r="6505" spans="1:16" x14ac:dyDescent="0.3">
      <c r="A6505" t="s">
        <v>5431</v>
      </c>
      <c r="B6505" t="s">
        <v>177</v>
      </c>
      <c r="N6505" s="107">
        <v>4</v>
      </c>
      <c r="O6505">
        <v>6.8</v>
      </c>
      <c r="P6505">
        <v>193</v>
      </c>
    </row>
    <row r="6506" spans="1:16" x14ac:dyDescent="0.3">
      <c r="A6506" t="s">
        <v>5432</v>
      </c>
      <c r="B6506" t="s">
        <v>222</v>
      </c>
      <c r="N6506" s="107">
        <v>21</v>
      </c>
      <c r="O6506">
        <v>6.8</v>
      </c>
      <c r="P6506">
        <v>283</v>
      </c>
    </row>
    <row r="6507" spans="1:16" x14ac:dyDescent="0.3">
      <c r="A6507" t="s">
        <v>5433</v>
      </c>
      <c r="B6507" t="s">
        <v>373</v>
      </c>
      <c r="N6507" s="107">
        <v>12</v>
      </c>
      <c r="O6507">
        <v>6.3</v>
      </c>
      <c r="P6507">
        <v>0</v>
      </c>
    </row>
    <row r="6508" spans="1:16" x14ac:dyDescent="0.3">
      <c r="A6508" t="s">
        <v>5434</v>
      </c>
      <c r="B6508" t="s">
        <v>373</v>
      </c>
      <c r="N6508" s="107">
        <v>13</v>
      </c>
      <c r="O6508">
        <v>7.1</v>
      </c>
      <c r="P6508">
        <v>236</v>
      </c>
    </row>
    <row r="6509" spans="1:16" x14ac:dyDescent="0.3">
      <c r="A6509" t="s">
        <v>5435</v>
      </c>
      <c r="B6509" t="s">
        <v>825</v>
      </c>
      <c r="N6509" s="107">
        <v>14</v>
      </c>
      <c r="O6509">
        <v>2.8</v>
      </c>
      <c r="P6509">
        <v>232</v>
      </c>
    </row>
    <row r="6510" spans="1:16" x14ac:dyDescent="0.3">
      <c r="A6510" t="s">
        <v>5436</v>
      </c>
      <c r="B6510" t="s">
        <v>474</v>
      </c>
      <c r="N6510" s="107">
        <v>15</v>
      </c>
      <c r="O6510">
        <v>8.1999999999999993</v>
      </c>
      <c r="P6510">
        <v>402</v>
      </c>
    </row>
    <row r="6511" spans="1:16" x14ac:dyDescent="0.3">
      <c r="A6511" t="s">
        <v>5437</v>
      </c>
      <c r="B6511" t="s">
        <v>196</v>
      </c>
      <c r="N6511" s="107">
        <v>16</v>
      </c>
      <c r="O6511">
        <v>3.1</v>
      </c>
      <c r="P6511">
        <v>38000</v>
      </c>
    </row>
    <row r="6512" spans="1:16" x14ac:dyDescent="0.3">
      <c r="A6512" t="s">
        <v>1819</v>
      </c>
      <c r="B6512" t="s">
        <v>259</v>
      </c>
      <c r="N6512" s="107">
        <v>17</v>
      </c>
      <c r="O6512">
        <v>7</v>
      </c>
      <c r="P6512">
        <v>750</v>
      </c>
    </row>
    <row r="6513" spans="1:16" x14ac:dyDescent="0.3">
      <c r="A6513" t="s">
        <v>5438</v>
      </c>
      <c r="B6513" t="s">
        <v>589</v>
      </c>
      <c r="N6513" s="107">
        <v>19</v>
      </c>
      <c r="O6513">
        <v>3.3</v>
      </c>
      <c r="P6513">
        <v>135</v>
      </c>
    </row>
    <row r="6514" spans="1:16" x14ac:dyDescent="0.3">
      <c r="A6514" t="s">
        <v>5439</v>
      </c>
      <c r="B6514" t="s">
        <v>528</v>
      </c>
      <c r="N6514" s="107">
        <v>6</v>
      </c>
      <c r="O6514">
        <v>3.6</v>
      </c>
      <c r="P6514">
        <v>0</v>
      </c>
    </row>
    <row r="6515" spans="1:16" x14ac:dyDescent="0.3">
      <c r="A6515" t="s">
        <v>5440</v>
      </c>
      <c r="B6515" t="s">
        <v>586</v>
      </c>
      <c r="N6515" s="107">
        <v>1</v>
      </c>
      <c r="O6515">
        <v>7.7</v>
      </c>
      <c r="P6515">
        <v>57</v>
      </c>
    </row>
    <row r="6516" spans="1:16" x14ac:dyDescent="0.3">
      <c r="A6516" t="s">
        <v>5441</v>
      </c>
      <c r="B6516" t="s">
        <v>443</v>
      </c>
      <c r="N6516" s="107">
        <v>2</v>
      </c>
      <c r="O6516">
        <v>6.7</v>
      </c>
      <c r="P6516">
        <v>209</v>
      </c>
    </row>
    <row r="6517" spans="1:16" x14ac:dyDescent="0.3">
      <c r="A6517" t="s">
        <v>5442</v>
      </c>
      <c r="B6517" t="s">
        <v>886</v>
      </c>
      <c r="N6517" s="107">
        <v>12</v>
      </c>
      <c r="O6517">
        <v>5.5</v>
      </c>
      <c r="P6517">
        <v>400</v>
      </c>
    </row>
    <row r="6518" spans="1:16" x14ac:dyDescent="0.3">
      <c r="A6518" t="s">
        <v>5443</v>
      </c>
      <c r="B6518" t="s">
        <v>1026</v>
      </c>
      <c r="N6518" s="107">
        <v>13</v>
      </c>
      <c r="O6518">
        <v>6.6</v>
      </c>
      <c r="P6518">
        <v>724</v>
      </c>
    </row>
    <row r="6519" spans="1:16" x14ac:dyDescent="0.3">
      <c r="A6519" t="s">
        <v>5444</v>
      </c>
      <c r="B6519" t="s">
        <v>443</v>
      </c>
      <c r="N6519" s="107">
        <v>14</v>
      </c>
      <c r="O6519">
        <v>4.8</v>
      </c>
      <c r="P6519">
        <v>969</v>
      </c>
    </row>
    <row r="6520" spans="1:16" x14ac:dyDescent="0.3">
      <c r="A6520" t="s">
        <v>5445</v>
      </c>
      <c r="B6520" t="s">
        <v>554</v>
      </c>
      <c r="N6520" s="107">
        <v>15</v>
      </c>
      <c r="O6520">
        <v>5.5</v>
      </c>
      <c r="P6520">
        <v>389</v>
      </c>
    </row>
    <row r="6521" spans="1:16" x14ac:dyDescent="0.3">
      <c r="A6521" t="s">
        <v>5446</v>
      </c>
      <c r="B6521" t="s">
        <v>562</v>
      </c>
      <c r="N6521" s="107">
        <v>16</v>
      </c>
      <c r="O6521">
        <v>6.3</v>
      </c>
      <c r="P6521">
        <v>223</v>
      </c>
    </row>
    <row r="6522" spans="1:16" x14ac:dyDescent="0.3">
      <c r="A6522" t="s">
        <v>5447</v>
      </c>
      <c r="B6522" t="s">
        <v>554</v>
      </c>
      <c r="N6522" s="107">
        <v>19</v>
      </c>
      <c r="O6522">
        <v>6.9</v>
      </c>
      <c r="P6522">
        <v>0</v>
      </c>
    </row>
    <row r="6523" spans="1:16" x14ac:dyDescent="0.3">
      <c r="A6523" t="s">
        <v>5448</v>
      </c>
      <c r="B6523" t="s">
        <v>362</v>
      </c>
      <c r="N6523" s="107">
        <v>6</v>
      </c>
      <c r="O6523">
        <v>6.5</v>
      </c>
      <c r="P6523">
        <v>21000</v>
      </c>
    </row>
    <row r="6524" spans="1:16" x14ac:dyDescent="0.3">
      <c r="A6524" t="s">
        <v>5449</v>
      </c>
      <c r="B6524" t="s">
        <v>243</v>
      </c>
      <c r="N6524" s="107">
        <v>1</v>
      </c>
      <c r="O6524">
        <v>8.1999999999999993</v>
      </c>
      <c r="P6524">
        <v>32</v>
      </c>
    </row>
    <row r="6525" spans="1:16" x14ac:dyDescent="0.3">
      <c r="A6525" t="s">
        <v>5450</v>
      </c>
      <c r="B6525" t="s">
        <v>886</v>
      </c>
      <c r="N6525" s="107">
        <v>2</v>
      </c>
      <c r="O6525">
        <v>7.1</v>
      </c>
      <c r="P6525">
        <v>533</v>
      </c>
    </row>
    <row r="6526" spans="1:16" x14ac:dyDescent="0.3">
      <c r="A6526" t="s">
        <v>5451</v>
      </c>
      <c r="B6526" t="s">
        <v>1027</v>
      </c>
      <c r="N6526" s="107">
        <v>12</v>
      </c>
      <c r="O6526">
        <v>7.3</v>
      </c>
      <c r="P6526">
        <v>5000</v>
      </c>
    </row>
    <row r="6527" spans="1:16" x14ac:dyDescent="0.3">
      <c r="A6527" t="s">
        <v>5452</v>
      </c>
      <c r="B6527" t="s">
        <v>443</v>
      </c>
      <c r="N6527" s="107">
        <v>13</v>
      </c>
      <c r="O6527">
        <v>8.1</v>
      </c>
      <c r="P6527">
        <v>872</v>
      </c>
    </row>
    <row r="6528" spans="1:16" x14ac:dyDescent="0.3">
      <c r="A6528" t="s">
        <v>5453</v>
      </c>
      <c r="B6528" t="s">
        <v>373</v>
      </c>
      <c r="N6528" s="107">
        <v>14</v>
      </c>
      <c r="O6528">
        <v>7.2</v>
      </c>
      <c r="P6528">
        <v>100</v>
      </c>
    </row>
    <row r="6529" spans="1:16" x14ac:dyDescent="0.3">
      <c r="A6529" t="s">
        <v>5454</v>
      </c>
      <c r="B6529" t="s">
        <v>443</v>
      </c>
      <c r="N6529" s="107">
        <v>15</v>
      </c>
      <c r="O6529">
        <v>7.4</v>
      </c>
      <c r="P6529">
        <v>117</v>
      </c>
    </row>
    <row r="6530" spans="1:16" x14ac:dyDescent="0.3">
      <c r="A6530" t="s">
        <v>5455</v>
      </c>
      <c r="B6530" t="s">
        <v>443</v>
      </c>
      <c r="N6530" s="107">
        <v>16</v>
      </c>
      <c r="O6530">
        <v>6.5</v>
      </c>
      <c r="P6530">
        <v>932</v>
      </c>
    </row>
    <row r="6531" spans="1:16" x14ac:dyDescent="0.3">
      <c r="A6531" t="s">
        <v>5456</v>
      </c>
      <c r="B6531" t="s">
        <v>649</v>
      </c>
      <c r="N6531" s="107">
        <v>14</v>
      </c>
      <c r="O6531">
        <v>5.7</v>
      </c>
      <c r="P6531">
        <v>0</v>
      </c>
    </row>
    <row r="6532" spans="1:16" x14ac:dyDescent="0.3">
      <c r="A6532" t="s">
        <v>1865</v>
      </c>
      <c r="B6532" t="s">
        <v>201</v>
      </c>
      <c r="N6532" s="107">
        <v>15</v>
      </c>
      <c r="O6532">
        <v>6.1</v>
      </c>
      <c r="P6532">
        <v>963</v>
      </c>
    </row>
    <row r="6533" spans="1:16" x14ac:dyDescent="0.3">
      <c r="A6533" t="s">
        <v>5457</v>
      </c>
      <c r="B6533" t="s">
        <v>315</v>
      </c>
      <c r="N6533" s="107">
        <v>16</v>
      </c>
      <c r="O6533">
        <v>7.7</v>
      </c>
      <c r="P6533">
        <v>0</v>
      </c>
    </row>
    <row r="6534" spans="1:16" x14ac:dyDescent="0.3">
      <c r="A6534" t="s">
        <v>5458</v>
      </c>
      <c r="B6534" t="s">
        <v>639</v>
      </c>
      <c r="N6534" s="107">
        <v>17</v>
      </c>
      <c r="O6534">
        <v>8.6999999999999993</v>
      </c>
      <c r="P6534">
        <v>220</v>
      </c>
    </row>
    <row r="6535" spans="1:16" x14ac:dyDescent="0.3">
      <c r="A6535" t="s">
        <v>5459</v>
      </c>
      <c r="B6535" t="s">
        <v>219</v>
      </c>
      <c r="N6535" s="107">
        <v>18</v>
      </c>
      <c r="O6535">
        <v>4.3</v>
      </c>
      <c r="P6535">
        <v>3000</v>
      </c>
    </row>
    <row r="6536" spans="1:16" x14ac:dyDescent="0.3">
      <c r="A6536" t="s">
        <v>5460</v>
      </c>
      <c r="B6536" t="s">
        <v>298</v>
      </c>
      <c r="N6536" s="107">
        <v>19</v>
      </c>
      <c r="O6536">
        <v>6.2</v>
      </c>
      <c r="P6536">
        <v>66</v>
      </c>
    </row>
    <row r="6537" spans="1:16" x14ac:dyDescent="0.3">
      <c r="A6537" t="s">
        <v>5461</v>
      </c>
      <c r="B6537" t="s">
        <v>789</v>
      </c>
      <c r="N6537" s="107">
        <v>12</v>
      </c>
      <c r="O6537">
        <v>3.3</v>
      </c>
      <c r="P6537">
        <v>0</v>
      </c>
    </row>
    <row r="6538" spans="1:16" x14ac:dyDescent="0.3">
      <c r="A6538" t="s">
        <v>5462</v>
      </c>
      <c r="B6538" t="s">
        <v>298</v>
      </c>
      <c r="N6538" s="107">
        <v>4</v>
      </c>
      <c r="O6538">
        <v>2.7</v>
      </c>
      <c r="P6538">
        <v>969</v>
      </c>
    </row>
    <row r="6539" spans="1:16" x14ac:dyDescent="0.3">
      <c r="A6539" t="s">
        <v>5463</v>
      </c>
      <c r="B6539" t="s">
        <v>1028</v>
      </c>
      <c r="N6539" s="107">
        <v>3</v>
      </c>
      <c r="O6539">
        <v>5.2</v>
      </c>
      <c r="P6539">
        <v>0</v>
      </c>
    </row>
    <row r="6540" spans="1:16" x14ac:dyDescent="0.3">
      <c r="A6540" t="s">
        <v>5464</v>
      </c>
      <c r="B6540" t="s">
        <v>1029</v>
      </c>
      <c r="N6540" s="107">
        <v>8</v>
      </c>
      <c r="O6540">
        <v>8.1999999999999993</v>
      </c>
      <c r="P6540">
        <v>0</v>
      </c>
    </row>
    <row r="6541" spans="1:16" x14ac:dyDescent="0.3">
      <c r="A6541" t="s">
        <v>5465</v>
      </c>
      <c r="B6541" t="s">
        <v>409</v>
      </c>
      <c r="N6541" s="107">
        <v>9</v>
      </c>
      <c r="O6541">
        <v>6.1</v>
      </c>
      <c r="P6541">
        <v>0</v>
      </c>
    </row>
    <row r="6542" spans="1:16" x14ac:dyDescent="0.3">
      <c r="A6542" t="s">
        <v>5466</v>
      </c>
      <c r="B6542" t="s">
        <v>1030</v>
      </c>
      <c r="N6542" s="107">
        <v>1</v>
      </c>
      <c r="O6542">
        <v>8</v>
      </c>
      <c r="P6542">
        <v>0</v>
      </c>
    </row>
    <row r="6543" spans="1:16" x14ac:dyDescent="0.3">
      <c r="A6543" t="s">
        <v>5467</v>
      </c>
      <c r="B6543" t="s">
        <v>750</v>
      </c>
      <c r="N6543" s="107">
        <v>12</v>
      </c>
      <c r="O6543">
        <v>5.5</v>
      </c>
      <c r="P6543">
        <v>0</v>
      </c>
    </row>
    <row r="6544" spans="1:16" x14ac:dyDescent="0.3">
      <c r="A6544" t="s">
        <v>5468</v>
      </c>
      <c r="B6544" t="s">
        <v>592</v>
      </c>
      <c r="N6544" s="107">
        <v>7</v>
      </c>
      <c r="O6544">
        <v>5.7</v>
      </c>
      <c r="P6544">
        <v>381</v>
      </c>
    </row>
    <row r="6545" spans="1:16" x14ac:dyDescent="0.3">
      <c r="A6545" t="s">
        <v>5469</v>
      </c>
      <c r="B6545" t="s">
        <v>802</v>
      </c>
      <c r="N6545" s="107">
        <v>4</v>
      </c>
      <c r="O6545">
        <v>3.7</v>
      </c>
      <c r="P6545">
        <v>1000</v>
      </c>
    </row>
    <row r="6546" spans="1:16" x14ac:dyDescent="0.3">
      <c r="A6546" t="s">
        <v>5470</v>
      </c>
      <c r="B6546" t="s">
        <v>1031</v>
      </c>
      <c r="N6546" s="107">
        <v>8</v>
      </c>
      <c r="O6546">
        <v>7.1</v>
      </c>
      <c r="P6546">
        <v>0</v>
      </c>
    </row>
    <row r="6547" spans="1:16" x14ac:dyDescent="0.3">
      <c r="A6547" t="s">
        <v>5471</v>
      </c>
      <c r="B6547" t="s">
        <v>636</v>
      </c>
      <c r="N6547" s="107">
        <v>9</v>
      </c>
      <c r="O6547">
        <v>7.8</v>
      </c>
      <c r="P6547">
        <v>632</v>
      </c>
    </row>
    <row r="6548" spans="1:16" x14ac:dyDescent="0.3">
      <c r="A6548" t="s">
        <v>5472</v>
      </c>
      <c r="B6548" t="s">
        <v>443</v>
      </c>
      <c r="N6548" s="107">
        <v>9</v>
      </c>
      <c r="O6548">
        <v>7.3</v>
      </c>
      <c r="P6548">
        <v>447</v>
      </c>
    </row>
    <row r="6549" spans="1:16" x14ac:dyDescent="0.3">
      <c r="A6549" t="s">
        <v>5473</v>
      </c>
      <c r="B6549" t="s">
        <v>887</v>
      </c>
      <c r="N6549" s="107">
        <v>9</v>
      </c>
      <c r="O6549">
        <v>4.0999999999999996</v>
      </c>
      <c r="P6549">
        <v>2000</v>
      </c>
    </row>
    <row r="6550" spans="1:16" x14ac:dyDescent="0.3">
      <c r="A6550" t="s">
        <v>5474</v>
      </c>
      <c r="B6550" t="s">
        <v>443</v>
      </c>
      <c r="N6550" s="107">
        <v>1</v>
      </c>
      <c r="O6550">
        <v>7.2</v>
      </c>
      <c r="P6550">
        <v>0</v>
      </c>
    </row>
    <row r="6551" spans="1:16" x14ac:dyDescent="0.3">
      <c r="A6551" t="s">
        <v>5475</v>
      </c>
      <c r="B6551" t="s">
        <v>409</v>
      </c>
      <c r="N6551" s="107">
        <v>3</v>
      </c>
      <c r="O6551">
        <v>7.7</v>
      </c>
      <c r="P6551">
        <v>0</v>
      </c>
    </row>
    <row r="6552" spans="1:16" x14ac:dyDescent="0.3">
      <c r="A6552" t="s">
        <v>5476</v>
      </c>
      <c r="B6552" t="s">
        <v>829</v>
      </c>
      <c r="N6552" s="107">
        <v>12</v>
      </c>
      <c r="O6552">
        <v>7.1</v>
      </c>
      <c r="P6552">
        <v>221</v>
      </c>
    </row>
    <row r="6553" spans="1:16" x14ac:dyDescent="0.3">
      <c r="A6553" t="s">
        <v>5477</v>
      </c>
      <c r="B6553" t="s">
        <v>310</v>
      </c>
      <c r="N6553" s="107">
        <v>1</v>
      </c>
      <c r="O6553">
        <v>7.6</v>
      </c>
      <c r="P6553">
        <v>407</v>
      </c>
    </row>
    <row r="6554" spans="1:16" x14ac:dyDescent="0.3">
      <c r="A6554" t="s">
        <v>5478</v>
      </c>
      <c r="B6554" t="s">
        <v>373</v>
      </c>
      <c r="N6554" s="107">
        <v>16</v>
      </c>
      <c r="O6554">
        <v>7</v>
      </c>
      <c r="P6554">
        <v>0</v>
      </c>
    </row>
    <row r="6555" spans="1:16" x14ac:dyDescent="0.3">
      <c r="A6555" t="s">
        <v>1550</v>
      </c>
      <c r="B6555" t="s">
        <v>384</v>
      </c>
      <c r="N6555" s="107">
        <v>23</v>
      </c>
      <c r="O6555">
        <v>5.5</v>
      </c>
      <c r="P6555">
        <v>0</v>
      </c>
    </row>
    <row r="6556" spans="1:16" x14ac:dyDescent="0.3">
      <c r="A6556" t="s">
        <v>5479</v>
      </c>
      <c r="B6556" t="s">
        <v>278</v>
      </c>
      <c r="N6556" s="107">
        <v>23</v>
      </c>
      <c r="O6556">
        <v>7.4</v>
      </c>
      <c r="P6556">
        <v>756</v>
      </c>
    </row>
    <row r="6557" spans="1:16" x14ac:dyDescent="0.3">
      <c r="A6557" t="s">
        <v>5480</v>
      </c>
      <c r="B6557" t="s">
        <v>443</v>
      </c>
      <c r="N6557" s="107">
        <v>2</v>
      </c>
      <c r="O6557">
        <v>7.7</v>
      </c>
      <c r="P6557">
        <v>0</v>
      </c>
    </row>
    <row r="6558" spans="1:16" x14ac:dyDescent="0.3">
      <c r="A6558" t="s">
        <v>5481</v>
      </c>
      <c r="B6558" t="s">
        <v>852</v>
      </c>
      <c r="N6558" s="107">
        <v>4</v>
      </c>
      <c r="O6558">
        <v>7.2</v>
      </c>
      <c r="P6558">
        <v>10000</v>
      </c>
    </row>
    <row r="6559" spans="1:16" x14ac:dyDescent="0.3">
      <c r="A6559" t="s">
        <v>2883</v>
      </c>
      <c r="B6559" t="s">
        <v>344</v>
      </c>
      <c r="N6559" s="107">
        <v>21</v>
      </c>
      <c r="O6559">
        <v>7.8</v>
      </c>
      <c r="P6559">
        <v>0</v>
      </c>
    </row>
    <row r="6560" spans="1:16" x14ac:dyDescent="0.3">
      <c r="A6560" t="s">
        <v>5482</v>
      </c>
      <c r="B6560" t="s">
        <v>373</v>
      </c>
      <c r="N6560" s="107">
        <v>2</v>
      </c>
      <c r="O6560">
        <v>6.6</v>
      </c>
      <c r="P6560">
        <v>0</v>
      </c>
    </row>
    <row r="6561" spans="1:16" x14ac:dyDescent="0.3">
      <c r="A6561" t="s">
        <v>5483</v>
      </c>
      <c r="B6561" t="s">
        <v>464</v>
      </c>
      <c r="N6561" s="107">
        <v>4</v>
      </c>
      <c r="O6561">
        <v>6</v>
      </c>
      <c r="P6561">
        <v>19000</v>
      </c>
    </row>
    <row r="6562" spans="1:16" x14ac:dyDescent="0.3">
      <c r="A6562" t="s">
        <v>5484</v>
      </c>
      <c r="B6562" t="s">
        <v>341</v>
      </c>
      <c r="N6562" s="107">
        <v>2</v>
      </c>
      <c r="O6562">
        <v>8.4</v>
      </c>
      <c r="P6562">
        <v>548</v>
      </c>
    </row>
    <row r="6563" spans="1:16" x14ac:dyDescent="0.3">
      <c r="A6563" t="s">
        <v>5485</v>
      </c>
      <c r="B6563" t="s">
        <v>575</v>
      </c>
      <c r="N6563" s="107">
        <v>4</v>
      </c>
      <c r="O6563">
        <v>6.5</v>
      </c>
      <c r="P6563">
        <v>20000</v>
      </c>
    </row>
    <row r="6564" spans="1:16" x14ac:dyDescent="0.3">
      <c r="A6564" t="s">
        <v>5486</v>
      </c>
      <c r="B6564" t="s">
        <v>886</v>
      </c>
      <c r="N6564" s="107">
        <v>5</v>
      </c>
      <c r="O6564">
        <v>8.9</v>
      </c>
      <c r="P6564">
        <v>0</v>
      </c>
    </row>
    <row r="6565" spans="1:16" x14ac:dyDescent="0.3">
      <c r="A6565" t="s">
        <v>5487</v>
      </c>
      <c r="B6565" t="s">
        <v>373</v>
      </c>
      <c r="N6565" s="107">
        <v>6</v>
      </c>
      <c r="O6565">
        <v>7.9</v>
      </c>
      <c r="P6565">
        <v>0</v>
      </c>
    </row>
    <row r="6566" spans="1:16" x14ac:dyDescent="0.3">
      <c r="A6566" t="s">
        <v>5488</v>
      </c>
      <c r="B6566" t="s">
        <v>373</v>
      </c>
      <c r="N6566" s="107">
        <v>7</v>
      </c>
      <c r="O6566">
        <v>6</v>
      </c>
      <c r="P6566">
        <v>27</v>
      </c>
    </row>
    <row r="6567" spans="1:16" x14ac:dyDescent="0.3">
      <c r="A6567" t="s">
        <v>5489</v>
      </c>
      <c r="B6567" t="s">
        <v>603</v>
      </c>
      <c r="N6567" s="107">
        <v>8</v>
      </c>
      <c r="O6567">
        <v>6.1</v>
      </c>
      <c r="P6567">
        <v>5000</v>
      </c>
    </row>
    <row r="6568" spans="1:16" x14ac:dyDescent="0.3">
      <c r="A6568" t="s">
        <v>5490</v>
      </c>
      <c r="B6568" t="s">
        <v>177</v>
      </c>
      <c r="N6568" s="107">
        <v>9</v>
      </c>
      <c r="O6568">
        <v>7.4</v>
      </c>
      <c r="P6568">
        <v>87</v>
      </c>
    </row>
    <row r="6569" spans="1:16" x14ac:dyDescent="0.3">
      <c r="A6569" t="s">
        <v>5491</v>
      </c>
      <c r="B6569" t="s">
        <v>944</v>
      </c>
      <c r="N6569" s="107">
        <v>2</v>
      </c>
      <c r="O6569">
        <v>6.2</v>
      </c>
      <c r="P6569">
        <v>754</v>
      </c>
    </row>
    <row r="6570" spans="1:16" x14ac:dyDescent="0.3">
      <c r="A6570" t="s">
        <v>5492</v>
      </c>
      <c r="B6570" t="s">
        <v>443</v>
      </c>
      <c r="N6570" s="107">
        <v>24</v>
      </c>
      <c r="O6570">
        <v>5.6</v>
      </c>
      <c r="P6570">
        <v>75</v>
      </c>
    </row>
    <row r="6571" spans="1:16" x14ac:dyDescent="0.3">
      <c r="A6571" t="s">
        <v>5493</v>
      </c>
      <c r="B6571" t="s">
        <v>373</v>
      </c>
      <c r="N6571" s="107">
        <v>23</v>
      </c>
      <c r="O6571">
        <v>7.2</v>
      </c>
      <c r="P6571">
        <v>480</v>
      </c>
    </row>
    <row r="6572" spans="1:16" x14ac:dyDescent="0.3">
      <c r="A6572" t="s">
        <v>5494</v>
      </c>
      <c r="B6572" t="s">
        <v>544</v>
      </c>
      <c r="N6572" s="107">
        <v>24</v>
      </c>
      <c r="O6572">
        <v>6.1</v>
      </c>
      <c r="P6572">
        <v>636</v>
      </c>
    </row>
    <row r="6573" spans="1:16" x14ac:dyDescent="0.3">
      <c r="A6573" t="s">
        <v>5495</v>
      </c>
      <c r="B6573" t="s">
        <v>298</v>
      </c>
      <c r="N6573" s="107">
        <v>21</v>
      </c>
      <c r="O6573">
        <v>3.8</v>
      </c>
      <c r="P6573">
        <v>204</v>
      </c>
    </row>
    <row r="6574" spans="1:16" x14ac:dyDescent="0.3">
      <c r="A6574" t="s">
        <v>5496</v>
      </c>
      <c r="B6574" t="s">
        <v>1032</v>
      </c>
      <c r="N6574" s="107">
        <v>20</v>
      </c>
      <c r="O6574">
        <v>7.1</v>
      </c>
      <c r="P6574">
        <v>161</v>
      </c>
    </row>
    <row r="6575" spans="1:16" x14ac:dyDescent="0.3">
      <c r="A6575" t="s">
        <v>5497</v>
      </c>
      <c r="B6575" t="s">
        <v>755</v>
      </c>
      <c r="N6575" s="107">
        <v>9</v>
      </c>
      <c r="O6575">
        <v>4.5</v>
      </c>
      <c r="P6575">
        <v>238</v>
      </c>
    </row>
    <row r="6576" spans="1:16" x14ac:dyDescent="0.3">
      <c r="A6576" t="s">
        <v>5498</v>
      </c>
      <c r="B6576" t="s">
        <v>1033</v>
      </c>
      <c r="N6576" s="107">
        <v>7</v>
      </c>
      <c r="O6576">
        <v>3.8</v>
      </c>
      <c r="P6576">
        <v>0</v>
      </c>
    </row>
    <row r="6577" spans="1:16" x14ac:dyDescent="0.3">
      <c r="A6577" t="s">
        <v>5499</v>
      </c>
      <c r="B6577" t="s">
        <v>1034</v>
      </c>
      <c r="N6577" s="107">
        <v>4</v>
      </c>
      <c r="O6577">
        <v>6.2</v>
      </c>
      <c r="P6577">
        <v>477</v>
      </c>
    </row>
    <row r="6578" spans="1:16" x14ac:dyDescent="0.3">
      <c r="A6578" t="s">
        <v>5500</v>
      </c>
      <c r="B6578" t="s">
        <v>343</v>
      </c>
      <c r="N6578" s="107">
        <v>5</v>
      </c>
      <c r="O6578">
        <v>6.6</v>
      </c>
      <c r="P6578">
        <v>479</v>
      </c>
    </row>
    <row r="6579" spans="1:16" x14ac:dyDescent="0.3">
      <c r="A6579" t="s">
        <v>5501</v>
      </c>
      <c r="B6579" t="s">
        <v>602</v>
      </c>
      <c r="N6579" s="107">
        <v>6</v>
      </c>
      <c r="O6579">
        <v>4.5999999999999996</v>
      </c>
      <c r="P6579">
        <v>242</v>
      </c>
    </row>
    <row r="6580" spans="1:16" x14ac:dyDescent="0.3">
      <c r="A6580" t="s">
        <v>5502</v>
      </c>
      <c r="B6580" t="s">
        <v>602</v>
      </c>
      <c r="N6580" s="107">
        <v>7</v>
      </c>
      <c r="O6580">
        <v>4.2</v>
      </c>
      <c r="P6580">
        <v>0</v>
      </c>
    </row>
    <row r="6581" spans="1:16" x14ac:dyDescent="0.3">
      <c r="A6581" t="s">
        <v>5503</v>
      </c>
      <c r="B6581" t="s">
        <v>298</v>
      </c>
      <c r="N6581" s="107">
        <v>8</v>
      </c>
      <c r="O6581">
        <v>6.8</v>
      </c>
      <c r="P6581">
        <v>0</v>
      </c>
    </row>
    <row r="6582" spans="1:16" x14ac:dyDescent="0.3">
      <c r="A6582" t="s">
        <v>5504</v>
      </c>
      <c r="B6582" t="s">
        <v>341</v>
      </c>
      <c r="N6582" s="107">
        <v>9</v>
      </c>
      <c r="O6582">
        <v>7.7</v>
      </c>
      <c r="P6582">
        <v>954</v>
      </c>
    </row>
    <row r="6583" spans="1:16" x14ac:dyDescent="0.3">
      <c r="A6583" t="s">
        <v>5505</v>
      </c>
      <c r="B6583" t="s">
        <v>500</v>
      </c>
      <c r="N6583" s="107">
        <v>23</v>
      </c>
      <c r="O6583">
        <v>7.1</v>
      </c>
      <c r="P6583">
        <v>241</v>
      </c>
    </row>
    <row r="6584" spans="1:16" x14ac:dyDescent="0.3">
      <c r="A6584" t="s">
        <v>5506</v>
      </c>
      <c r="B6584" t="s">
        <v>999</v>
      </c>
      <c r="N6584" s="107">
        <v>21</v>
      </c>
      <c r="O6584">
        <v>5.9</v>
      </c>
      <c r="P6584">
        <v>51</v>
      </c>
    </row>
    <row r="6585" spans="1:16" x14ac:dyDescent="0.3">
      <c r="A6585" t="s">
        <v>5507</v>
      </c>
      <c r="B6585" t="s">
        <v>399</v>
      </c>
      <c r="N6585" s="107">
        <v>12</v>
      </c>
      <c r="O6585">
        <v>4.7</v>
      </c>
      <c r="P6585">
        <v>131</v>
      </c>
    </row>
    <row r="6586" spans="1:16" x14ac:dyDescent="0.3">
      <c r="A6586" t="s">
        <v>5508</v>
      </c>
      <c r="B6586" t="s">
        <v>1035</v>
      </c>
      <c r="N6586" s="107">
        <v>12</v>
      </c>
      <c r="O6586">
        <v>7</v>
      </c>
      <c r="P6586">
        <v>0</v>
      </c>
    </row>
    <row r="6587" spans="1:16" x14ac:dyDescent="0.3">
      <c r="A6587" t="s">
        <v>5509</v>
      </c>
      <c r="B6587" t="s">
        <v>443</v>
      </c>
      <c r="N6587" s="107">
        <v>12</v>
      </c>
      <c r="O6587">
        <v>6.9</v>
      </c>
      <c r="P6587">
        <v>0</v>
      </c>
    </row>
    <row r="6588" spans="1:16" x14ac:dyDescent="0.3">
      <c r="A6588" t="s">
        <v>5510</v>
      </c>
      <c r="B6588" t="s">
        <v>405</v>
      </c>
      <c r="N6588" s="107">
        <v>13</v>
      </c>
      <c r="O6588">
        <v>6.1</v>
      </c>
      <c r="P6588">
        <v>51000</v>
      </c>
    </row>
    <row r="6589" spans="1:16" x14ac:dyDescent="0.3">
      <c r="A6589" t="s">
        <v>5511</v>
      </c>
      <c r="B6589" t="s">
        <v>196</v>
      </c>
      <c r="N6589" s="107">
        <v>15</v>
      </c>
      <c r="O6589">
        <v>7.6</v>
      </c>
      <c r="P6589">
        <v>444</v>
      </c>
    </row>
    <row r="6590" spans="1:16" x14ac:dyDescent="0.3">
      <c r="A6590" t="s">
        <v>5512</v>
      </c>
      <c r="B6590" t="s">
        <v>483</v>
      </c>
      <c r="N6590" s="107">
        <v>21</v>
      </c>
      <c r="O6590">
        <v>3</v>
      </c>
      <c r="P6590">
        <v>200</v>
      </c>
    </row>
    <row r="6591" spans="1:16" x14ac:dyDescent="0.3">
      <c r="A6591" t="s">
        <v>5513</v>
      </c>
      <c r="B6591" t="s">
        <v>602</v>
      </c>
      <c r="O6591">
        <v>2.6</v>
      </c>
      <c r="P6591">
        <v>23000</v>
      </c>
    </row>
    <row r="6592" spans="1:16" x14ac:dyDescent="0.3">
      <c r="A6592" t="s">
        <v>5514</v>
      </c>
      <c r="B6592" t="s">
        <v>560</v>
      </c>
      <c r="O6592">
        <v>8.6</v>
      </c>
      <c r="P6592">
        <v>0</v>
      </c>
    </row>
    <row r="6593" spans="1:16" x14ac:dyDescent="0.3">
      <c r="A6593" t="s">
        <v>5515</v>
      </c>
      <c r="B6593" t="s">
        <v>589</v>
      </c>
      <c r="O6593">
        <v>6.1</v>
      </c>
      <c r="P6593">
        <v>773</v>
      </c>
    </row>
    <row r="6594" spans="1:16" x14ac:dyDescent="0.3">
      <c r="A6594" t="s">
        <v>5516</v>
      </c>
      <c r="B6594" t="s">
        <v>373</v>
      </c>
      <c r="O6594">
        <v>7.5</v>
      </c>
      <c r="P6594">
        <v>0</v>
      </c>
    </row>
    <row r="6595" spans="1:16" x14ac:dyDescent="0.3">
      <c r="A6595" t="s">
        <v>5517</v>
      </c>
      <c r="B6595" t="s">
        <v>315</v>
      </c>
      <c r="O6595">
        <v>6.7</v>
      </c>
      <c r="P6595">
        <v>0</v>
      </c>
    </row>
    <row r="6596" spans="1:16" x14ac:dyDescent="0.3">
      <c r="A6596" t="s">
        <v>5518</v>
      </c>
      <c r="B6596" t="s">
        <v>464</v>
      </c>
      <c r="O6596">
        <v>8.1</v>
      </c>
      <c r="P6596">
        <v>234</v>
      </c>
    </row>
    <row r="6597" spans="1:16" x14ac:dyDescent="0.3">
      <c r="A6597" t="s">
        <v>5519</v>
      </c>
      <c r="B6597" t="s">
        <v>443</v>
      </c>
      <c r="O6597">
        <v>4.9000000000000004</v>
      </c>
      <c r="P6597">
        <v>7000</v>
      </c>
    </row>
    <row r="6598" spans="1:16" x14ac:dyDescent="0.3">
      <c r="A6598" t="s">
        <v>3478</v>
      </c>
      <c r="B6598" t="s">
        <v>644</v>
      </c>
      <c r="O6598">
        <v>6.8</v>
      </c>
      <c r="P6598">
        <v>328</v>
      </c>
    </row>
    <row r="6599" spans="1:16" x14ac:dyDescent="0.3">
      <c r="A6599" t="s">
        <v>5520</v>
      </c>
      <c r="B6599" t="s">
        <v>1036</v>
      </c>
      <c r="O6599">
        <v>6.8</v>
      </c>
      <c r="P6599">
        <v>13000</v>
      </c>
    </row>
    <row r="6600" spans="1:16" x14ac:dyDescent="0.3">
      <c r="A6600" t="s">
        <v>5521</v>
      </c>
      <c r="B6600" t="s">
        <v>409</v>
      </c>
      <c r="O6600">
        <v>5.7</v>
      </c>
      <c r="P6600">
        <v>35000</v>
      </c>
    </row>
    <row r="6601" spans="1:16" x14ac:dyDescent="0.3">
      <c r="A6601" t="s">
        <v>5522</v>
      </c>
      <c r="B6601" t="s">
        <v>325</v>
      </c>
      <c r="O6601">
        <v>8.3000000000000007</v>
      </c>
      <c r="P6601">
        <v>0</v>
      </c>
    </row>
    <row r="6602" spans="1:16" x14ac:dyDescent="0.3">
      <c r="A6602" t="s">
        <v>5523</v>
      </c>
      <c r="B6602" t="s">
        <v>602</v>
      </c>
      <c r="O6602">
        <v>6.6</v>
      </c>
      <c r="P6602">
        <v>5000</v>
      </c>
    </row>
    <row r="6603" spans="1:16" x14ac:dyDescent="0.3">
      <c r="A6603" t="s">
        <v>5524</v>
      </c>
      <c r="B6603" t="s">
        <v>175</v>
      </c>
      <c r="O6603">
        <v>7.3</v>
      </c>
      <c r="P6603">
        <v>24000</v>
      </c>
    </row>
    <row r="6604" spans="1:16" x14ac:dyDescent="0.3">
      <c r="A6604" t="s">
        <v>5525</v>
      </c>
      <c r="B6604" t="s">
        <v>488</v>
      </c>
      <c r="O6604">
        <v>5</v>
      </c>
      <c r="P6604">
        <v>0</v>
      </c>
    </row>
    <row r="6605" spans="1:16" x14ac:dyDescent="0.3">
      <c r="A6605" t="s">
        <v>5526</v>
      </c>
      <c r="B6605" t="s">
        <v>644</v>
      </c>
      <c r="O6605">
        <v>7</v>
      </c>
      <c r="P6605">
        <v>0</v>
      </c>
    </row>
    <row r="6606" spans="1:16" x14ac:dyDescent="0.3">
      <c r="A6606" t="s">
        <v>5527</v>
      </c>
      <c r="B6606" t="s">
        <v>443</v>
      </c>
      <c r="O6606">
        <v>3.4</v>
      </c>
      <c r="P6606">
        <v>816</v>
      </c>
    </row>
    <row r="6607" spans="1:16" x14ac:dyDescent="0.3">
      <c r="A6607" t="s">
        <v>5528</v>
      </c>
      <c r="B6607" t="s">
        <v>589</v>
      </c>
      <c r="O6607">
        <v>5.9</v>
      </c>
      <c r="P6607">
        <v>339</v>
      </c>
    </row>
    <row r="6608" spans="1:16" x14ac:dyDescent="0.3">
      <c r="A6608" t="s">
        <v>5529</v>
      </c>
      <c r="B6608" t="s">
        <v>563</v>
      </c>
      <c r="O6608">
        <v>6</v>
      </c>
      <c r="P6608">
        <v>25000</v>
      </c>
    </row>
    <row r="6609" spans="1:16" x14ac:dyDescent="0.3">
      <c r="A6609" t="s">
        <v>5530</v>
      </c>
      <c r="B6609" t="s">
        <v>190</v>
      </c>
      <c r="O6609">
        <v>7.4</v>
      </c>
      <c r="P6609">
        <v>0</v>
      </c>
    </row>
    <row r="6610" spans="1:16" x14ac:dyDescent="0.3">
      <c r="A6610" t="s">
        <v>5531</v>
      </c>
      <c r="B6610" t="s">
        <v>544</v>
      </c>
      <c r="N6610" s="107">
        <v>12</v>
      </c>
      <c r="O6610">
        <v>7.4</v>
      </c>
      <c r="P6610">
        <v>12000</v>
      </c>
    </row>
    <row r="6611" spans="1:16" x14ac:dyDescent="0.3">
      <c r="A6611" t="s">
        <v>5532</v>
      </c>
      <c r="B6611" t="s">
        <v>602</v>
      </c>
      <c r="N6611" s="107">
        <v>13</v>
      </c>
      <c r="O6611">
        <v>4.2</v>
      </c>
      <c r="P6611">
        <v>0</v>
      </c>
    </row>
    <row r="6612" spans="1:16" x14ac:dyDescent="0.3">
      <c r="A6612" t="s">
        <v>5533</v>
      </c>
      <c r="B6612" t="s">
        <v>552</v>
      </c>
      <c r="N6612" s="107">
        <v>14</v>
      </c>
      <c r="O6612">
        <v>6.2</v>
      </c>
      <c r="P6612">
        <v>365</v>
      </c>
    </row>
    <row r="6613" spans="1:16" x14ac:dyDescent="0.3">
      <c r="A6613" t="s">
        <v>5534</v>
      </c>
      <c r="B6613" t="s">
        <v>477</v>
      </c>
      <c r="N6613" s="107">
        <v>15</v>
      </c>
      <c r="O6613">
        <v>6.2</v>
      </c>
      <c r="P6613">
        <v>0</v>
      </c>
    </row>
    <row r="6614" spans="1:16" x14ac:dyDescent="0.3">
      <c r="A6614" t="s">
        <v>5535</v>
      </c>
      <c r="B6614" t="s">
        <v>177</v>
      </c>
      <c r="N6614" s="107">
        <v>16</v>
      </c>
      <c r="O6614">
        <v>7.5</v>
      </c>
      <c r="P6614">
        <v>624</v>
      </c>
    </row>
    <row r="6615" spans="1:16" x14ac:dyDescent="0.3">
      <c r="A6615" t="s">
        <v>5536</v>
      </c>
      <c r="B6615" t="s">
        <v>1037</v>
      </c>
      <c r="N6615" s="107">
        <v>17</v>
      </c>
      <c r="O6615">
        <v>7.2</v>
      </c>
      <c r="P6615">
        <v>0</v>
      </c>
    </row>
    <row r="6616" spans="1:16" x14ac:dyDescent="0.3">
      <c r="A6616" t="s">
        <v>5537</v>
      </c>
      <c r="B6616" t="s">
        <v>1038</v>
      </c>
      <c r="N6616" s="107">
        <v>18</v>
      </c>
      <c r="O6616">
        <v>7.2</v>
      </c>
      <c r="P6616">
        <v>12000</v>
      </c>
    </row>
    <row r="6617" spans="1:16" x14ac:dyDescent="0.3">
      <c r="A6617" t="s">
        <v>5538</v>
      </c>
      <c r="B6617" t="s">
        <v>947</v>
      </c>
      <c r="N6617" s="107">
        <v>19</v>
      </c>
      <c r="O6617">
        <v>5.4</v>
      </c>
      <c r="P6617">
        <v>75</v>
      </c>
    </row>
    <row r="6618" spans="1:16" x14ac:dyDescent="0.3">
      <c r="A6618" t="s">
        <v>5539</v>
      </c>
      <c r="B6618" t="s">
        <v>833</v>
      </c>
      <c r="N6618" s="107">
        <v>12</v>
      </c>
      <c r="O6618">
        <v>7</v>
      </c>
      <c r="P6618">
        <v>11000</v>
      </c>
    </row>
    <row r="6619" spans="1:16" x14ac:dyDescent="0.3">
      <c r="A6619" t="s">
        <v>5540</v>
      </c>
      <c r="B6619" t="s">
        <v>533</v>
      </c>
      <c r="N6619" s="107">
        <v>4</v>
      </c>
      <c r="O6619">
        <v>7.2</v>
      </c>
      <c r="P6619">
        <v>37000</v>
      </c>
    </row>
    <row r="6620" spans="1:16" x14ac:dyDescent="0.3">
      <c r="A6620" t="s">
        <v>5541</v>
      </c>
      <c r="B6620" t="s">
        <v>177</v>
      </c>
      <c r="N6620" s="107">
        <v>3</v>
      </c>
      <c r="O6620">
        <v>7.9</v>
      </c>
      <c r="P6620">
        <v>0</v>
      </c>
    </row>
    <row r="6621" spans="1:16" x14ac:dyDescent="0.3">
      <c r="A6621" t="s">
        <v>5542</v>
      </c>
      <c r="B6621" t="s">
        <v>443</v>
      </c>
      <c r="N6621" s="107">
        <v>8</v>
      </c>
      <c r="O6621">
        <v>6.8</v>
      </c>
      <c r="P6621">
        <v>392</v>
      </c>
    </row>
    <row r="6622" spans="1:16" x14ac:dyDescent="0.3">
      <c r="A6622" t="s">
        <v>5543</v>
      </c>
      <c r="B6622" t="s">
        <v>278</v>
      </c>
      <c r="N6622" s="107">
        <v>9</v>
      </c>
      <c r="O6622">
        <v>6.7</v>
      </c>
      <c r="P6622">
        <v>10000</v>
      </c>
    </row>
    <row r="6623" spans="1:16" x14ac:dyDescent="0.3">
      <c r="A6623" t="s">
        <v>4488</v>
      </c>
      <c r="B6623" t="s">
        <v>278</v>
      </c>
      <c r="N6623" s="107">
        <v>1</v>
      </c>
      <c r="O6623">
        <v>7.5</v>
      </c>
      <c r="P6623">
        <v>0</v>
      </c>
    </row>
    <row r="6624" spans="1:16" x14ac:dyDescent="0.3">
      <c r="A6624" t="s">
        <v>5544</v>
      </c>
      <c r="B6624" t="s">
        <v>373</v>
      </c>
      <c r="N6624" s="107">
        <v>12</v>
      </c>
      <c r="O6624">
        <v>6.8</v>
      </c>
      <c r="P6624">
        <v>0</v>
      </c>
    </row>
    <row r="6625" spans="1:16" x14ac:dyDescent="0.3">
      <c r="A6625" t="s">
        <v>5545</v>
      </c>
      <c r="B6625" t="s">
        <v>323</v>
      </c>
      <c r="N6625" s="107">
        <v>7</v>
      </c>
      <c r="O6625">
        <v>6.9</v>
      </c>
      <c r="P6625">
        <v>0</v>
      </c>
    </row>
    <row r="6626" spans="1:16" x14ac:dyDescent="0.3">
      <c r="A6626" t="s">
        <v>5546</v>
      </c>
      <c r="B6626" t="s">
        <v>373</v>
      </c>
      <c r="N6626" s="107">
        <v>4</v>
      </c>
      <c r="O6626">
        <v>6.8</v>
      </c>
      <c r="P6626">
        <v>0</v>
      </c>
    </row>
    <row r="6627" spans="1:16" x14ac:dyDescent="0.3">
      <c r="A6627" t="s">
        <v>5547</v>
      </c>
      <c r="B6627" t="s">
        <v>325</v>
      </c>
      <c r="N6627" s="107">
        <v>8</v>
      </c>
      <c r="O6627">
        <v>7.2</v>
      </c>
      <c r="P6627">
        <v>14000</v>
      </c>
    </row>
    <row r="6628" spans="1:16" x14ac:dyDescent="0.3">
      <c r="A6628" t="s">
        <v>5548</v>
      </c>
      <c r="B6628" t="s">
        <v>478</v>
      </c>
      <c r="N6628" s="107">
        <v>9</v>
      </c>
      <c r="O6628">
        <v>7.4</v>
      </c>
      <c r="P6628">
        <v>387</v>
      </c>
    </row>
    <row r="6629" spans="1:16" x14ac:dyDescent="0.3">
      <c r="A6629" t="s">
        <v>5549</v>
      </c>
      <c r="B6629" t="s">
        <v>373</v>
      </c>
      <c r="N6629" s="107">
        <v>9</v>
      </c>
      <c r="O6629">
        <v>5.6</v>
      </c>
      <c r="P6629">
        <v>227</v>
      </c>
    </row>
    <row r="6630" spans="1:16" x14ac:dyDescent="0.3">
      <c r="A6630" t="s">
        <v>5550</v>
      </c>
      <c r="B6630" t="s">
        <v>278</v>
      </c>
      <c r="N6630" s="107">
        <v>9</v>
      </c>
      <c r="O6630">
        <v>6.8</v>
      </c>
      <c r="P6630">
        <v>0</v>
      </c>
    </row>
    <row r="6631" spans="1:16" x14ac:dyDescent="0.3">
      <c r="A6631" t="s">
        <v>4993</v>
      </c>
      <c r="B6631" t="s">
        <v>552</v>
      </c>
      <c r="N6631" s="107">
        <v>1</v>
      </c>
      <c r="O6631">
        <v>7.2</v>
      </c>
      <c r="P6631">
        <v>0</v>
      </c>
    </row>
    <row r="6632" spans="1:16" x14ac:dyDescent="0.3">
      <c r="A6632" t="s">
        <v>5551</v>
      </c>
      <c r="B6632" t="s">
        <v>177</v>
      </c>
      <c r="N6632" s="107">
        <v>3</v>
      </c>
      <c r="O6632">
        <v>7.7</v>
      </c>
      <c r="P6632">
        <v>671</v>
      </c>
    </row>
    <row r="6633" spans="1:16" x14ac:dyDescent="0.3">
      <c r="A6633" t="s">
        <v>5552</v>
      </c>
      <c r="B6633" t="s">
        <v>507</v>
      </c>
      <c r="N6633" s="107">
        <v>12</v>
      </c>
      <c r="O6633">
        <v>7</v>
      </c>
      <c r="P6633">
        <v>0</v>
      </c>
    </row>
    <row r="6634" spans="1:16" x14ac:dyDescent="0.3">
      <c r="A6634" t="s">
        <v>5553</v>
      </c>
      <c r="B6634" t="s">
        <v>1039</v>
      </c>
      <c r="N6634" s="107">
        <v>1</v>
      </c>
      <c r="O6634">
        <v>7.2</v>
      </c>
      <c r="P6634">
        <v>35000</v>
      </c>
    </row>
    <row r="6635" spans="1:16" x14ac:dyDescent="0.3">
      <c r="A6635" t="s">
        <v>1894</v>
      </c>
      <c r="B6635" t="s">
        <v>504</v>
      </c>
      <c r="N6635" s="107">
        <v>16</v>
      </c>
      <c r="O6635">
        <v>6.4</v>
      </c>
      <c r="P6635">
        <v>603</v>
      </c>
    </row>
    <row r="6636" spans="1:16" x14ac:dyDescent="0.3">
      <c r="A6636" t="s">
        <v>5554</v>
      </c>
      <c r="B6636" t="s">
        <v>443</v>
      </c>
      <c r="N6636" s="107">
        <v>23</v>
      </c>
      <c r="O6636">
        <v>7.2</v>
      </c>
      <c r="P6636">
        <v>100</v>
      </c>
    </row>
    <row r="6637" spans="1:16" x14ac:dyDescent="0.3">
      <c r="A6637" t="s">
        <v>5555</v>
      </c>
      <c r="B6637" t="s">
        <v>414</v>
      </c>
      <c r="N6637" s="107">
        <v>23</v>
      </c>
      <c r="O6637">
        <v>7.2</v>
      </c>
      <c r="P6637">
        <v>92</v>
      </c>
    </row>
    <row r="6638" spans="1:16" x14ac:dyDescent="0.3">
      <c r="A6638" t="s">
        <v>5556</v>
      </c>
      <c r="B6638" t="s">
        <v>190</v>
      </c>
      <c r="N6638" s="107">
        <v>2</v>
      </c>
      <c r="O6638">
        <v>6.2</v>
      </c>
      <c r="P6638">
        <v>0</v>
      </c>
    </row>
    <row r="6639" spans="1:16" x14ac:dyDescent="0.3">
      <c r="A6639" t="s">
        <v>4078</v>
      </c>
      <c r="B6639" t="s">
        <v>298</v>
      </c>
      <c r="N6639" s="107">
        <v>4</v>
      </c>
      <c r="O6639">
        <v>6.9</v>
      </c>
      <c r="P6639">
        <v>0</v>
      </c>
    </row>
    <row r="6640" spans="1:16" x14ac:dyDescent="0.3">
      <c r="A6640" t="s">
        <v>5557</v>
      </c>
      <c r="B6640" t="s">
        <v>549</v>
      </c>
      <c r="N6640" s="107">
        <v>21</v>
      </c>
      <c r="O6640">
        <v>6.2</v>
      </c>
      <c r="P6640">
        <v>571</v>
      </c>
    </row>
    <row r="6641" spans="1:16" x14ac:dyDescent="0.3">
      <c r="A6641" t="s">
        <v>5558</v>
      </c>
      <c r="B6641" t="s">
        <v>190</v>
      </c>
      <c r="N6641" s="107">
        <v>2</v>
      </c>
      <c r="O6641">
        <v>6.9</v>
      </c>
      <c r="P6641">
        <v>166</v>
      </c>
    </row>
    <row r="6642" spans="1:16" x14ac:dyDescent="0.3">
      <c r="A6642" t="s">
        <v>5559</v>
      </c>
      <c r="B6642" t="s">
        <v>373</v>
      </c>
      <c r="N6642" s="107">
        <v>4</v>
      </c>
      <c r="O6642">
        <v>7</v>
      </c>
      <c r="P6642">
        <v>115</v>
      </c>
    </row>
    <row r="6643" spans="1:16" x14ac:dyDescent="0.3">
      <c r="A6643" t="s">
        <v>5560</v>
      </c>
      <c r="B6643" t="s">
        <v>443</v>
      </c>
      <c r="N6643" s="107">
        <v>2</v>
      </c>
      <c r="O6643">
        <v>6.7</v>
      </c>
      <c r="P6643">
        <v>24</v>
      </c>
    </row>
    <row r="6644" spans="1:16" x14ac:dyDescent="0.3">
      <c r="A6644" t="s">
        <v>5561</v>
      </c>
      <c r="B6644" t="s">
        <v>300</v>
      </c>
      <c r="N6644" s="107">
        <v>4</v>
      </c>
      <c r="O6644">
        <v>3.6</v>
      </c>
      <c r="P6644">
        <v>0</v>
      </c>
    </row>
    <row r="6645" spans="1:16" x14ac:dyDescent="0.3">
      <c r="A6645" t="s">
        <v>5562</v>
      </c>
      <c r="B6645" t="s">
        <v>443</v>
      </c>
      <c r="N6645" s="107">
        <v>5</v>
      </c>
      <c r="O6645">
        <v>6.3</v>
      </c>
      <c r="P6645">
        <v>0</v>
      </c>
    </row>
    <row r="6646" spans="1:16" x14ac:dyDescent="0.3">
      <c r="A6646" t="s">
        <v>5563</v>
      </c>
      <c r="B6646" t="s">
        <v>325</v>
      </c>
      <c r="N6646" s="107">
        <v>6</v>
      </c>
      <c r="O6646">
        <v>7.4</v>
      </c>
      <c r="P6646">
        <v>11000</v>
      </c>
    </row>
    <row r="6647" spans="1:16" x14ac:dyDescent="0.3">
      <c r="A6647" t="s">
        <v>5564</v>
      </c>
      <c r="B6647" t="s">
        <v>369</v>
      </c>
      <c r="N6647" s="107">
        <v>7</v>
      </c>
      <c r="O6647">
        <v>7.4</v>
      </c>
      <c r="P6647">
        <v>32000</v>
      </c>
    </row>
    <row r="6648" spans="1:16" x14ac:dyDescent="0.3">
      <c r="A6648" t="s">
        <v>5565</v>
      </c>
      <c r="B6648" t="s">
        <v>550</v>
      </c>
      <c r="N6648" s="107">
        <v>8</v>
      </c>
      <c r="O6648">
        <v>7.3</v>
      </c>
      <c r="P6648">
        <v>150</v>
      </c>
    </row>
    <row r="6649" spans="1:16" x14ac:dyDescent="0.3">
      <c r="A6649" t="s">
        <v>5566</v>
      </c>
      <c r="B6649" t="s">
        <v>278</v>
      </c>
      <c r="N6649" s="107">
        <v>9</v>
      </c>
      <c r="O6649">
        <v>6.1</v>
      </c>
      <c r="P6649">
        <v>16000</v>
      </c>
    </row>
    <row r="6650" spans="1:16" x14ac:dyDescent="0.3">
      <c r="A6650" t="s">
        <v>1421</v>
      </c>
      <c r="B6650" t="s">
        <v>332</v>
      </c>
      <c r="N6650" s="107">
        <v>2</v>
      </c>
      <c r="O6650">
        <v>6.7</v>
      </c>
      <c r="P6650">
        <v>20000</v>
      </c>
    </row>
    <row r="6651" spans="1:16" x14ac:dyDescent="0.3">
      <c r="A6651" t="s">
        <v>5567</v>
      </c>
      <c r="B6651" t="s">
        <v>1040</v>
      </c>
      <c r="N6651" s="107">
        <v>24</v>
      </c>
      <c r="O6651">
        <v>8.1999999999999993</v>
      </c>
      <c r="P6651">
        <v>0</v>
      </c>
    </row>
    <row r="6652" spans="1:16" x14ac:dyDescent="0.3">
      <c r="A6652" t="s">
        <v>5568</v>
      </c>
      <c r="B6652" t="s">
        <v>953</v>
      </c>
      <c r="N6652" s="107">
        <v>23</v>
      </c>
      <c r="O6652">
        <v>7.7</v>
      </c>
      <c r="P6652">
        <v>587</v>
      </c>
    </row>
    <row r="6653" spans="1:16" x14ac:dyDescent="0.3">
      <c r="A6653" t="s">
        <v>5569</v>
      </c>
      <c r="B6653" t="s">
        <v>916</v>
      </c>
      <c r="N6653" s="107">
        <v>24</v>
      </c>
      <c r="O6653">
        <v>7.3</v>
      </c>
      <c r="P6653">
        <v>32</v>
      </c>
    </row>
    <row r="6654" spans="1:16" x14ac:dyDescent="0.3">
      <c r="A6654" t="s">
        <v>5570</v>
      </c>
      <c r="B6654" t="s">
        <v>443</v>
      </c>
      <c r="N6654" s="107">
        <v>21</v>
      </c>
      <c r="O6654">
        <v>7.4</v>
      </c>
      <c r="P6654">
        <v>25</v>
      </c>
    </row>
    <row r="6655" spans="1:16" x14ac:dyDescent="0.3">
      <c r="A6655" t="s">
        <v>5571</v>
      </c>
      <c r="B6655" t="s">
        <v>373</v>
      </c>
      <c r="N6655" s="107">
        <v>20</v>
      </c>
      <c r="O6655">
        <v>5.7</v>
      </c>
      <c r="P6655">
        <v>0</v>
      </c>
    </row>
    <row r="6656" spans="1:16" x14ac:dyDescent="0.3">
      <c r="A6656" t="s">
        <v>5572</v>
      </c>
      <c r="B6656" t="s">
        <v>1041</v>
      </c>
      <c r="N6656" s="107">
        <v>9</v>
      </c>
      <c r="O6656">
        <v>7.6</v>
      </c>
      <c r="P6656">
        <v>0</v>
      </c>
    </row>
    <row r="6657" spans="1:16" x14ac:dyDescent="0.3">
      <c r="A6657" t="s">
        <v>5573</v>
      </c>
      <c r="B6657" t="s">
        <v>177</v>
      </c>
      <c r="N6657" s="107">
        <v>7</v>
      </c>
      <c r="O6657">
        <v>6.8</v>
      </c>
      <c r="P6657">
        <v>706</v>
      </c>
    </row>
    <row r="6658" spans="1:16" x14ac:dyDescent="0.3">
      <c r="A6658" t="s">
        <v>5574</v>
      </c>
      <c r="B6658" t="s">
        <v>227</v>
      </c>
      <c r="N6658" s="107">
        <v>4</v>
      </c>
      <c r="O6658">
        <v>5.6</v>
      </c>
      <c r="P6658">
        <v>31</v>
      </c>
    </row>
    <row r="6659" spans="1:16" x14ac:dyDescent="0.3">
      <c r="A6659" t="s">
        <v>5575</v>
      </c>
      <c r="B6659" t="s">
        <v>755</v>
      </c>
      <c r="N6659" s="107">
        <v>5</v>
      </c>
      <c r="O6659">
        <v>4.8</v>
      </c>
      <c r="P6659">
        <v>0</v>
      </c>
    </row>
    <row r="6660" spans="1:16" x14ac:dyDescent="0.3">
      <c r="A6660" t="s">
        <v>5576</v>
      </c>
      <c r="B6660" t="s">
        <v>602</v>
      </c>
      <c r="N6660" s="107">
        <v>6</v>
      </c>
      <c r="O6660">
        <v>6.4</v>
      </c>
      <c r="P6660">
        <v>0</v>
      </c>
    </row>
    <row r="6661" spans="1:16" x14ac:dyDescent="0.3">
      <c r="A6661" t="s">
        <v>5577</v>
      </c>
      <c r="B6661" t="s">
        <v>581</v>
      </c>
      <c r="N6661" s="107">
        <v>7</v>
      </c>
      <c r="O6661">
        <v>6.8</v>
      </c>
      <c r="P6661">
        <v>157</v>
      </c>
    </row>
    <row r="6662" spans="1:16" x14ac:dyDescent="0.3">
      <c r="A6662" t="s">
        <v>5578</v>
      </c>
      <c r="B6662" t="s">
        <v>243</v>
      </c>
      <c r="N6662" s="107">
        <v>8</v>
      </c>
      <c r="O6662">
        <v>6.1</v>
      </c>
      <c r="P6662">
        <v>27</v>
      </c>
    </row>
    <row r="6663" spans="1:16" x14ac:dyDescent="0.3">
      <c r="A6663" t="s">
        <v>5579</v>
      </c>
      <c r="B6663" t="s">
        <v>525</v>
      </c>
      <c r="N6663" s="107">
        <v>9</v>
      </c>
      <c r="O6663">
        <v>5.2</v>
      </c>
      <c r="P6663">
        <v>43</v>
      </c>
    </row>
    <row r="6664" spans="1:16" x14ac:dyDescent="0.3">
      <c r="A6664" t="s">
        <v>5580</v>
      </c>
      <c r="B6664" t="s">
        <v>373</v>
      </c>
      <c r="N6664" s="107">
        <v>23</v>
      </c>
      <c r="O6664">
        <v>6.9</v>
      </c>
      <c r="P6664">
        <v>210</v>
      </c>
    </row>
    <row r="6665" spans="1:16" x14ac:dyDescent="0.3">
      <c r="A6665" t="s">
        <v>5581</v>
      </c>
      <c r="B6665" t="s">
        <v>240</v>
      </c>
      <c r="N6665" s="107">
        <v>21</v>
      </c>
      <c r="O6665">
        <v>6</v>
      </c>
      <c r="P6665">
        <v>143</v>
      </c>
    </row>
    <row r="6666" spans="1:16" x14ac:dyDescent="0.3">
      <c r="A6666" t="s">
        <v>5582</v>
      </c>
      <c r="B6666" t="s">
        <v>300</v>
      </c>
      <c r="N6666" s="107">
        <v>12</v>
      </c>
      <c r="O6666">
        <v>6.3</v>
      </c>
      <c r="P6666">
        <v>244</v>
      </c>
    </row>
    <row r="6667" spans="1:16" x14ac:dyDescent="0.3">
      <c r="A6667" t="s">
        <v>5583</v>
      </c>
      <c r="B6667" t="s">
        <v>341</v>
      </c>
      <c r="N6667" s="107">
        <v>12</v>
      </c>
      <c r="O6667">
        <v>6.1</v>
      </c>
      <c r="P6667">
        <v>793</v>
      </c>
    </row>
    <row r="6668" spans="1:16" x14ac:dyDescent="0.3">
      <c r="A6668" t="s">
        <v>5584</v>
      </c>
      <c r="B6668" t="s">
        <v>315</v>
      </c>
      <c r="N6668" s="107">
        <v>12</v>
      </c>
      <c r="O6668">
        <v>5.5</v>
      </c>
      <c r="P6668">
        <v>0</v>
      </c>
    </row>
    <row r="6669" spans="1:16" x14ac:dyDescent="0.3">
      <c r="A6669" t="s">
        <v>5585</v>
      </c>
      <c r="B6669" t="s">
        <v>355</v>
      </c>
      <c r="N6669" s="107">
        <v>13</v>
      </c>
      <c r="O6669">
        <v>6.9</v>
      </c>
      <c r="P6669">
        <v>17</v>
      </c>
    </row>
    <row r="6670" spans="1:16" x14ac:dyDescent="0.3">
      <c r="A6670" t="s">
        <v>5586</v>
      </c>
      <c r="B6670" t="s">
        <v>373</v>
      </c>
      <c r="N6670" s="107">
        <v>15</v>
      </c>
      <c r="O6670">
        <v>5.6</v>
      </c>
      <c r="P6670">
        <v>128</v>
      </c>
    </row>
    <row r="6671" spans="1:16" x14ac:dyDescent="0.3">
      <c r="A6671" t="s">
        <v>5587</v>
      </c>
      <c r="B6671" t="s">
        <v>1042</v>
      </c>
      <c r="N6671" s="107">
        <v>21</v>
      </c>
      <c r="O6671">
        <v>1.9</v>
      </c>
      <c r="P6671">
        <v>42</v>
      </c>
    </row>
    <row r="6672" spans="1:16" x14ac:dyDescent="0.3">
      <c r="A6672" t="s">
        <v>5588</v>
      </c>
      <c r="B6672" t="s">
        <v>227</v>
      </c>
      <c r="N6672" s="107">
        <v>12</v>
      </c>
      <c r="O6672">
        <v>4.0999999999999996</v>
      </c>
      <c r="P6672">
        <v>47</v>
      </c>
    </row>
    <row r="6673" spans="1:16" x14ac:dyDescent="0.3">
      <c r="A6673" t="s">
        <v>5589</v>
      </c>
      <c r="B6673" t="s">
        <v>373</v>
      </c>
      <c r="N6673" s="107">
        <v>13</v>
      </c>
      <c r="O6673">
        <v>5.4</v>
      </c>
      <c r="P6673">
        <v>0</v>
      </c>
    </row>
    <row r="6674" spans="1:16" x14ac:dyDescent="0.3">
      <c r="A6674" t="s">
        <v>5590</v>
      </c>
      <c r="B6674" t="s">
        <v>525</v>
      </c>
      <c r="N6674" s="107">
        <v>14</v>
      </c>
      <c r="O6674">
        <v>6.8</v>
      </c>
      <c r="P6674">
        <v>259</v>
      </c>
    </row>
    <row r="6675" spans="1:16" x14ac:dyDescent="0.3">
      <c r="A6675" t="s">
        <v>5591</v>
      </c>
      <c r="B6675" t="s">
        <v>411</v>
      </c>
      <c r="N6675" s="107">
        <v>15</v>
      </c>
      <c r="O6675">
        <v>7</v>
      </c>
      <c r="P6675">
        <v>501</v>
      </c>
    </row>
    <row r="6676" spans="1:16" x14ac:dyDescent="0.3">
      <c r="A6676" t="s">
        <v>5592</v>
      </c>
      <c r="B6676" t="s">
        <v>190</v>
      </c>
      <c r="N6676" s="107">
        <v>16</v>
      </c>
      <c r="O6676">
        <v>6.7</v>
      </c>
      <c r="P6676">
        <v>903</v>
      </c>
    </row>
    <row r="6677" spans="1:16" x14ac:dyDescent="0.3">
      <c r="A6677" t="s">
        <v>5593</v>
      </c>
      <c r="B6677" t="s">
        <v>373</v>
      </c>
      <c r="N6677" s="107">
        <v>17</v>
      </c>
      <c r="O6677">
        <v>5.8</v>
      </c>
      <c r="P6677">
        <v>138</v>
      </c>
    </row>
    <row r="6678" spans="1:16" x14ac:dyDescent="0.3">
      <c r="A6678" t="s">
        <v>5594</v>
      </c>
      <c r="B6678" t="s">
        <v>341</v>
      </c>
      <c r="N6678" s="107">
        <v>19</v>
      </c>
      <c r="O6678">
        <v>6.2</v>
      </c>
      <c r="P6678">
        <v>297</v>
      </c>
    </row>
    <row r="6679" spans="1:16" x14ac:dyDescent="0.3">
      <c r="A6679" t="s">
        <v>5595</v>
      </c>
      <c r="B6679" t="s">
        <v>298</v>
      </c>
      <c r="N6679" s="107">
        <v>6</v>
      </c>
      <c r="O6679">
        <v>2.8</v>
      </c>
      <c r="P6679">
        <v>32</v>
      </c>
    </row>
    <row r="6680" spans="1:16" x14ac:dyDescent="0.3">
      <c r="A6680" t="s">
        <v>5596</v>
      </c>
      <c r="B6680" t="s">
        <v>443</v>
      </c>
      <c r="N6680" s="107">
        <v>1</v>
      </c>
      <c r="O6680">
        <v>7.3</v>
      </c>
      <c r="P6680">
        <v>141</v>
      </c>
    </row>
    <row r="6681" spans="1:16" x14ac:dyDescent="0.3">
      <c r="A6681" t="s">
        <v>5597</v>
      </c>
      <c r="B6681" t="s">
        <v>443</v>
      </c>
      <c r="N6681" s="107">
        <v>2</v>
      </c>
      <c r="O6681">
        <v>5.8</v>
      </c>
      <c r="P6681">
        <v>599</v>
      </c>
    </row>
    <row r="6682" spans="1:16" x14ac:dyDescent="0.3">
      <c r="A6682" t="s">
        <v>5598</v>
      </c>
      <c r="B6682" t="s">
        <v>443</v>
      </c>
      <c r="N6682" s="107">
        <v>3</v>
      </c>
      <c r="O6682">
        <v>6.5</v>
      </c>
      <c r="P6682">
        <v>3</v>
      </c>
    </row>
    <row r="6683" spans="1:16" x14ac:dyDescent="0.3">
      <c r="A6683" t="s">
        <v>5599</v>
      </c>
      <c r="B6683" t="s">
        <v>443</v>
      </c>
      <c r="N6683" s="107">
        <v>4</v>
      </c>
      <c r="O6683">
        <v>6.1</v>
      </c>
      <c r="P6683">
        <v>0</v>
      </c>
    </row>
    <row r="6684" spans="1:16" x14ac:dyDescent="0.3">
      <c r="A6684" t="s">
        <v>5600</v>
      </c>
      <c r="B6684" t="s">
        <v>831</v>
      </c>
      <c r="N6684" s="107">
        <v>5</v>
      </c>
      <c r="O6684">
        <v>5.0999999999999996</v>
      </c>
      <c r="P6684">
        <v>150</v>
      </c>
    </row>
    <row r="6685" spans="1:16" x14ac:dyDescent="0.3">
      <c r="A6685" t="s">
        <v>5601</v>
      </c>
      <c r="B6685" t="s">
        <v>602</v>
      </c>
      <c r="N6685" s="107">
        <v>6</v>
      </c>
      <c r="O6685">
        <v>2.2000000000000002</v>
      </c>
      <c r="P6685">
        <v>68</v>
      </c>
    </row>
    <row r="6686" spans="1:16" x14ac:dyDescent="0.3">
      <c r="A6686" t="s">
        <v>5602</v>
      </c>
      <c r="B6686" t="s">
        <v>190</v>
      </c>
      <c r="N6686" s="107">
        <v>7</v>
      </c>
      <c r="O6686">
        <v>7.2</v>
      </c>
      <c r="P6686">
        <v>370</v>
      </c>
    </row>
    <row r="6687" spans="1:16" x14ac:dyDescent="0.3">
      <c r="A6687" t="s">
        <v>5603</v>
      </c>
      <c r="B6687" t="s">
        <v>278</v>
      </c>
      <c r="N6687" s="107">
        <v>8</v>
      </c>
      <c r="O6687">
        <v>5.7</v>
      </c>
      <c r="P6687">
        <v>41</v>
      </c>
    </row>
    <row r="6688" spans="1:16" x14ac:dyDescent="0.3">
      <c r="A6688" t="s">
        <v>5604</v>
      </c>
      <c r="B6688" t="s">
        <v>603</v>
      </c>
      <c r="N6688" s="107">
        <v>9</v>
      </c>
      <c r="O6688">
        <v>3.4</v>
      </c>
      <c r="P6688">
        <v>54</v>
      </c>
    </row>
    <row r="6689" spans="1:16" x14ac:dyDescent="0.3">
      <c r="A6689" t="s">
        <v>5605</v>
      </c>
      <c r="B6689" t="s">
        <v>886</v>
      </c>
      <c r="N6689" s="107">
        <v>2</v>
      </c>
      <c r="O6689">
        <v>3.8</v>
      </c>
      <c r="P6689">
        <v>0</v>
      </c>
    </row>
    <row r="6690" spans="1:16" x14ac:dyDescent="0.3">
      <c r="A6690" t="s">
        <v>5606</v>
      </c>
      <c r="B6690" t="s">
        <v>554</v>
      </c>
      <c r="N6690" s="107">
        <v>3</v>
      </c>
      <c r="O6690">
        <v>4.7</v>
      </c>
      <c r="P6690">
        <v>968</v>
      </c>
    </row>
    <row r="6691" spans="1:16" x14ac:dyDescent="0.3">
      <c r="A6691" t="s">
        <v>5607</v>
      </c>
      <c r="B6691" t="s">
        <v>537</v>
      </c>
      <c r="N6691" s="107">
        <v>4</v>
      </c>
      <c r="O6691">
        <v>5.6</v>
      </c>
      <c r="P6691">
        <v>91</v>
      </c>
    </row>
    <row r="6692" spans="1:16" x14ac:dyDescent="0.3">
      <c r="A6692" t="s">
        <v>5608</v>
      </c>
      <c r="B6692" t="s">
        <v>479</v>
      </c>
      <c r="N6692" s="107">
        <v>5</v>
      </c>
      <c r="O6692">
        <v>3.9</v>
      </c>
      <c r="P6692">
        <v>48</v>
      </c>
    </row>
    <row r="6693" spans="1:16" x14ac:dyDescent="0.3">
      <c r="A6693" t="s">
        <v>5609</v>
      </c>
      <c r="B6693" t="s">
        <v>1043</v>
      </c>
      <c r="N6693" s="107">
        <v>6</v>
      </c>
      <c r="O6693">
        <v>5.4</v>
      </c>
      <c r="P6693">
        <v>936</v>
      </c>
    </row>
    <row r="6694" spans="1:16" x14ac:dyDescent="0.3">
      <c r="A6694" t="s">
        <v>5610</v>
      </c>
      <c r="B6694" t="s">
        <v>602</v>
      </c>
      <c r="N6694" s="107">
        <v>7</v>
      </c>
      <c r="O6694">
        <v>5.2</v>
      </c>
      <c r="P6694">
        <v>0</v>
      </c>
    </row>
    <row r="6695" spans="1:16" x14ac:dyDescent="0.3">
      <c r="A6695" t="s">
        <v>5611</v>
      </c>
      <c r="B6695" t="s">
        <v>685</v>
      </c>
      <c r="N6695" s="107">
        <v>8</v>
      </c>
      <c r="O6695">
        <v>3.5</v>
      </c>
      <c r="P6695">
        <v>212</v>
      </c>
    </row>
    <row r="6696" spans="1:16" x14ac:dyDescent="0.3">
      <c r="A6696" t="s">
        <v>5612</v>
      </c>
      <c r="B6696" t="s">
        <v>443</v>
      </c>
      <c r="N6696" s="107">
        <v>2</v>
      </c>
      <c r="O6696">
        <v>5.3</v>
      </c>
      <c r="P6696">
        <v>23000</v>
      </c>
    </row>
    <row r="6697" spans="1:16" x14ac:dyDescent="0.3">
      <c r="A6697" t="s">
        <v>3636</v>
      </c>
      <c r="B6697" t="s">
        <v>344</v>
      </c>
      <c r="N6697" s="107">
        <v>12</v>
      </c>
      <c r="O6697">
        <v>7</v>
      </c>
      <c r="P6697">
        <v>785</v>
      </c>
    </row>
    <row r="6698" spans="1:16" x14ac:dyDescent="0.3">
      <c r="A6698" t="s">
        <v>5613</v>
      </c>
      <c r="B6698" t="s">
        <v>550</v>
      </c>
      <c r="N6698" s="107">
        <v>13</v>
      </c>
      <c r="O6698">
        <v>7.1</v>
      </c>
      <c r="P6698">
        <v>2000</v>
      </c>
    </row>
    <row r="6699" spans="1:16" x14ac:dyDescent="0.3">
      <c r="A6699" t="s">
        <v>5614</v>
      </c>
      <c r="B6699" t="s">
        <v>554</v>
      </c>
      <c r="N6699" s="107">
        <v>14</v>
      </c>
      <c r="O6699">
        <v>5.5</v>
      </c>
      <c r="P6699">
        <v>57</v>
      </c>
    </row>
    <row r="6700" spans="1:16" x14ac:dyDescent="0.3">
      <c r="A6700" t="s">
        <v>5615</v>
      </c>
      <c r="B6700" t="s">
        <v>298</v>
      </c>
      <c r="N6700" s="107">
        <v>15</v>
      </c>
      <c r="O6700">
        <v>5.9</v>
      </c>
      <c r="P6700">
        <v>884</v>
      </c>
    </row>
    <row r="6701" spans="1:16" x14ac:dyDescent="0.3">
      <c r="A6701" t="s">
        <v>5616</v>
      </c>
      <c r="B6701" t="s">
        <v>443</v>
      </c>
      <c r="N6701" s="107">
        <v>16</v>
      </c>
      <c r="O6701">
        <v>6</v>
      </c>
      <c r="P6701">
        <v>42</v>
      </c>
    </row>
    <row r="6702" spans="1:16" x14ac:dyDescent="0.3">
      <c r="A6702" t="s">
        <v>5617</v>
      </c>
      <c r="B6702" t="s">
        <v>300</v>
      </c>
      <c r="N6702" s="107">
        <v>17</v>
      </c>
      <c r="O6702">
        <v>4.8</v>
      </c>
      <c r="P6702">
        <v>489</v>
      </c>
    </row>
    <row r="6703" spans="1:16" x14ac:dyDescent="0.3">
      <c r="A6703" t="s">
        <v>5618</v>
      </c>
      <c r="B6703" t="s">
        <v>1044</v>
      </c>
      <c r="N6703" s="107">
        <v>18</v>
      </c>
      <c r="O6703">
        <v>7.1</v>
      </c>
      <c r="P6703">
        <v>0</v>
      </c>
    </row>
    <row r="6704" spans="1:16" x14ac:dyDescent="0.3">
      <c r="A6704" t="s">
        <v>5619</v>
      </c>
      <c r="B6704" t="s">
        <v>525</v>
      </c>
      <c r="N6704" s="107">
        <v>19</v>
      </c>
      <c r="O6704">
        <v>8.1999999999999993</v>
      </c>
      <c r="P6704">
        <v>995</v>
      </c>
    </row>
    <row r="6705" spans="1:16" x14ac:dyDescent="0.3">
      <c r="A6705" t="s">
        <v>5620</v>
      </c>
      <c r="B6705" t="s">
        <v>298</v>
      </c>
      <c r="N6705" s="107">
        <v>12</v>
      </c>
      <c r="O6705">
        <v>5.7</v>
      </c>
      <c r="P6705">
        <v>14000</v>
      </c>
    </row>
    <row r="6706" spans="1:16" x14ac:dyDescent="0.3">
      <c r="A6706" t="s">
        <v>5621</v>
      </c>
      <c r="B6706" t="s">
        <v>443</v>
      </c>
      <c r="N6706" s="107">
        <v>4</v>
      </c>
      <c r="O6706">
        <v>7.9</v>
      </c>
      <c r="P6706">
        <v>52</v>
      </c>
    </row>
    <row r="6707" spans="1:16" x14ac:dyDescent="0.3">
      <c r="A6707" t="s">
        <v>5622</v>
      </c>
      <c r="B6707" t="s">
        <v>602</v>
      </c>
      <c r="N6707" s="107">
        <v>3</v>
      </c>
      <c r="O6707">
        <v>7.3</v>
      </c>
      <c r="P6707">
        <v>12000</v>
      </c>
    </row>
    <row r="6708" spans="1:16" x14ac:dyDescent="0.3">
      <c r="A6708" t="s">
        <v>5623</v>
      </c>
      <c r="B6708" t="s">
        <v>341</v>
      </c>
      <c r="N6708" s="107">
        <v>8</v>
      </c>
      <c r="O6708">
        <v>7.1</v>
      </c>
      <c r="P6708">
        <v>698</v>
      </c>
    </row>
    <row r="6709" spans="1:16" x14ac:dyDescent="0.3">
      <c r="A6709" t="s">
        <v>5624</v>
      </c>
      <c r="B6709" t="s">
        <v>479</v>
      </c>
      <c r="N6709" s="107">
        <v>9</v>
      </c>
      <c r="O6709">
        <v>6.4</v>
      </c>
      <c r="P6709">
        <v>0</v>
      </c>
    </row>
    <row r="6710" spans="1:16" x14ac:dyDescent="0.3">
      <c r="A6710" t="s">
        <v>5625</v>
      </c>
      <c r="B6710" t="s">
        <v>443</v>
      </c>
      <c r="N6710" s="107">
        <v>1</v>
      </c>
      <c r="O6710">
        <v>5.9</v>
      </c>
      <c r="P6710">
        <v>17000</v>
      </c>
    </row>
    <row r="6711" spans="1:16" x14ac:dyDescent="0.3">
      <c r="A6711" t="s">
        <v>5626</v>
      </c>
      <c r="B6711" t="s">
        <v>598</v>
      </c>
      <c r="N6711" s="107">
        <v>12</v>
      </c>
      <c r="O6711">
        <v>7.5</v>
      </c>
      <c r="P6711">
        <v>0</v>
      </c>
    </row>
    <row r="6712" spans="1:16" x14ac:dyDescent="0.3">
      <c r="A6712" t="s">
        <v>5627</v>
      </c>
      <c r="B6712" t="s">
        <v>1045</v>
      </c>
      <c r="N6712" s="107">
        <v>7</v>
      </c>
      <c r="O6712">
        <v>6.4</v>
      </c>
      <c r="P6712">
        <v>0</v>
      </c>
    </row>
    <row r="6713" spans="1:16" x14ac:dyDescent="0.3">
      <c r="A6713" t="s">
        <v>5628</v>
      </c>
      <c r="B6713" t="s">
        <v>1046</v>
      </c>
      <c r="N6713" s="107">
        <v>4</v>
      </c>
      <c r="O6713">
        <v>7.4</v>
      </c>
      <c r="P6713">
        <v>337</v>
      </c>
    </row>
    <row r="6714" spans="1:16" x14ac:dyDescent="0.3">
      <c r="A6714" t="s">
        <v>5629</v>
      </c>
      <c r="B6714" t="s">
        <v>471</v>
      </c>
      <c r="N6714" s="107">
        <v>8</v>
      </c>
      <c r="O6714">
        <v>7.3</v>
      </c>
      <c r="P6714">
        <v>12000</v>
      </c>
    </row>
    <row r="6715" spans="1:16" x14ac:dyDescent="0.3">
      <c r="A6715" t="s">
        <v>3682</v>
      </c>
      <c r="B6715" t="s">
        <v>238</v>
      </c>
      <c r="N6715" s="107">
        <v>9</v>
      </c>
      <c r="O6715">
        <v>6.5</v>
      </c>
      <c r="P6715">
        <v>0</v>
      </c>
    </row>
    <row r="6716" spans="1:16" x14ac:dyDescent="0.3">
      <c r="A6716" t="s">
        <v>5630</v>
      </c>
      <c r="B6716" t="s">
        <v>278</v>
      </c>
      <c r="N6716" s="107">
        <v>9</v>
      </c>
      <c r="O6716">
        <v>7.2</v>
      </c>
      <c r="P6716">
        <v>24</v>
      </c>
    </row>
    <row r="6717" spans="1:16" x14ac:dyDescent="0.3">
      <c r="A6717" t="s">
        <v>5631</v>
      </c>
      <c r="B6717" t="s">
        <v>443</v>
      </c>
      <c r="N6717" s="107">
        <v>9</v>
      </c>
      <c r="O6717">
        <v>6.7</v>
      </c>
      <c r="P6717">
        <v>181</v>
      </c>
    </row>
    <row r="6718" spans="1:16" x14ac:dyDescent="0.3">
      <c r="A6718" t="s">
        <v>5632</v>
      </c>
      <c r="B6718" t="s">
        <v>443</v>
      </c>
      <c r="N6718" s="107">
        <v>1</v>
      </c>
      <c r="O6718">
        <v>7.1</v>
      </c>
      <c r="P6718">
        <v>0</v>
      </c>
    </row>
    <row r="6719" spans="1:16" x14ac:dyDescent="0.3">
      <c r="A6719" t="s">
        <v>5633</v>
      </c>
      <c r="B6719" t="s">
        <v>298</v>
      </c>
      <c r="N6719" s="107">
        <v>3</v>
      </c>
      <c r="O6719">
        <v>6</v>
      </c>
      <c r="P6719">
        <v>0</v>
      </c>
    </row>
    <row r="6720" spans="1:16" x14ac:dyDescent="0.3">
      <c r="A6720" t="s">
        <v>5634</v>
      </c>
      <c r="B6720" t="s">
        <v>278</v>
      </c>
      <c r="N6720" s="107">
        <v>12</v>
      </c>
      <c r="O6720">
        <v>6.7</v>
      </c>
      <c r="P6720">
        <v>409</v>
      </c>
    </row>
    <row r="6721" spans="1:16" x14ac:dyDescent="0.3">
      <c r="A6721" t="s">
        <v>5635</v>
      </c>
      <c r="B6721" t="s">
        <v>1047</v>
      </c>
      <c r="N6721" s="107">
        <v>1</v>
      </c>
      <c r="O6721">
        <v>5.6</v>
      </c>
      <c r="P6721">
        <v>933</v>
      </c>
    </row>
    <row r="6722" spans="1:16" x14ac:dyDescent="0.3">
      <c r="A6722" t="s">
        <v>5636</v>
      </c>
      <c r="B6722" t="s">
        <v>341</v>
      </c>
      <c r="N6722" s="107">
        <v>16</v>
      </c>
      <c r="O6722">
        <v>7</v>
      </c>
      <c r="P6722">
        <v>549</v>
      </c>
    </row>
    <row r="6723" spans="1:16" x14ac:dyDescent="0.3">
      <c r="A6723" t="s">
        <v>5637</v>
      </c>
      <c r="B6723" t="s">
        <v>1048</v>
      </c>
      <c r="N6723" s="107">
        <v>23</v>
      </c>
      <c r="O6723">
        <v>4.9000000000000004</v>
      </c>
      <c r="P6723">
        <v>312</v>
      </c>
    </row>
    <row r="6724" spans="1:16" x14ac:dyDescent="0.3">
      <c r="A6724" t="s">
        <v>5638</v>
      </c>
      <c r="B6724" t="s">
        <v>233</v>
      </c>
      <c r="N6724" s="107">
        <v>23</v>
      </c>
      <c r="O6724">
        <v>3.2</v>
      </c>
      <c r="P6724">
        <v>48000</v>
      </c>
    </row>
    <row r="6725" spans="1:16" x14ac:dyDescent="0.3">
      <c r="A6725" t="s">
        <v>5639</v>
      </c>
      <c r="B6725" t="s">
        <v>671</v>
      </c>
      <c r="N6725" s="107">
        <v>2</v>
      </c>
      <c r="O6725">
        <v>8.4</v>
      </c>
      <c r="P6725">
        <v>33</v>
      </c>
    </row>
    <row r="6726" spans="1:16" x14ac:dyDescent="0.3">
      <c r="A6726" t="s">
        <v>5640</v>
      </c>
      <c r="B6726" t="s">
        <v>755</v>
      </c>
      <c r="N6726" s="107">
        <v>4</v>
      </c>
      <c r="O6726">
        <v>6.9</v>
      </c>
      <c r="P6726">
        <v>0</v>
      </c>
    </row>
    <row r="6727" spans="1:16" x14ac:dyDescent="0.3">
      <c r="A6727" t="s">
        <v>5641</v>
      </c>
      <c r="B6727" t="s">
        <v>373</v>
      </c>
      <c r="N6727" s="107">
        <v>21</v>
      </c>
      <c r="O6727">
        <v>7.5</v>
      </c>
      <c r="P6727">
        <v>81</v>
      </c>
    </row>
    <row r="6728" spans="1:16" x14ac:dyDescent="0.3">
      <c r="A6728" t="s">
        <v>5642</v>
      </c>
      <c r="B6728" t="s">
        <v>190</v>
      </c>
      <c r="N6728" s="107">
        <v>2</v>
      </c>
      <c r="O6728">
        <v>7.2</v>
      </c>
      <c r="P6728">
        <v>219</v>
      </c>
    </row>
    <row r="6729" spans="1:16" x14ac:dyDescent="0.3">
      <c r="A6729" t="s">
        <v>5643</v>
      </c>
      <c r="B6729" t="s">
        <v>190</v>
      </c>
      <c r="N6729" s="107">
        <v>4</v>
      </c>
      <c r="O6729">
        <v>7.2</v>
      </c>
      <c r="P6729">
        <v>926</v>
      </c>
    </row>
    <row r="6730" spans="1:16" x14ac:dyDescent="0.3">
      <c r="A6730" t="s">
        <v>5644</v>
      </c>
      <c r="B6730" t="s">
        <v>525</v>
      </c>
      <c r="N6730" s="107">
        <v>2</v>
      </c>
      <c r="O6730">
        <v>8</v>
      </c>
      <c r="P6730">
        <v>18</v>
      </c>
    </row>
    <row r="6731" spans="1:16" x14ac:dyDescent="0.3">
      <c r="A6731" t="s">
        <v>5645</v>
      </c>
      <c r="B6731" t="s">
        <v>443</v>
      </c>
      <c r="N6731" s="107">
        <v>4</v>
      </c>
      <c r="O6731">
        <v>7.4</v>
      </c>
      <c r="P6731">
        <v>83</v>
      </c>
    </row>
    <row r="6732" spans="1:16" x14ac:dyDescent="0.3">
      <c r="A6732" t="s">
        <v>5646</v>
      </c>
      <c r="B6732" t="s">
        <v>443</v>
      </c>
      <c r="N6732" s="107">
        <v>5</v>
      </c>
      <c r="O6732">
        <v>7.2</v>
      </c>
      <c r="P6732">
        <v>130</v>
      </c>
    </row>
    <row r="6733" spans="1:16" x14ac:dyDescent="0.3">
      <c r="A6733" t="s">
        <v>5647</v>
      </c>
      <c r="B6733" t="s">
        <v>479</v>
      </c>
      <c r="N6733" s="107">
        <v>6</v>
      </c>
      <c r="O6733">
        <v>6.5</v>
      </c>
      <c r="P6733">
        <v>396</v>
      </c>
    </row>
    <row r="6734" spans="1:16" x14ac:dyDescent="0.3">
      <c r="A6734" t="s">
        <v>5648</v>
      </c>
      <c r="B6734" t="s">
        <v>525</v>
      </c>
      <c r="N6734" s="107">
        <v>7</v>
      </c>
      <c r="O6734">
        <v>7.2</v>
      </c>
      <c r="P6734">
        <v>4</v>
      </c>
    </row>
    <row r="6735" spans="1:16" x14ac:dyDescent="0.3">
      <c r="A6735" t="s">
        <v>5649</v>
      </c>
      <c r="B6735" t="s">
        <v>443</v>
      </c>
      <c r="N6735" s="107">
        <v>8</v>
      </c>
      <c r="O6735">
        <v>4.2</v>
      </c>
      <c r="P6735">
        <v>0</v>
      </c>
    </row>
    <row r="6736" spans="1:16" x14ac:dyDescent="0.3">
      <c r="A6736" t="s">
        <v>5650</v>
      </c>
      <c r="B6736" t="s">
        <v>298</v>
      </c>
      <c r="N6736" s="107">
        <v>9</v>
      </c>
      <c r="O6736">
        <v>5.0999999999999996</v>
      </c>
      <c r="P6736">
        <v>23000</v>
      </c>
    </row>
    <row r="6737" spans="1:16" x14ac:dyDescent="0.3">
      <c r="A6737" t="s">
        <v>5651</v>
      </c>
      <c r="B6737" t="s">
        <v>649</v>
      </c>
      <c r="N6737" s="107">
        <v>2</v>
      </c>
      <c r="O6737">
        <v>6.4</v>
      </c>
      <c r="P6737">
        <v>1000</v>
      </c>
    </row>
    <row r="6738" spans="1:16" x14ac:dyDescent="0.3">
      <c r="A6738" t="s">
        <v>5652</v>
      </c>
      <c r="B6738" t="s">
        <v>1049</v>
      </c>
      <c r="N6738" s="107">
        <v>24</v>
      </c>
      <c r="O6738">
        <v>6.8</v>
      </c>
      <c r="P6738">
        <v>14</v>
      </c>
    </row>
    <row r="6739" spans="1:16" x14ac:dyDescent="0.3">
      <c r="A6739" t="s">
        <v>5653</v>
      </c>
      <c r="B6739" t="s">
        <v>1050</v>
      </c>
      <c r="N6739" s="107">
        <v>23</v>
      </c>
      <c r="O6739">
        <v>6.2</v>
      </c>
      <c r="P6739">
        <v>0</v>
      </c>
    </row>
    <row r="6740" spans="1:16" x14ac:dyDescent="0.3">
      <c r="A6740" t="s">
        <v>5654</v>
      </c>
      <c r="B6740" t="s">
        <v>552</v>
      </c>
      <c r="N6740" s="107">
        <v>24</v>
      </c>
      <c r="O6740">
        <v>7.5</v>
      </c>
      <c r="P6740">
        <v>274</v>
      </c>
    </row>
    <row r="6741" spans="1:16" x14ac:dyDescent="0.3">
      <c r="A6741" t="s">
        <v>5655</v>
      </c>
      <c r="B6741" t="s">
        <v>1010</v>
      </c>
      <c r="N6741" s="107">
        <v>21</v>
      </c>
      <c r="O6741">
        <v>7.7</v>
      </c>
      <c r="P6741">
        <v>307</v>
      </c>
    </row>
    <row r="6742" spans="1:16" x14ac:dyDescent="0.3">
      <c r="A6742" t="s">
        <v>5656</v>
      </c>
      <c r="B6742" t="s">
        <v>1051</v>
      </c>
      <c r="N6742" s="107">
        <v>20</v>
      </c>
      <c r="O6742">
        <v>6.9</v>
      </c>
      <c r="P6742">
        <v>31000</v>
      </c>
    </row>
    <row r="6743" spans="1:16" x14ac:dyDescent="0.3">
      <c r="A6743" t="s">
        <v>5657</v>
      </c>
      <c r="B6743" t="s">
        <v>278</v>
      </c>
      <c r="N6743" s="107">
        <v>9</v>
      </c>
      <c r="O6743">
        <v>7</v>
      </c>
      <c r="P6743">
        <v>614</v>
      </c>
    </row>
    <row r="6744" spans="1:16" x14ac:dyDescent="0.3">
      <c r="A6744" t="s">
        <v>5658</v>
      </c>
      <c r="B6744" t="s">
        <v>944</v>
      </c>
      <c r="N6744" s="107">
        <v>7</v>
      </c>
      <c r="O6744">
        <v>7.5</v>
      </c>
      <c r="P6744">
        <v>0</v>
      </c>
    </row>
    <row r="6745" spans="1:16" x14ac:dyDescent="0.3">
      <c r="A6745" t="s">
        <v>5659</v>
      </c>
      <c r="B6745" t="s">
        <v>617</v>
      </c>
      <c r="N6745" s="107">
        <v>4</v>
      </c>
      <c r="O6745">
        <v>6.3</v>
      </c>
      <c r="P6745">
        <v>0</v>
      </c>
    </row>
    <row r="6746" spans="1:16" x14ac:dyDescent="0.3">
      <c r="A6746" t="s">
        <v>5660</v>
      </c>
      <c r="B6746" t="s">
        <v>602</v>
      </c>
      <c r="N6746" s="107">
        <v>5</v>
      </c>
      <c r="O6746">
        <v>5.5</v>
      </c>
      <c r="P6746">
        <v>0</v>
      </c>
    </row>
    <row r="6747" spans="1:16" x14ac:dyDescent="0.3">
      <c r="A6747" t="s">
        <v>3600</v>
      </c>
      <c r="B6747" t="s">
        <v>337</v>
      </c>
      <c r="N6747" s="107">
        <v>6</v>
      </c>
      <c r="O6747">
        <v>4.8</v>
      </c>
      <c r="P6747">
        <v>0</v>
      </c>
    </row>
    <row r="6748" spans="1:16" x14ac:dyDescent="0.3">
      <c r="A6748" t="s">
        <v>5661</v>
      </c>
      <c r="B6748" t="s">
        <v>443</v>
      </c>
      <c r="N6748" s="107">
        <v>7</v>
      </c>
      <c r="O6748">
        <v>8.1</v>
      </c>
      <c r="P6748">
        <v>163</v>
      </c>
    </row>
    <row r="6749" spans="1:16" x14ac:dyDescent="0.3">
      <c r="A6749" t="s">
        <v>5662</v>
      </c>
      <c r="B6749" t="s">
        <v>443</v>
      </c>
      <c r="N6749" s="107">
        <v>8</v>
      </c>
      <c r="O6749">
        <v>6.6</v>
      </c>
      <c r="P6749">
        <v>0</v>
      </c>
    </row>
    <row r="6750" spans="1:16" x14ac:dyDescent="0.3">
      <c r="A6750" t="s">
        <v>5663</v>
      </c>
      <c r="B6750" t="s">
        <v>611</v>
      </c>
      <c r="N6750" s="107">
        <v>9</v>
      </c>
      <c r="O6750">
        <v>5.2</v>
      </c>
      <c r="P6750">
        <v>2000</v>
      </c>
    </row>
    <row r="6751" spans="1:16" x14ac:dyDescent="0.3">
      <c r="A6751" t="s">
        <v>5664</v>
      </c>
      <c r="B6751" t="s">
        <v>602</v>
      </c>
      <c r="N6751" s="107">
        <v>23</v>
      </c>
      <c r="O6751">
        <v>5.6</v>
      </c>
      <c r="P6751">
        <v>128</v>
      </c>
    </row>
    <row r="6752" spans="1:16" x14ac:dyDescent="0.3">
      <c r="A6752" t="s">
        <v>5665</v>
      </c>
      <c r="B6752" t="s">
        <v>602</v>
      </c>
      <c r="N6752" s="107">
        <v>21</v>
      </c>
      <c r="O6752">
        <v>3.1</v>
      </c>
      <c r="P6752">
        <v>3000</v>
      </c>
    </row>
    <row r="6753" spans="1:16" x14ac:dyDescent="0.3">
      <c r="A6753" t="s">
        <v>5666</v>
      </c>
      <c r="B6753" t="s">
        <v>1052</v>
      </c>
      <c r="N6753" s="107">
        <v>12</v>
      </c>
      <c r="O6753">
        <v>8.1</v>
      </c>
      <c r="P6753">
        <v>0</v>
      </c>
    </row>
    <row r="6754" spans="1:16" x14ac:dyDescent="0.3">
      <c r="A6754" t="s">
        <v>5667</v>
      </c>
      <c r="B6754" t="s">
        <v>1053</v>
      </c>
      <c r="N6754" s="107">
        <v>12</v>
      </c>
      <c r="O6754">
        <v>8.3000000000000007</v>
      </c>
      <c r="P6754">
        <v>903</v>
      </c>
    </row>
    <row r="6755" spans="1:16" x14ac:dyDescent="0.3">
      <c r="A6755" t="s">
        <v>5668</v>
      </c>
      <c r="B6755" t="s">
        <v>478</v>
      </c>
      <c r="N6755" s="107">
        <v>12</v>
      </c>
      <c r="O6755">
        <v>7.1</v>
      </c>
      <c r="P6755">
        <v>1000</v>
      </c>
    </row>
    <row r="6756" spans="1:16" x14ac:dyDescent="0.3">
      <c r="A6756" t="s">
        <v>5669</v>
      </c>
      <c r="B6756" t="s">
        <v>173</v>
      </c>
      <c r="N6756" s="107">
        <v>13</v>
      </c>
      <c r="O6756">
        <v>8.1</v>
      </c>
      <c r="P6756">
        <v>420</v>
      </c>
    </row>
    <row r="6757" spans="1:16" x14ac:dyDescent="0.3">
      <c r="A6757" t="s">
        <v>5670</v>
      </c>
      <c r="B6757" t="s">
        <v>325</v>
      </c>
      <c r="N6757" s="107">
        <v>15</v>
      </c>
      <c r="O6757">
        <v>7.2</v>
      </c>
      <c r="P6757">
        <v>523</v>
      </c>
    </row>
    <row r="6758" spans="1:16" x14ac:dyDescent="0.3">
      <c r="A6758" t="s">
        <v>5671</v>
      </c>
      <c r="B6758" t="s">
        <v>323</v>
      </c>
      <c r="N6758" s="107">
        <v>21</v>
      </c>
      <c r="O6758">
        <v>6.3</v>
      </c>
      <c r="P6758">
        <v>303</v>
      </c>
    </row>
    <row r="6759" spans="1:16" x14ac:dyDescent="0.3">
      <c r="A6759" t="s">
        <v>5672</v>
      </c>
      <c r="B6759" t="s">
        <v>657</v>
      </c>
      <c r="N6759" s="107">
        <v>7</v>
      </c>
      <c r="O6759">
        <v>4</v>
      </c>
      <c r="P6759">
        <v>0</v>
      </c>
    </row>
    <row r="6760" spans="1:16" x14ac:dyDescent="0.3">
      <c r="A6760" t="s">
        <v>1113</v>
      </c>
      <c r="B6760" t="s">
        <v>189</v>
      </c>
      <c r="N6760" s="107">
        <v>4</v>
      </c>
      <c r="O6760">
        <v>7.2</v>
      </c>
      <c r="P6760">
        <v>0</v>
      </c>
    </row>
    <row r="6761" spans="1:16" x14ac:dyDescent="0.3">
      <c r="A6761" t="s">
        <v>2525</v>
      </c>
      <c r="B6761" t="s">
        <v>602</v>
      </c>
      <c r="N6761" s="107">
        <v>5</v>
      </c>
      <c r="O6761">
        <v>5.3</v>
      </c>
      <c r="P6761">
        <v>0</v>
      </c>
    </row>
    <row r="6762" spans="1:16" x14ac:dyDescent="0.3">
      <c r="A6762" t="s">
        <v>5673</v>
      </c>
      <c r="B6762" t="s">
        <v>443</v>
      </c>
      <c r="N6762" s="107">
        <v>6</v>
      </c>
      <c r="O6762">
        <v>7.2</v>
      </c>
      <c r="P6762">
        <v>102</v>
      </c>
    </row>
    <row r="6763" spans="1:16" x14ac:dyDescent="0.3">
      <c r="A6763" t="s">
        <v>5674</v>
      </c>
      <c r="B6763" t="s">
        <v>443</v>
      </c>
      <c r="N6763" s="107">
        <v>7</v>
      </c>
      <c r="O6763">
        <v>6.5</v>
      </c>
      <c r="P6763">
        <v>161</v>
      </c>
    </row>
    <row r="6764" spans="1:16" x14ac:dyDescent="0.3">
      <c r="A6764" t="s">
        <v>5675</v>
      </c>
      <c r="B6764" t="s">
        <v>298</v>
      </c>
      <c r="N6764" s="107">
        <v>8</v>
      </c>
      <c r="O6764">
        <v>6.5</v>
      </c>
      <c r="P6764">
        <v>158</v>
      </c>
    </row>
    <row r="6765" spans="1:16" x14ac:dyDescent="0.3">
      <c r="A6765" t="s">
        <v>5676</v>
      </c>
      <c r="B6765" t="s">
        <v>341</v>
      </c>
      <c r="N6765" s="107">
        <v>9</v>
      </c>
      <c r="O6765">
        <v>4.9000000000000004</v>
      </c>
      <c r="P6765">
        <v>0</v>
      </c>
    </row>
    <row r="6766" spans="1:16" x14ac:dyDescent="0.3">
      <c r="A6766" t="s">
        <v>5677</v>
      </c>
      <c r="B6766" t="s">
        <v>644</v>
      </c>
      <c r="N6766" s="107">
        <v>23</v>
      </c>
      <c r="O6766">
        <v>5.2</v>
      </c>
      <c r="P6766">
        <v>203</v>
      </c>
    </row>
    <row r="6767" spans="1:16" x14ac:dyDescent="0.3">
      <c r="A6767" t="s">
        <v>5678</v>
      </c>
      <c r="B6767" t="s">
        <v>177</v>
      </c>
      <c r="N6767" s="107">
        <v>21</v>
      </c>
      <c r="O6767">
        <v>7.4</v>
      </c>
      <c r="P6767">
        <v>5</v>
      </c>
    </row>
    <row r="6768" spans="1:16" x14ac:dyDescent="0.3">
      <c r="A6768" t="s">
        <v>5679</v>
      </c>
      <c r="B6768" t="s">
        <v>177</v>
      </c>
      <c r="N6768" s="107">
        <v>12</v>
      </c>
      <c r="O6768">
        <v>7.4</v>
      </c>
      <c r="P6768">
        <v>1000</v>
      </c>
    </row>
    <row r="6769" spans="1:16" x14ac:dyDescent="0.3">
      <c r="A6769" t="s">
        <v>5680</v>
      </c>
      <c r="B6769" t="s">
        <v>381</v>
      </c>
      <c r="N6769" s="107">
        <v>12</v>
      </c>
      <c r="O6769">
        <v>5.4</v>
      </c>
      <c r="P6769">
        <v>0</v>
      </c>
    </row>
    <row r="6770" spans="1:16" x14ac:dyDescent="0.3">
      <c r="A6770" t="s">
        <v>5681</v>
      </c>
      <c r="B6770" t="s">
        <v>479</v>
      </c>
      <c r="N6770" s="107">
        <v>12</v>
      </c>
      <c r="O6770">
        <v>3.9</v>
      </c>
      <c r="P6770">
        <v>0</v>
      </c>
    </row>
    <row r="6771" spans="1:16" x14ac:dyDescent="0.3">
      <c r="A6771" t="s">
        <v>5682</v>
      </c>
      <c r="B6771" t="s">
        <v>373</v>
      </c>
      <c r="N6771" s="107">
        <v>13</v>
      </c>
      <c r="O6771">
        <v>5.3</v>
      </c>
      <c r="P6771">
        <v>1000</v>
      </c>
    </row>
    <row r="6772" spans="1:16" x14ac:dyDescent="0.3">
      <c r="A6772" t="s">
        <v>5683</v>
      </c>
      <c r="B6772" t="s">
        <v>789</v>
      </c>
      <c r="N6772" s="107">
        <v>15</v>
      </c>
      <c r="O6772">
        <v>7.8</v>
      </c>
      <c r="P6772">
        <v>0</v>
      </c>
    </row>
    <row r="6773" spans="1:16" x14ac:dyDescent="0.3">
      <c r="A6773" t="s">
        <v>5684</v>
      </c>
      <c r="B6773" t="s">
        <v>602</v>
      </c>
      <c r="N6773" s="107">
        <v>21</v>
      </c>
      <c r="O6773">
        <v>6.4</v>
      </c>
      <c r="P6773">
        <v>0</v>
      </c>
    </row>
    <row r="6774" spans="1:16" x14ac:dyDescent="0.3">
      <c r="A6774" t="s">
        <v>5685</v>
      </c>
      <c r="B6774" t="s">
        <v>1054</v>
      </c>
      <c r="N6774" s="107">
        <v>21</v>
      </c>
      <c r="O6774">
        <v>8.1</v>
      </c>
      <c r="P6774">
        <v>0</v>
      </c>
    </row>
    <row r="6775" spans="1:16" x14ac:dyDescent="0.3">
      <c r="A6775" t="s">
        <v>5686</v>
      </c>
      <c r="B6775" t="s">
        <v>298</v>
      </c>
      <c r="N6775" s="107">
        <v>12</v>
      </c>
      <c r="O6775">
        <v>6.5</v>
      </c>
      <c r="P6775">
        <v>12</v>
      </c>
    </row>
    <row r="6776" spans="1:16" x14ac:dyDescent="0.3">
      <c r="A6776" t="s">
        <v>5687</v>
      </c>
      <c r="B6776" t="s">
        <v>891</v>
      </c>
      <c r="N6776" s="107">
        <v>12</v>
      </c>
      <c r="O6776">
        <v>5.6</v>
      </c>
      <c r="P6776">
        <v>11</v>
      </c>
    </row>
    <row r="6777" spans="1:16" x14ac:dyDescent="0.3">
      <c r="A6777" t="s">
        <v>5688</v>
      </c>
      <c r="B6777" t="s">
        <v>233</v>
      </c>
      <c r="N6777" s="107">
        <v>12</v>
      </c>
      <c r="O6777">
        <v>5.6</v>
      </c>
      <c r="P6777">
        <v>51</v>
      </c>
    </row>
    <row r="6778" spans="1:16" x14ac:dyDescent="0.3">
      <c r="A6778" t="s">
        <v>5689</v>
      </c>
      <c r="B6778" t="s">
        <v>443</v>
      </c>
      <c r="N6778" s="107">
        <v>13</v>
      </c>
      <c r="O6778">
        <v>6.6</v>
      </c>
      <c r="P6778">
        <v>358</v>
      </c>
    </row>
    <row r="6779" spans="1:16" x14ac:dyDescent="0.3">
      <c r="A6779" t="s">
        <v>5690</v>
      </c>
      <c r="B6779" t="s">
        <v>325</v>
      </c>
      <c r="N6779" s="107">
        <v>15</v>
      </c>
      <c r="O6779">
        <v>6.3</v>
      </c>
      <c r="P6779">
        <v>34</v>
      </c>
    </row>
    <row r="6780" spans="1:16" x14ac:dyDescent="0.3">
      <c r="A6780" t="s">
        <v>5691</v>
      </c>
      <c r="B6780" t="s">
        <v>177</v>
      </c>
      <c r="N6780" s="107">
        <v>21</v>
      </c>
      <c r="O6780">
        <v>7.7</v>
      </c>
      <c r="P6780">
        <v>32</v>
      </c>
    </row>
    <row r="6781" spans="1:16" x14ac:dyDescent="0.3">
      <c r="A6781" t="s">
        <v>5692</v>
      </c>
      <c r="B6781" t="s">
        <v>177</v>
      </c>
      <c r="N6781" s="107">
        <v>9</v>
      </c>
      <c r="O6781">
        <v>7</v>
      </c>
      <c r="P6781">
        <v>9</v>
      </c>
    </row>
    <row r="6782" spans="1:16" x14ac:dyDescent="0.3">
      <c r="A6782" t="s">
        <v>5693</v>
      </c>
      <c r="B6782" t="s">
        <v>238</v>
      </c>
      <c r="N6782" s="107">
        <v>2</v>
      </c>
      <c r="O6782">
        <v>8</v>
      </c>
      <c r="P6782">
        <v>36</v>
      </c>
    </row>
    <row r="6783" spans="1:16" x14ac:dyDescent="0.3">
      <c r="A6783" t="s">
        <v>5694</v>
      </c>
      <c r="B6783" t="s">
        <v>373</v>
      </c>
      <c r="N6783" s="107">
        <v>3</v>
      </c>
      <c r="O6783">
        <v>7.2</v>
      </c>
      <c r="P6783">
        <v>128</v>
      </c>
    </row>
    <row r="6784" spans="1:16" x14ac:dyDescent="0.3">
      <c r="A6784" t="s">
        <v>5695</v>
      </c>
      <c r="B6784" t="s">
        <v>755</v>
      </c>
      <c r="N6784" s="107">
        <v>21</v>
      </c>
      <c r="O6784">
        <v>4.5</v>
      </c>
      <c r="P6784">
        <v>0</v>
      </c>
    </row>
    <row r="6785" spans="1:16" x14ac:dyDescent="0.3">
      <c r="A6785" t="s">
        <v>5696</v>
      </c>
      <c r="B6785" t="s">
        <v>578</v>
      </c>
      <c r="N6785" s="107">
        <v>12</v>
      </c>
      <c r="O6785">
        <v>7.7</v>
      </c>
      <c r="P6785">
        <v>88</v>
      </c>
    </row>
    <row r="6786" spans="1:16" x14ac:dyDescent="0.3">
      <c r="A6786" t="s">
        <v>5697</v>
      </c>
      <c r="B6786" t="s">
        <v>177</v>
      </c>
      <c r="N6786" s="107">
        <v>13</v>
      </c>
      <c r="O6786">
        <v>7.2</v>
      </c>
      <c r="P6786">
        <v>7</v>
      </c>
    </row>
    <row r="6787" spans="1:16" x14ac:dyDescent="0.3">
      <c r="A6787" t="s">
        <v>5698</v>
      </c>
      <c r="B6787" t="s">
        <v>190</v>
      </c>
      <c r="N6787" s="107">
        <v>14</v>
      </c>
      <c r="O6787">
        <v>6.1</v>
      </c>
      <c r="P6787">
        <v>18</v>
      </c>
    </row>
    <row r="6788" spans="1:16" x14ac:dyDescent="0.3">
      <c r="A6788" t="s">
        <v>5699</v>
      </c>
      <c r="B6788" t="s">
        <v>298</v>
      </c>
      <c r="N6788" s="107">
        <v>15</v>
      </c>
      <c r="O6788">
        <v>6.4</v>
      </c>
      <c r="P6788">
        <v>0</v>
      </c>
    </row>
    <row r="6789" spans="1:16" x14ac:dyDescent="0.3">
      <c r="A6789" t="s">
        <v>5700</v>
      </c>
      <c r="B6789" t="s">
        <v>190</v>
      </c>
      <c r="N6789" s="107">
        <v>16</v>
      </c>
      <c r="O6789">
        <v>6.5</v>
      </c>
      <c r="P6789">
        <v>126</v>
      </c>
    </row>
    <row r="6790" spans="1:16" x14ac:dyDescent="0.3">
      <c r="A6790" t="s">
        <v>5701</v>
      </c>
      <c r="B6790" t="s">
        <v>1055</v>
      </c>
      <c r="N6790" s="107">
        <v>17</v>
      </c>
      <c r="O6790">
        <v>7</v>
      </c>
      <c r="P6790">
        <v>816</v>
      </c>
    </row>
    <row r="6791" spans="1:16" x14ac:dyDescent="0.3">
      <c r="A6791" t="s">
        <v>5702</v>
      </c>
      <c r="B6791" t="s">
        <v>1056</v>
      </c>
      <c r="N6791" s="107">
        <v>19</v>
      </c>
      <c r="O6791">
        <v>6.1</v>
      </c>
      <c r="P6791">
        <v>0</v>
      </c>
    </row>
    <row r="6792" spans="1:16" x14ac:dyDescent="0.3">
      <c r="A6792" t="s">
        <v>5703</v>
      </c>
      <c r="B6792" t="s">
        <v>1057</v>
      </c>
      <c r="N6792" s="107">
        <v>6</v>
      </c>
      <c r="O6792">
        <v>5.7</v>
      </c>
      <c r="P6792">
        <v>244</v>
      </c>
    </row>
    <row r="6793" spans="1:16" x14ac:dyDescent="0.3">
      <c r="A6793" t="s">
        <v>5704</v>
      </c>
      <c r="B6793" t="s">
        <v>298</v>
      </c>
      <c r="N6793" s="107">
        <v>1</v>
      </c>
      <c r="O6793">
        <v>5.4</v>
      </c>
      <c r="P6793">
        <v>0</v>
      </c>
    </row>
    <row r="6794" spans="1:16" x14ac:dyDescent="0.3">
      <c r="A6794" t="s">
        <v>5705</v>
      </c>
      <c r="B6794" t="s">
        <v>750</v>
      </c>
      <c r="N6794" s="107">
        <v>2</v>
      </c>
      <c r="O6794">
        <v>5.9</v>
      </c>
      <c r="P6794">
        <v>588</v>
      </c>
    </row>
    <row r="6795" spans="1:16" x14ac:dyDescent="0.3">
      <c r="A6795" t="s">
        <v>5706</v>
      </c>
      <c r="B6795" t="s">
        <v>1058</v>
      </c>
      <c r="N6795" s="107">
        <v>3</v>
      </c>
      <c r="O6795">
        <v>7.5</v>
      </c>
      <c r="P6795">
        <v>0</v>
      </c>
    </row>
    <row r="6796" spans="1:16" x14ac:dyDescent="0.3">
      <c r="A6796" t="s">
        <v>5707</v>
      </c>
      <c r="B6796" t="s">
        <v>373</v>
      </c>
      <c r="N6796" s="107">
        <v>4</v>
      </c>
      <c r="O6796">
        <v>7.7</v>
      </c>
      <c r="P6796">
        <v>0</v>
      </c>
    </row>
    <row r="6797" spans="1:16" x14ac:dyDescent="0.3">
      <c r="A6797" t="s">
        <v>5708</v>
      </c>
      <c r="B6797" t="s">
        <v>443</v>
      </c>
      <c r="N6797" s="107">
        <v>5</v>
      </c>
      <c r="O6797">
        <v>7.1</v>
      </c>
      <c r="P6797">
        <v>694</v>
      </c>
    </row>
    <row r="6798" spans="1:16" x14ac:dyDescent="0.3">
      <c r="A6798" t="s">
        <v>5709</v>
      </c>
      <c r="B6798" t="s">
        <v>177</v>
      </c>
      <c r="N6798" s="107">
        <v>6</v>
      </c>
      <c r="O6798">
        <v>7.4</v>
      </c>
      <c r="P6798">
        <v>491</v>
      </c>
    </row>
    <row r="6799" spans="1:16" x14ac:dyDescent="0.3">
      <c r="A6799" t="s">
        <v>5710</v>
      </c>
      <c r="B6799" t="s">
        <v>1059</v>
      </c>
      <c r="N6799" s="107">
        <v>7</v>
      </c>
      <c r="O6799">
        <v>7.6</v>
      </c>
      <c r="P6799">
        <v>43</v>
      </c>
    </row>
    <row r="6800" spans="1:16" x14ac:dyDescent="0.3">
      <c r="A6800" t="s">
        <v>5711</v>
      </c>
      <c r="B6800" t="s">
        <v>278</v>
      </c>
      <c r="N6800" s="107">
        <v>8</v>
      </c>
      <c r="O6800">
        <v>6.4</v>
      </c>
      <c r="P6800">
        <v>0</v>
      </c>
    </row>
    <row r="6801" spans="1:16" x14ac:dyDescent="0.3">
      <c r="A6801" t="s">
        <v>5712</v>
      </c>
      <c r="B6801" t="s">
        <v>443</v>
      </c>
      <c r="N6801" s="107">
        <v>9</v>
      </c>
      <c r="O6801">
        <v>7.4</v>
      </c>
      <c r="P6801">
        <v>287</v>
      </c>
    </row>
    <row r="6802" spans="1:16" x14ac:dyDescent="0.3">
      <c r="A6802" t="s">
        <v>5713</v>
      </c>
      <c r="B6802" t="s">
        <v>177</v>
      </c>
      <c r="N6802" s="107">
        <v>2</v>
      </c>
      <c r="O6802">
        <v>6.8</v>
      </c>
      <c r="P6802">
        <v>0</v>
      </c>
    </row>
    <row r="6803" spans="1:16" x14ac:dyDescent="0.3">
      <c r="A6803" t="s">
        <v>5714</v>
      </c>
      <c r="B6803" t="s">
        <v>592</v>
      </c>
      <c r="N6803" s="107">
        <v>3</v>
      </c>
      <c r="O6803">
        <v>6.5</v>
      </c>
      <c r="P6803">
        <v>44</v>
      </c>
    </row>
    <row r="6804" spans="1:16" x14ac:dyDescent="0.3">
      <c r="A6804" t="s">
        <v>5715</v>
      </c>
      <c r="B6804" t="s">
        <v>870</v>
      </c>
      <c r="N6804" s="107">
        <v>4</v>
      </c>
      <c r="O6804">
        <v>6</v>
      </c>
      <c r="P6804">
        <v>180</v>
      </c>
    </row>
    <row r="6805" spans="1:16" x14ac:dyDescent="0.3">
      <c r="A6805" t="s">
        <v>5716</v>
      </c>
      <c r="B6805" t="s">
        <v>443</v>
      </c>
      <c r="N6805" s="107">
        <v>5</v>
      </c>
      <c r="O6805">
        <v>7.3</v>
      </c>
      <c r="P6805">
        <v>1000</v>
      </c>
    </row>
    <row r="6806" spans="1:16" x14ac:dyDescent="0.3">
      <c r="A6806" t="s">
        <v>5717</v>
      </c>
      <c r="B6806" t="s">
        <v>325</v>
      </c>
      <c r="N6806" s="107">
        <v>6</v>
      </c>
      <c r="O6806">
        <v>7.3</v>
      </c>
      <c r="P6806">
        <v>51</v>
      </c>
    </row>
    <row r="6807" spans="1:16" x14ac:dyDescent="0.3">
      <c r="A6807" t="s">
        <v>5718</v>
      </c>
      <c r="B6807" t="s">
        <v>525</v>
      </c>
      <c r="N6807" s="107">
        <v>7</v>
      </c>
      <c r="O6807">
        <v>6.5</v>
      </c>
      <c r="P6807">
        <v>139</v>
      </c>
    </row>
    <row r="6808" spans="1:16" x14ac:dyDescent="0.3">
      <c r="A6808" t="s">
        <v>5719</v>
      </c>
      <c r="B6808" t="s">
        <v>300</v>
      </c>
      <c r="N6808" s="107">
        <v>8</v>
      </c>
      <c r="O6808">
        <v>6</v>
      </c>
      <c r="P6808">
        <v>86</v>
      </c>
    </row>
    <row r="6809" spans="1:16" x14ac:dyDescent="0.3">
      <c r="A6809" t="s">
        <v>5720</v>
      </c>
      <c r="B6809" t="s">
        <v>341</v>
      </c>
      <c r="N6809" s="107">
        <v>2</v>
      </c>
      <c r="O6809">
        <v>5.3</v>
      </c>
      <c r="P6809">
        <v>238</v>
      </c>
    </row>
    <row r="6810" spans="1:16" x14ac:dyDescent="0.3">
      <c r="A6810" t="s">
        <v>5721</v>
      </c>
      <c r="B6810" t="s">
        <v>373</v>
      </c>
      <c r="N6810" s="107">
        <v>3</v>
      </c>
      <c r="O6810">
        <v>6.6</v>
      </c>
      <c r="P6810">
        <v>0</v>
      </c>
    </row>
    <row r="6811" spans="1:16" x14ac:dyDescent="0.3">
      <c r="A6811" t="s">
        <v>5722</v>
      </c>
      <c r="B6811" t="s">
        <v>278</v>
      </c>
      <c r="N6811" s="107">
        <v>16</v>
      </c>
      <c r="O6811">
        <v>6.1</v>
      </c>
      <c r="P6811">
        <v>590</v>
      </c>
    </row>
    <row r="6812" spans="1:16" x14ac:dyDescent="0.3">
      <c r="A6812" t="s">
        <v>5723</v>
      </c>
      <c r="B6812" t="s">
        <v>177</v>
      </c>
      <c r="N6812" s="107">
        <v>17</v>
      </c>
      <c r="O6812">
        <v>7.1</v>
      </c>
      <c r="P6812">
        <v>11000</v>
      </c>
    </row>
    <row r="6813" spans="1:16" x14ac:dyDescent="0.3">
      <c r="A6813" t="s">
        <v>5724</v>
      </c>
      <c r="B6813" t="s">
        <v>245</v>
      </c>
      <c r="N6813" s="107">
        <v>19</v>
      </c>
      <c r="O6813">
        <v>8.6999999999999993</v>
      </c>
      <c r="P6813">
        <v>0</v>
      </c>
    </row>
    <row r="6814" spans="1:16" x14ac:dyDescent="0.3">
      <c r="A6814" t="s">
        <v>5725</v>
      </c>
      <c r="B6814" t="s">
        <v>916</v>
      </c>
      <c r="N6814" s="107">
        <v>6</v>
      </c>
      <c r="O6814">
        <v>8.4</v>
      </c>
      <c r="P6814">
        <v>344</v>
      </c>
    </row>
    <row r="6815" spans="1:16" x14ac:dyDescent="0.3">
      <c r="A6815" t="s">
        <v>5726</v>
      </c>
      <c r="B6815" t="s">
        <v>607</v>
      </c>
      <c r="N6815" s="107">
        <v>1</v>
      </c>
      <c r="O6815">
        <v>5.8</v>
      </c>
      <c r="P6815">
        <v>155</v>
      </c>
    </row>
    <row r="6816" spans="1:16" x14ac:dyDescent="0.3">
      <c r="A6816" t="s">
        <v>5727</v>
      </c>
      <c r="B6816" t="s">
        <v>298</v>
      </c>
      <c r="N6816" s="107">
        <v>2</v>
      </c>
      <c r="O6816">
        <v>6.2</v>
      </c>
      <c r="P6816">
        <v>46000</v>
      </c>
    </row>
    <row r="6817" spans="1:16" x14ac:dyDescent="0.3">
      <c r="A6817" t="s">
        <v>5728</v>
      </c>
      <c r="B6817" t="s">
        <v>236</v>
      </c>
      <c r="N6817" s="107">
        <v>3</v>
      </c>
      <c r="O6817">
        <v>5.8</v>
      </c>
      <c r="P6817">
        <v>26000</v>
      </c>
    </row>
    <row r="6818" spans="1:16" x14ac:dyDescent="0.3">
      <c r="A6818" t="s">
        <v>1274</v>
      </c>
      <c r="B6818" t="s">
        <v>258</v>
      </c>
      <c r="N6818" s="107">
        <v>4</v>
      </c>
      <c r="O6818">
        <v>6.7</v>
      </c>
      <c r="P6818">
        <v>60</v>
      </c>
    </row>
    <row r="6819" spans="1:16" x14ac:dyDescent="0.3">
      <c r="A6819" t="s">
        <v>5729</v>
      </c>
      <c r="B6819" t="s">
        <v>300</v>
      </c>
      <c r="N6819" s="107">
        <v>5</v>
      </c>
      <c r="O6819">
        <v>5.7</v>
      </c>
      <c r="P6819">
        <v>183</v>
      </c>
    </row>
    <row r="6820" spans="1:16" x14ac:dyDescent="0.3">
      <c r="A6820" t="s">
        <v>5730</v>
      </c>
      <c r="B6820" t="s">
        <v>464</v>
      </c>
      <c r="N6820" s="107">
        <v>6</v>
      </c>
      <c r="O6820">
        <v>6.1</v>
      </c>
      <c r="P6820">
        <v>19000</v>
      </c>
    </row>
    <row r="6821" spans="1:16" x14ac:dyDescent="0.3">
      <c r="A6821" t="s">
        <v>5731</v>
      </c>
      <c r="B6821" t="s">
        <v>384</v>
      </c>
      <c r="N6821" s="107">
        <v>7</v>
      </c>
      <c r="O6821">
        <v>6.4</v>
      </c>
      <c r="P6821">
        <v>29</v>
      </c>
    </row>
    <row r="6822" spans="1:16" x14ac:dyDescent="0.3">
      <c r="A6822" t="s">
        <v>5732</v>
      </c>
      <c r="B6822" t="s">
        <v>443</v>
      </c>
      <c r="N6822" s="107">
        <v>8</v>
      </c>
      <c r="O6822">
        <v>5</v>
      </c>
      <c r="P6822">
        <v>339</v>
      </c>
    </row>
    <row r="6823" spans="1:16" x14ac:dyDescent="0.3">
      <c r="A6823" t="s">
        <v>5733</v>
      </c>
      <c r="B6823" t="s">
        <v>298</v>
      </c>
      <c r="N6823" s="107">
        <v>9</v>
      </c>
      <c r="O6823">
        <v>6.5</v>
      </c>
      <c r="P6823">
        <v>898</v>
      </c>
    </row>
    <row r="6824" spans="1:16" x14ac:dyDescent="0.3">
      <c r="A6824" t="s">
        <v>5734</v>
      </c>
      <c r="B6824" t="s">
        <v>649</v>
      </c>
      <c r="N6824" s="107">
        <v>2</v>
      </c>
      <c r="O6824">
        <v>4.5999999999999996</v>
      </c>
      <c r="P6824">
        <v>23</v>
      </c>
    </row>
    <row r="6825" spans="1:16" x14ac:dyDescent="0.3">
      <c r="A6825" t="s">
        <v>5735</v>
      </c>
      <c r="B6825" t="s">
        <v>243</v>
      </c>
      <c r="N6825" s="107">
        <v>3</v>
      </c>
      <c r="O6825">
        <v>7.7</v>
      </c>
      <c r="P6825">
        <v>808</v>
      </c>
    </row>
    <row r="6826" spans="1:16" x14ac:dyDescent="0.3">
      <c r="A6826" t="s">
        <v>5736</v>
      </c>
      <c r="B6826" t="s">
        <v>1038</v>
      </c>
      <c r="N6826" s="107">
        <v>4</v>
      </c>
      <c r="O6826">
        <v>7.3</v>
      </c>
      <c r="P6826">
        <v>22</v>
      </c>
    </row>
    <row r="6827" spans="1:16" x14ac:dyDescent="0.3">
      <c r="A6827" t="s">
        <v>5737</v>
      </c>
      <c r="B6827" t="s">
        <v>443</v>
      </c>
      <c r="N6827" s="107">
        <v>5</v>
      </c>
      <c r="O6827">
        <v>6.6</v>
      </c>
      <c r="P6827">
        <v>0</v>
      </c>
    </row>
    <row r="6828" spans="1:16" x14ac:dyDescent="0.3">
      <c r="A6828" t="s">
        <v>5738</v>
      </c>
      <c r="B6828" t="s">
        <v>479</v>
      </c>
      <c r="N6828" s="107">
        <v>6</v>
      </c>
      <c r="O6828">
        <v>6.4</v>
      </c>
      <c r="P6828">
        <v>0</v>
      </c>
    </row>
    <row r="6829" spans="1:16" x14ac:dyDescent="0.3">
      <c r="A6829" t="s">
        <v>5739</v>
      </c>
      <c r="B6829" t="s">
        <v>755</v>
      </c>
      <c r="N6829" s="107">
        <v>7</v>
      </c>
      <c r="O6829">
        <v>5.8</v>
      </c>
      <c r="P6829">
        <v>16</v>
      </c>
    </row>
    <row r="6830" spans="1:16" x14ac:dyDescent="0.3">
      <c r="A6830" t="s">
        <v>5740</v>
      </c>
      <c r="B6830" t="s">
        <v>177</v>
      </c>
      <c r="N6830" s="107">
        <v>8</v>
      </c>
      <c r="O6830">
        <v>7.2</v>
      </c>
      <c r="P6830">
        <v>0</v>
      </c>
    </row>
    <row r="6831" spans="1:16" x14ac:dyDescent="0.3">
      <c r="A6831" t="s">
        <v>5741</v>
      </c>
      <c r="B6831" t="s">
        <v>190</v>
      </c>
      <c r="N6831" s="107">
        <v>2</v>
      </c>
      <c r="O6831">
        <v>7.2</v>
      </c>
      <c r="P6831">
        <v>0</v>
      </c>
    </row>
    <row r="6832" spans="1:16" x14ac:dyDescent="0.3">
      <c r="A6832" t="s">
        <v>5742</v>
      </c>
      <c r="B6832" t="s">
        <v>649</v>
      </c>
      <c r="N6832" s="107">
        <v>3</v>
      </c>
      <c r="O6832">
        <v>3.5</v>
      </c>
      <c r="P6832">
        <v>337</v>
      </c>
    </row>
    <row r="6833" spans="1:16" x14ac:dyDescent="0.3">
      <c r="A6833" t="s">
        <v>5743</v>
      </c>
      <c r="B6833" t="s">
        <v>1060</v>
      </c>
      <c r="N6833" s="107">
        <v>6</v>
      </c>
      <c r="O6833">
        <v>7.5</v>
      </c>
      <c r="P6833">
        <v>353</v>
      </c>
    </row>
    <row r="6834" spans="1:16" x14ac:dyDescent="0.3">
      <c r="A6834" t="s">
        <v>5744</v>
      </c>
      <c r="B6834" t="s">
        <v>256</v>
      </c>
      <c r="N6834" s="107">
        <v>1</v>
      </c>
      <c r="O6834">
        <v>2.2000000000000002</v>
      </c>
      <c r="P6834">
        <v>0</v>
      </c>
    </row>
    <row r="6835" spans="1:16" x14ac:dyDescent="0.3">
      <c r="A6835" t="s">
        <v>3976</v>
      </c>
      <c r="B6835" t="s">
        <v>373</v>
      </c>
      <c r="N6835" s="107">
        <v>2</v>
      </c>
      <c r="O6835">
        <v>3.3</v>
      </c>
      <c r="P6835">
        <v>701</v>
      </c>
    </row>
    <row r="6836" spans="1:16" x14ac:dyDescent="0.3">
      <c r="A6836" t="s">
        <v>5745</v>
      </c>
      <c r="B6836" t="s">
        <v>233</v>
      </c>
      <c r="N6836" s="107">
        <v>3</v>
      </c>
      <c r="O6836">
        <v>6.6</v>
      </c>
      <c r="P6836">
        <v>126</v>
      </c>
    </row>
    <row r="6837" spans="1:16" x14ac:dyDescent="0.3">
      <c r="A6837" t="s">
        <v>5746</v>
      </c>
      <c r="B6837" t="s">
        <v>325</v>
      </c>
      <c r="N6837" s="107">
        <v>4</v>
      </c>
      <c r="O6837">
        <v>6.9</v>
      </c>
      <c r="P6837">
        <v>381</v>
      </c>
    </row>
    <row r="6838" spans="1:16" x14ac:dyDescent="0.3">
      <c r="A6838" t="s">
        <v>5747</v>
      </c>
      <c r="B6838" t="s">
        <v>1061</v>
      </c>
      <c r="N6838" s="107">
        <v>5</v>
      </c>
      <c r="O6838">
        <v>4</v>
      </c>
      <c r="P6838">
        <v>707</v>
      </c>
    </row>
    <row r="6839" spans="1:16" x14ac:dyDescent="0.3">
      <c r="A6839" t="s">
        <v>5748</v>
      </c>
      <c r="B6839" t="s">
        <v>1062</v>
      </c>
      <c r="N6839" s="107">
        <v>6</v>
      </c>
      <c r="O6839">
        <v>7.4</v>
      </c>
      <c r="P6839">
        <v>70</v>
      </c>
    </row>
    <row r="6840" spans="1:16" x14ac:dyDescent="0.3">
      <c r="A6840" t="s">
        <v>5749</v>
      </c>
      <c r="B6840" t="s">
        <v>1063</v>
      </c>
      <c r="N6840" s="107">
        <v>7</v>
      </c>
      <c r="O6840">
        <v>8.3000000000000007</v>
      </c>
      <c r="P6840">
        <v>0</v>
      </c>
    </row>
    <row r="6841" spans="1:16" x14ac:dyDescent="0.3">
      <c r="A6841" t="s">
        <v>5750</v>
      </c>
      <c r="B6841" t="s">
        <v>957</v>
      </c>
      <c r="N6841" s="107">
        <v>8</v>
      </c>
      <c r="O6841">
        <v>5.7</v>
      </c>
      <c r="P6841">
        <v>44</v>
      </c>
    </row>
    <row r="6842" spans="1:16" x14ac:dyDescent="0.3">
      <c r="A6842" t="s">
        <v>5751</v>
      </c>
      <c r="B6842" t="s">
        <v>1064</v>
      </c>
      <c r="N6842" s="107">
        <v>9</v>
      </c>
      <c r="O6842">
        <v>6.8</v>
      </c>
      <c r="P6842">
        <v>9</v>
      </c>
    </row>
    <row r="6843" spans="1:16" x14ac:dyDescent="0.3">
      <c r="A6843" t="s">
        <v>5752</v>
      </c>
      <c r="B6843" t="s">
        <v>957</v>
      </c>
      <c r="N6843" s="107">
        <v>2</v>
      </c>
      <c r="O6843">
        <v>5.2</v>
      </c>
      <c r="P6843">
        <v>60000</v>
      </c>
    </row>
    <row r="6844" spans="1:16" x14ac:dyDescent="0.3">
      <c r="A6844" t="s">
        <v>1126</v>
      </c>
      <c r="B6844" t="s">
        <v>188</v>
      </c>
      <c r="N6844" s="107">
        <v>3</v>
      </c>
      <c r="O6844">
        <v>6.4</v>
      </c>
      <c r="P6844">
        <v>0</v>
      </c>
    </row>
    <row r="6845" spans="1:16" x14ac:dyDescent="0.3">
      <c r="A6845" t="s">
        <v>5753</v>
      </c>
      <c r="B6845" t="s">
        <v>1004</v>
      </c>
      <c r="N6845" s="107">
        <v>4</v>
      </c>
      <c r="O6845">
        <v>6.2</v>
      </c>
      <c r="P6845">
        <v>123</v>
      </c>
    </row>
    <row r="6846" spans="1:16" x14ac:dyDescent="0.3">
      <c r="A6846" t="s">
        <v>5754</v>
      </c>
      <c r="B6846" t="s">
        <v>325</v>
      </c>
      <c r="N6846" s="107">
        <v>5</v>
      </c>
      <c r="O6846">
        <v>5.9</v>
      </c>
      <c r="P6846">
        <v>0</v>
      </c>
    </row>
    <row r="6847" spans="1:16" x14ac:dyDescent="0.3">
      <c r="A6847" t="s">
        <v>5755</v>
      </c>
      <c r="B6847" t="s">
        <v>329</v>
      </c>
      <c r="N6847" s="107">
        <v>6</v>
      </c>
      <c r="O6847">
        <v>7.7</v>
      </c>
      <c r="P6847">
        <v>62</v>
      </c>
    </row>
    <row r="6848" spans="1:16" x14ac:dyDescent="0.3">
      <c r="A6848" t="s">
        <v>5756</v>
      </c>
      <c r="B6848" t="s">
        <v>270</v>
      </c>
      <c r="N6848" s="107">
        <v>7</v>
      </c>
      <c r="O6848">
        <v>4.3</v>
      </c>
      <c r="P6848">
        <v>0</v>
      </c>
    </row>
    <row r="6849" spans="1:16" x14ac:dyDescent="0.3">
      <c r="A6849" t="s">
        <v>5757</v>
      </c>
      <c r="B6849" t="s">
        <v>278</v>
      </c>
      <c r="N6849" s="107">
        <v>8</v>
      </c>
      <c r="O6849">
        <v>7.1</v>
      </c>
      <c r="P6849">
        <v>0</v>
      </c>
    </row>
    <row r="6850" spans="1:16" x14ac:dyDescent="0.3">
      <c r="A6850" t="s">
        <v>5758</v>
      </c>
      <c r="B6850" t="s">
        <v>1035</v>
      </c>
      <c r="N6850" s="107">
        <v>2</v>
      </c>
      <c r="O6850">
        <v>6.2</v>
      </c>
      <c r="P6850">
        <v>31</v>
      </c>
    </row>
    <row r="6851" spans="1:16" x14ac:dyDescent="0.3">
      <c r="A6851" t="s">
        <v>5759</v>
      </c>
      <c r="B6851" t="s">
        <v>300</v>
      </c>
      <c r="N6851" s="107">
        <v>3</v>
      </c>
      <c r="O6851">
        <v>6.8</v>
      </c>
      <c r="P6851">
        <v>439</v>
      </c>
    </row>
    <row r="6852" spans="1:16" x14ac:dyDescent="0.3">
      <c r="A6852" t="s">
        <v>5760</v>
      </c>
      <c r="B6852" t="s">
        <v>789</v>
      </c>
      <c r="N6852" s="107">
        <v>8</v>
      </c>
      <c r="O6852">
        <v>7.7</v>
      </c>
      <c r="P6852">
        <v>460</v>
      </c>
    </row>
    <row r="6853" spans="1:16" x14ac:dyDescent="0.3">
      <c r="A6853" t="s">
        <v>5761</v>
      </c>
      <c r="B6853" t="s">
        <v>177</v>
      </c>
      <c r="N6853" s="107">
        <v>9</v>
      </c>
      <c r="O6853">
        <v>8.1999999999999993</v>
      </c>
      <c r="P6853">
        <v>865</v>
      </c>
    </row>
    <row r="6854" spans="1:16" x14ac:dyDescent="0.3">
      <c r="A6854" t="s">
        <v>5762</v>
      </c>
      <c r="B6854" t="s">
        <v>278</v>
      </c>
      <c r="N6854" s="107">
        <v>2</v>
      </c>
      <c r="O6854">
        <v>7.5</v>
      </c>
      <c r="P6854">
        <v>0</v>
      </c>
    </row>
    <row r="6855" spans="1:16" x14ac:dyDescent="0.3">
      <c r="A6855" t="s">
        <v>5763</v>
      </c>
      <c r="B6855" t="s">
        <v>572</v>
      </c>
      <c r="N6855" s="107">
        <v>3</v>
      </c>
      <c r="O6855">
        <v>7.6</v>
      </c>
      <c r="P6855">
        <v>61</v>
      </c>
    </row>
    <row r="6856" spans="1:16" x14ac:dyDescent="0.3">
      <c r="A6856" t="s">
        <v>5764</v>
      </c>
      <c r="B6856" t="s">
        <v>589</v>
      </c>
      <c r="N6856" s="107">
        <v>4</v>
      </c>
      <c r="O6856">
        <v>4.0999999999999996</v>
      </c>
      <c r="P6856">
        <v>0</v>
      </c>
    </row>
    <row r="6857" spans="1:16" x14ac:dyDescent="0.3">
      <c r="A6857" t="s">
        <v>5765</v>
      </c>
      <c r="B6857" t="s">
        <v>298</v>
      </c>
      <c r="N6857" s="107">
        <v>5</v>
      </c>
      <c r="O6857">
        <v>6.9</v>
      </c>
      <c r="P6857">
        <v>0</v>
      </c>
    </row>
    <row r="6858" spans="1:16" x14ac:dyDescent="0.3">
      <c r="A6858" t="s">
        <v>5766</v>
      </c>
      <c r="B6858" t="s">
        <v>341</v>
      </c>
      <c r="N6858" s="107">
        <v>6</v>
      </c>
      <c r="O6858">
        <v>7.1</v>
      </c>
      <c r="P6858">
        <v>12000</v>
      </c>
    </row>
    <row r="6859" spans="1:16" x14ac:dyDescent="0.3">
      <c r="A6859" t="s">
        <v>5767</v>
      </c>
      <c r="B6859" t="s">
        <v>602</v>
      </c>
      <c r="N6859" s="107">
        <v>7</v>
      </c>
      <c r="O6859">
        <v>6.3</v>
      </c>
      <c r="P6859">
        <v>0</v>
      </c>
    </row>
    <row r="6860" spans="1:16" x14ac:dyDescent="0.3">
      <c r="A6860" t="s">
        <v>5768</v>
      </c>
      <c r="B6860" t="s">
        <v>916</v>
      </c>
      <c r="N6860" s="107">
        <v>8</v>
      </c>
      <c r="O6860">
        <v>7.7</v>
      </c>
      <c r="P6860">
        <v>14000</v>
      </c>
    </row>
    <row r="6861" spans="1:16" x14ac:dyDescent="0.3">
      <c r="A6861" t="s">
        <v>5769</v>
      </c>
      <c r="B6861" t="s">
        <v>546</v>
      </c>
      <c r="N6861" s="107">
        <v>2</v>
      </c>
      <c r="O6861">
        <v>8.3000000000000007</v>
      </c>
      <c r="P6861">
        <v>426</v>
      </c>
    </row>
    <row r="6862" spans="1:16" x14ac:dyDescent="0.3">
      <c r="A6862" t="s">
        <v>5770</v>
      </c>
      <c r="B6862" t="s">
        <v>443</v>
      </c>
      <c r="N6862" s="107">
        <v>3</v>
      </c>
      <c r="O6862">
        <v>7.1</v>
      </c>
      <c r="P6862">
        <v>39</v>
      </c>
    </row>
    <row r="6863" spans="1:16" x14ac:dyDescent="0.3">
      <c r="A6863" t="s">
        <v>5771</v>
      </c>
      <c r="B6863" t="s">
        <v>1065</v>
      </c>
      <c r="N6863" s="107">
        <v>21</v>
      </c>
      <c r="O6863">
        <v>4.7</v>
      </c>
      <c r="P6863">
        <v>0</v>
      </c>
    </row>
    <row r="6864" spans="1:16" x14ac:dyDescent="0.3">
      <c r="A6864" t="s">
        <v>5772</v>
      </c>
      <c r="B6864" t="s">
        <v>1066</v>
      </c>
      <c r="N6864" s="107">
        <v>12</v>
      </c>
      <c r="O6864">
        <v>7.7</v>
      </c>
      <c r="P6864">
        <v>754</v>
      </c>
    </row>
    <row r="6865" spans="1:16" x14ac:dyDescent="0.3">
      <c r="A6865" t="s">
        <v>5773</v>
      </c>
      <c r="B6865" t="s">
        <v>1067</v>
      </c>
      <c r="N6865" s="107">
        <v>13</v>
      </c>
      <c r="O6865">
        <v>7.2</v>
      </c>
      <c r="P6865">
        <v>638</v>
      </c>
    </row>
    <row r="6866" spans="1:16" x14ac:dyDescent="0.3">
      <c r="A6866" t="s">
        <v>5774</v>
      </c>
      <c r="B6866" t="s">
        <v>177</v>
      </c>
      <c r="N6866" s="107">
        <v>14</v>
      </c>
      <c r="O6866">
        <v>5.0999999999999996</v>
      </c>
      <c r="P6866">
        <v>194</v>
      </c>
    </row>
    <row r="6867" spans="1:16" x14ac:dyDescent="0.3">
      <c r="A6867" t="s">
        <v>5775</v>
      </c>
      <c r="B6867" t="s">
        <v>649</v>
      </c>
      <c r="N6867" s="107">
        <v>15</v>
      </c>
      <c r="O6867">
        <v>5.4</v>
      </c>
      <c r="P6867">
        <v>2000</v>
      </c>
    </row>
    <row r="6868" spans="1:16" x14ac:dyDescent="0.3">
      <c r="A6868" t="s">
        <v>5776</v>
      </c>
      <c r="B6868" t="s">
        <v>602</v>
      </c>
      <c r="N6868" s="107">
        <v>16</v>
      </c>
      <c r="O6868">
        <v>6.9</v>
      </c>
      <c r="P6868">
        <v>526</v>
      </c>
    </row>
    <row r="6869" spans="1:16" x14ac:dyDescent="0.3">
      <c r="A6869" t="s">
        <v>5777</v>
      </c>
      <c r="B6869" t="s">
        <v>1006</v>
      </c>
      <c r="N6869" s="107">
        <v>17</v>
      </c>
      <c r="O6869">
        <v>8.1999999999999993</v>
      </c>
      <c r="P6869">
        <v>0</v>
      </c>
    </row>
    <row r="6870" spans="1:16" x14ac:dyDescent="0.3">
      <c r="A6870" t="s">
        <v>5778</v>
      </c>
      <c r="B6870" t="s">
        <v>300</v>
      </c>
      <c r="N6870" s="107">
        <v>19</v>
      </c>
      <c r="O6870">
        <v>6.1</v>
      </c>
      <c r="P6870">
        <v>166</v>
      </c>
    </row>
    <row r="6871" spans="1:16" x14ac:dyDescent="0.3">
      <c r="A6871" t="s">
        <v>5779</v>
      </c>
      <c r="B6871" t="s">
        <v>554</v>
      </c>
      <c r="N6871" s="107">
        <v>6</v>
      </c>
      <c r="O6871">
        <v>6.1</v>
      </c>
      <c r="P6871">
        <v>0</v>
      </c>
    </row>
    <row r="6872" spans="1:16" x14ac:dyDescent="0.3">
      <c r="A6872" t="s">
        <v>5780</v>
      </c>
      <c r="B6872" t="s">
        <v>278</v>
      </c>
      <c r="N6872" s="107">
        <v>1</v>
      </c>
      <c r="O6872">
        <v>6.9</v>
      </c>
      <c r="P6872">
        <v>7</v>
      </c>
    </row>
    <row r="6873" spans="1:16" x14ac:dyDescent="0.3">
      <c r="A6873" t="s">
        <v>5781</v>
      </c>
      <c r="B6873" t="s">
        <v>589</v>
      </c>
      <c r="N6873" s="107">
        <v>2</v>
      </c>
      <c r="O6873">
        <v>5.8</v>
      </c>
      <c r="P6873">
        <v>12</v>
      </c>
    </row>
    <row r="6874" spans="1:16" x14ac:dyDescent="0.3">
      <c r="A6874" t="s">
        <v>5782</v>
      </c>
      <c r="B6874" t="s">
        <v>479</v>
      </c>
      <c r="N6874" s="107">
        <v>3</v>
      </c>
      <c r="O6874">
        <v>6</v>
      </c>
      <c r="P6874">
        <v>0</v>
      </c>
    </row>
    <row r="6875" spans="1:16" x14ac:dyDescent="0.3">
      <c r="A6875" t="s">
        <v>5783</v>
      </c>
      <c r="B6875" t="s">
        <v>443</v>
      </c>
      <c r="N6875" s="107">
        <v>4</v>
      </c>
      <c r="O6875">
        <v>8.1999999999999993</v>
      </c>
      <c r="P6875">
        <v>691</v>
      </c>
    </row>
    <row r="6876" spans="1:16" x14ac:dyDescent="0.3">
      <c r="A6876" t="s">
        <v>5784</v>
      </c>
      <c r="B6876" t="s">
        <v>329</v>
      </c>
      <c r="N6876" s="107">
        <v>5</v>
      </c>
      <c r="O6876">
        <v>8</v>
      </c>
      <c r="P6876">
        <v>672</v>
      </c>
    </row>
    <row r="6877" spans="1:16" x14ac:dyDescent="0.3">
      <c r="A6877" t="s">
        <v>5785</v>
      </c>
      <c r="B6877" t="s">
        <v>177</v>
      </c>
      <c r="N6877" s="107">
        <v>6</v>
      </c>
      <c r="O6877">
        <v>7</v>
      </c>
      <c r="P6877">
        <v>167</v>
      </c>
    </row>
    <row r="6878" spans="1:16" x14ac:dyDescent="0.3">
      <c r="A6878" t="s">
        <v>5786</v>
      </c>
      <c r="B6878" t="s">
        <v>929</v>
      </c>
      <c r="N6878" s="107">
        <v>7</v>
      </c>
      <c r="O6878">
        <v>6.3</v>
      </c>
      <c r="P6878">
        <v>12000</v>
      </c>
    </row>
    <row r="6879" spans="1:16" x14ac:dyDescent="0.3">
      <c r="A6879" t="s">
        <v>5787</v>
      </c>
      <c r="B6879" t="s">
        <v>644</v>
      </c>
      <c r="N6879" s="107">
        <v>8</v>
      </c>
      <c r="O6879">
        <v>7.6</v>
      </c>
      <c r="P6879">
        <v>0</v>
      </c>
    </row>
    <row r="6880" spans="1:16" x14ac:dyDescent="0.3">
      <c r="A6880" t="s">
        <v>5788</v>
      </c>
      <c r="B6880" t="s">
        <v>554</v>
      </c>
      <c r="N6880" s="107">
        <v>9</v>
      </c>
      <c r="O6880">
        <v>6.1</v>
      </c>
      <c r="P6880">
        <v>111</v>
      </c>
    </row>
    <row r="6881" spans="1:16" x14ac:dyDescent="0.3">
      <c r="A6881" t="s">
        <v>5789</v>
      </c>
      <c r="B6881" t="s">
        <v>1011</v>
      </c>
      <c r="N6881" s="107">
        <v>2</v>
      </c>
      <c r="O6881">
        <v>7.2</v>
      </c>
      <c r="P6881">
        <v>0</v>
      </c>
    </row>
    <row r="6882" spans="1:16" x14ac:dyDescent="0.3">
      <c r="A6882" t="s">
        <v>5790</v>
      </c>
      <c r="B6882" t="s">
        <v>916</v>
      </c>
      <c r="N6882" s="107">
        <v>3</v>
      </c>
      <c r="O6882">
        <v>7.8</v>
      </c>
      <c r="P6882">
        <v>583</v>
      </c>
    </row>
    <row r="6883" spans="1:16" x14ac:dyDescent="0.3">
      <c r="A6883" t="s">
        <v>5791</v>
      </c>
      <c r="B6883" t="s">
        <v>227</v>
      </c>
      <c r="N6883" s="107">
        <v>4</v>
      </c>
      <c r="O6883">
        <v>4.7</v>
      </c>
      <c r="P6883">
        <v>70</v>
      </c>
    </row>
    <row r="6884" spans="1:16" x14ac:dyDescent="0.3">
      <c r="A6884" t="s">
        <v>5792</v>
      </c>
      <c r="B6884" t="s">
        <v>177</v>
      </c>
      <c r="N6884" s="107">
        <v>5</v>
      </c>
      <c r="O6884">
        <v>7.5</v>
      </c>
      <c r="P6884">
        <v>17000</v>
      </c>
    </row>
    <row r="6885" spans="1:16" x14ac:dyDescent="0.3">
      <c r="A6885" t="s">
        <v>5793</v>
      </c>
      <c r="B6885" t="s">
        <v>213</v>
      </c>
      <c r="N6885" s="107">
        <v>6</v>
      </c>
      <c r="O6885">
        <v>6.7</v>
      </c>
      <c r="P6885">
        <v>240</v>
      </c>
    </row>
    <row r="6886" spans="1:16" x14ac:dyDescent="0.3">
      <c r="A6886" t="s">
        <v>5794</v>
      </c>
      <c r="B6886" t="s">
        <v>880</v>
      </c>
      <c r="N6886" s="107">
        <v>7</v>
      </c>
      <c r="O6886">
        <v>3.4</v>
      </c>
      <c r="P6886">
        <v>12000</v>
      </c>
    </row>
    <row r="6887" spans="1:16" x14ac:dyDescent="0.3">
      <c r="A6887" t="s">
        <v>3549</v>
      </c>
      <c r="B6887" t="s">
        <v>554</v>
      </c>
      <c r="N6887" s="107">
        <v>8</v>
      </c>
      <c r="O6887">
        <v>7.9</v>
      </c>
      <c r="P6887">
        <v>40000</v>
      </c>
    </row>
    <row r="6888" spans="1:16" x14ac:dyDescent="0.3">
      <c r="A6888" t="s">
        <v>5795</v>
      </c>
      <c r="B6888" t="s">
        <v>325</v>
      </c>
      <c r="N6888" s="107">
        <v>2</v>
      </c>
      <c r="O6888">
        <v>8.9</v>
      </c>
      <c r="P6888">
        <v>675</v>
      </c>
    </row>
    <row r="6889" spans="1:16" x14ac:dyDescent="0.3">
      <c r="A6889" t="s">
        <v>5796</v>
      </c>
      <c r="B6889" t="s">
        <v>1068</v>
      </c>
      <c r="N6889" s="107">
        <v>3</v>
      </c>
      <c r="O6889">
        <v>6.9</v>
      </c>
      <c r="P6889">
        <v>0</v>
      </c>
    </row>
    <row r="6890" spans="1:16" x14ac:dyDescent="0.3">
      <c r="A6890" t="s">
        <v>5797</v>
      </c>
      <c r="B6890" t="s">
        <v>300</v>
      </c>
      <c r="N6890" s="107">
        <v>14</v>
      </c>
      <c r="O6890">
        <v>8.1999999999999993</v>
      </c>
      <c r="P6890">
        <v>13000</v>
      </c>
    </row>
    <row r="6891" spans="1:16" x14ac:dyDescent="0.3">
      <c r="A6891" t="s">
        <v>5798</v>
      </c>
      <c r="B6891" t="s">
        <v>479</v>
      </c>
      <c r="N6891" s="107">
        <v>15</v>
      </c>
      <c r="O6891">
        <v>7.3</v>
      </c>
      <c r="P6891">
        <v>0</v>
      </c>
    </row>
    <row r="6892" spans="1:16" x14ac:dyDescent="0.3">
      <c r="A6892" t="s">
        <v>5799</v>
      </c>
      <c r="B6892" t="s">
        <v>1038</v>
      </c>
      <c r="N6892" s="107">
        <v>16</v>
      </c>
      <c r="O6892">
        <v>8</v>
      </c>
      <c r="P6892">
        <v>121</v>
      </c>
    </row>
    <row r="6893" spans="1:16" x14ac:dyDescent="0.3">
      <c r="A6893" t="s">
        <v>5800</v>
      </c>
      <c r="B6893" t="s">
        <v>373</v>
      </c>
      <c r="N6893" s="107">
        <v>17</v>
      </c>
      <c r="O6893">
        <v>6.7</v>
      </c>
      <c r="P6893">
        <v>0</v>
      </c>
    </row>
    <row r="6894" spans="1:16" x14ac:dyDescent="0.3">
      <c r="A6894" t="s">
        <v>5801</v>
      </c>
      <c r="B6894" t="s">
        <v>1069</v>
      </c>
      <c r="N6894" s="107">
        <v>19</v>
      </c>
      <c r="O6894">
        <v>6.6</v>
      </c>
      <c r="P6894">
        <v>166</v>
      </c>
    </row>
    <row r="6895" spans="1:16" x14ac:dyDescent="0.3">
      <c r="A6895" t="s">
        <v>5802</v>
      </c>
      <c r="B6895" t="s">
        <v>300</v>
      </c>
      <c r="N6895" s="107">
        <v>6</v>
      </c>
      <c r="O6895">
        <v>6.9</v>
      </c>
      <c r="P6895">
        <v>0</v>
      </c>
    </row>
    <row r="6896" spans="1:16" x14ac:dyDescent="0.3">
      <c r="A6896" t="s">
        <v>5803</v>
      </c>
      <c r="B6896" t="s">
        <v>373</v>
      </c>
      <c r="N6896" s="107">
        <v>1</v>
      </c>
      <c r="O6896">
        <v>7.1</v>
      </c>
      <c r="P6896">
        <v>29</v>
      </c>
    </row>
    <row r="6897" spans="1:16" x14ac:dyDescent="0.3">
      <c r="A6897" t="s">
        <v>5804</v>
      </c>
      <c r="B6897" t="s">
        <v>443</v>
      </c>
      <c r="N6897" s="107">
        <v>2</v>
      </c>
      <c r="O6897">
        <v>5.6</v>
      </c>
      <c r="P6897">
        <v>594</v>
      </c>
    </row>
    <row r="6898" spans="1:16" x14ac:dyDescent="0.3">
      <c r="A6898" t="s">
        <v>5805</v>
      </c>
      <c r="B6898" t="s">
        <v>443</v>
      </c>
      <c r="N6898" s="107">
        <v>3</v>
      </c>
      <c r="O6898">
        <v>6.7</v>
      </c>
      <c r="P6898">
        <v>0</v>
      </c>
    </row>
    <row r="6899" spans="1:16" x14ac:dyDescent="0.3">
      <c r="A6899" t="s">
        <v>5806</v>
      </c>
      <c r="B6899" t="s">
        <v>443</v>
      </c>
      <c r="N6899" s="107">
        <v>4</v>
      </c>
      <c r="O6899">
        <v>7.1</v>
      </c>
      <c r="P6899">
        <v>92</v>
      </c>
    </row>
    <row r="6900" spans="1:16" x14ac:dyDescent="0.3">
      <c r="A6900" t="s">
        <v>5807</v>
      </c>
      <c r="B6900" t="s">
        <v>443</v>
      </c>
      <c r="N6900" s="107">
        <v>5</v>
      </c>
      <c r="O6900">
        <v>5.2</v>
      </c>
      <c r="P6900">
        <v>2000</v>
      </c>
    </row>
    <row r="6901" spans="1:16" x14ac:dyDescent="0.3">
      <c r="A6901" t="s">
        <v>5808</v>
      </c>
      <c r="B6901" t="s">
        <v>525</v>
      </c>
      <c r="N6901" s="107">
        <v>6</v>
      </c>
      <c r="O6901">
        <v>7.7</v>
      </c>
      <c r="P6901">
        <v>50</v>
      </c>
    </row>
    <row r="6902" spans="1:16" x14ac:dyDescent="0.3">
      <c r="A6902" t="s">
        <v>5809</v>
      </c>
      <c r="B6902" t="s">
        <v>177</v>
      </c>
      <c r="N6902" s="107">
        <v>7</v>
      </c>
      <c r="O6902">
        <v>7.5</v>
      </c>
      <c r="P6902">
        <v>379</v>
      </c>
    </row>
    <row r="6903" spans="1:16" x14ac:dyDescent="0.3">
      <c r="A6903" t="s">
        <v>5810</v>
      </c>
      <c r="B6903" t="s">
        <v>177</v>
      </c>
      <c r="N6903" s="107">
        <v>8</v>
      </c>
      <c r="O6903">
        <v>7.6</v>
      </c>
      <c r="P6903">
        <v>363</v>
      </c>
    </row>
    <row r="6904" spans="1:16" x14ac:dyDescent="0.3">
      <c r="A6904" t="s">
        <v>5811</v>
      </c>
      <c r="B6904" t="s">
        <v>190</v>
      </c>
      <c r="N6904" s="107">
        <v>9</v>
      </c>
      <c r="O6904">
        <v>8.1</v>
      </c>
      <c r="P6904">
        <v>26</v>
      </c>
    </row>
    <row r="6905" spans="1:16" x14ac:dyDescent="0.3">
      <c r="A6905" t="s">
        <v>5812</v>
      </c>
      <c r="B6905" t="s">
        <v>190</v>
      </c>
      <c r="N6905" s="107">
        <v>2</v>
      </c>
      <c r="O6905">
        <v>5.5</v>
      </c>
      <c r="P6905">
        <v>30</v>
      </c>
    </row>
    <row r="6906" spans="1:16" x14ac:dyDescent="0.3">
      <c r="A6906" t="s">
        <v>5813</v>
      </c>
      <c r="B6906" t="s">
        <v>464</v>
      </c>
      <c r="N6906" s="107">
        <v>3</v>
      </c>
      <c r="O6906">
        <v>6.6</v>
      </c>
      <c r="P6906">
        <v>53</v>
      </c>
    </row>
    <row r="6907" spans="1:16" x14ac:dyDescent="0.3">
      <c r="A6907" t="s">
        <v>5814</v>
      </c>
      <c r="B6907" t="s">
        <v>176</v>
      </c>
      <c r="N6907" s="107">
        <v>4</v>
      </c>
      <c r="O6907">
        <v>3.2</v>
      </c>
      <c r="P6907">
        <v>14000</v>
      </c>
    </row>
    <row r="6908" spans="1:16" x14ac:dyDescent="0.3">
      <c r="A6908" t="s">
        <v>2192</v>
      </c>
      <c r="B6908" t="s">
        <v>576</v>
      </c>
      <c r="N6908" s="107">
        <v>5</v>
      </c>
      <c r="O6908">
        <v>7.4</v>
      </c>
      <c r="P6908">
        <v>175</v>
      </c>
    </row>
    <row r="6909" spans="1:16" x14ac:dyDescent="0.3">
      <c r="A6909" t="s">
        <v>5815</v>
      </c>
      <c r="B6909" t="s">
        <v>592</v>
      </c>
      <c r="N6909" s="107">
        <v>6</v>
      </c>
      <c r="O6909">
        <v>6.6</v>
      </c>
      <c r="P6909">
        <v>0</v>
      </c>
    </row>
    <row r="6910" spans="1:16" x14ac:dyDescent="0.3">
      <c r="A6910" t="s">
        <v>5816</v>
      </c>
      <c r="B6910" t="s">
        <v>1070</v>
      </c>
      <c r="N6910" s="107">
        <v>7</v>
      </c>
      <c r="O6910">
        <v>6.2</v>
      </c>
      <c r="P6910">
        <v>261</v>
      </c>
    </row>
    <row r="6911" spans="1:16" x14ac:dyDescent="0.3">
      <c r="A6911" t="s">
        <v>5817</v>
      </c>
      <c r="B6911" t="s">
        <v>755</v>
      </c>
      <c r="N6911" s="107">
        <v>8</v>
      </c>
      <c r="O6911">
        <v>4.8</v>
      </c>
      <c r="P6911">
        <v>4</v>
      </c>
    </row>
    <row r="6912" spans="1:16" x14ac:dyDescent="0.3">
      <c r="A6912" t="s">
        <v>5818</v>
      </c>
      <c r="B6912" t="s">
        <v>602</v>
      </c>
      <c r="N6912" s="107">
        <v>2</v>
      </c>
      <c r="O6912">
        <v>4.5</v>
      </c>
      <c r="P6912">
        <v>7</v>
      </c>
    </row>
    <row r="6913" spans="1:16" x14ac:dyDescent="0.3">
      <c r="A6913" t="s">
        <v>5819</v>
      </c>
      <c r="B6913" t="s">
        <v>278</v>
      </c>
      <c r="N6913" s="107">
        <v>3</v>
      </c>
      <c r="O6913">
        <v>7.2</v>
      </c>
      <c r="P6913">
        <v>114</v>
      </c>
    </row>
    <row r="6914" spans="1:16" x14ac:dyDescent="0.3">
      <c r="A6914" t="s">
        <v>5820</v>
      </c>
      <c r="B6914" t="s">
        <v>398</v>
      </c>
      <c r="N6914">
        <v>5</v>
      </c>
      <c r="O6914">
        <v>4.3</v>
      </c>
      <c r="P6914">
        <v>249</v>
      </c>
    </row>
    <row r="6915" spans="1:16" x14ac:dyDescent="0.3">
      <c r="A6915" t="s">
        <v>5821</v>
      </c>
      <c r="B6915" t="s">
        <v>537</v>
      </c>
      <c r="N6915">
        <v>4</v>
      </c>
      <c r="O6915">
        <v>4.5</v>
      </c>
      <c r="P6915">
        <v>0</v>
      </c>
    </row>
    <row r="6916" spans="1:16" x14ac:dyDescent="0.3">
      <c r="A6916" t="s">
        <v>5822</v>
      </c>
      <c r="B6916" t="s">
        <v>1071</v>
      </c>
      <c r="N6916">
        <v>3</v>
      </c>
      <c r="O6916">
        <v>6.4</v>
      </c>
      <c r="P6916">
        <v>0</v>
      </c>
    </row>
    <row r="6917" spans="1:16" x14ac:dyDescent="0.3">
      <c r="A6917" t="s">
        <v>5823</v>
      </c>
      <c r="B6917" t="s">
        <v>566</v>
      </c>
      <c r="N6917">
        <v>2</v>
      </c>
      <c r="O6917">
        <v>6.4</v>
      </c>
      <c r="P6917">
        <v>0</v>
      </c>
    </row>
    <row r="6918" spans="1:16" x14ac:dyDescent="0.3">
      <c r="A6918" t="s">
        <v>5824</v>
      </c>
      <c r="B6918" t="s">
        <v>278</v>
      </c>
      <c r="N6918">
        <v>3</v>
      </c>
      <c r="O6918">
        <v>7.3</v>
      </c>
      <c r="P6918">
        <v>169</v>
      </c>
    </row>
    <row r="6919" spans="1:16" x14ac:dyDescent="0.3">
      <c r="A6919" t="s">
        <v>5825</v>
      </c>
      <c r="B6919" t="s">
        <v>278</v>
      </c>
      <c r="N6919">
        <v>4</v>
      </c>
      <c r="O6919">
        <v>6.9</v>
      </c>
      <c r="P6919">
        <v>16</v>
      </c>
    </row>
    <row r="6920" spans="1:16" x14ac:dyDescent="0.3">
      <c r="A6920" t="s">
        <v>5826</v>
      </c>
      <c r="B6920" t="s">
        <v>1072</v>
      </c>
      <c r="N6920">
        <v>5</v>
      </c>
      <c r="O6920">
        <v>4.3</v>
      </c>
      <c r="P6920">
        <v>661</v>
      </c>
    </row>
    <row r="6921" spans="1:16" x14ac:dyDescent="0.3">
      <c r="A6921" t="s">
        <v>5827</v>
      </c>
      <c r="B6921" t="s">
        <v>525</v>
      </c>
      <c r="N6921">
        <v>6</v>
      </c>
      <c r="O6921">
        <v>7.2</v>
      </c>
      <c r="P6921">
        <v>423</v>
      </c>
    </row>
    <row r="6922" spans="1:16" x14ac:dyDescent="0.3">
      <c r="A6922" t="s">
        <v>5828</v>
      </c>
      <c r="B6922" t="s">
        <v>278</v>
      </c>
      <c r="N6922">
        <v>7</v>
      </c>
      <c r="O6922">
        <v>6.5</v>
      </c>
      <c r="P6922">
        <v>170</v>
      </c>
    </row>
    <row r="6923" spans="1:16" x14ac:dyDescent="0.3">
      <c r="A6923" t="s">
        <v>5829</v>
      </c>
      <c r="B6923" t="s">
        <v>373</v>
      </c>
      <c r="N6923">
        <v>8</v>
      </c>
      <c r="O6923">
        <v>6.6</v>
      </c>
      <c r="P6923">
        <v>133</v>
      </c>
    </row>
    <row r="6924" spans="1:16" x14ac:dyDescent="0.3">
      <c r="A6924" t="s">
        <v>5830</v>
      </c>
      <c r="B6924" t="s">
        <v>278</v>
      </c>
      <c r="N6924">
        <v>9</v>
      </c>
      <c r="O6924">
        <v>6.7</v>
      </c>
      <c r="P6924">
        <v>17</v>
      </c>
    </row>
    <row r="6925" spans="1:16" x14ac:dyDescent="0.3">
      <c r="A6925" t="s">
        <v>5831</v>
      </c>
      <c r="B6925" t="s">
        <v>891</v>
      </c>
      <c r="N6925">
        <v>8</v>
      </c>
      <c r="O6925">
        <v>4.3</v>
      </c>
      <c r="P6925">
        <v>11000</v>
      </c>
    </row>
    <row r="6926" spans="1:16" x14ac:dyDescent="0.3">
      <c r="A6926" t="s">
        <v>5832</v>
      </c>
      <c r="B6926" t="s">
        <v>534</v>
      </c>
      <c r="N6926">
        <v>7</v>
      </c>
      <c r="O6926">
        <v>7.3</v>
      </c>
      <c r="P6926">
        <v>46</v>
      </c>
    </row>
    <row r="6927" spans="1:16" x14ac:dyDescent="0.3">
      <c r="A6927" t="s">
        <v>5833</v>
      </c>
      <c r="B6927" t="s">
        <v>300</v>
      </c>
      <c r="N6927">
        <v>6</v>
      </c>
      <c r="O6927">
        <v>6.4</v>
      </c>
      <c r="P6927">
        <v>178</v>
      </c>
    </row>
    <row r="6928" spans="1:16" x14ac:dyDescent="0.3">
      <c r="A6928" t="s">
        <v>5834</v>
      </c>
      <c r="B6928" t="s">
        <v>1073</v>
      </c>
      <c r="N6928">
        <v>5</v>
      </c>
      <c r="O6928">
        <v>7</v>
      </c>
      <c r="P6928">
        <v>98</v>
      </c>
    </row>
    <row r="6929" spans="1:16" x14ac:dyDescent="0.3">
      <c r="A6929" t="s">
        <v>5835</v>
      </c>
      <c r="B6929" t="s">
        <v>323</v>
      </c>
      <c r="N6929">
        <v>4</v>
      </c>
      <c r="O6929">
        <v>5.5</v>
      </c>
      <c r="P6929">
        <v>12000</v>
      </c>
    </row>
    <row r="6930" spans="1:16" x14ac:dyDescent="0.3">
      <c r="A6930" t="s">
        <v>5836</v>
      </c>
      <c r="B6930" t="s">
        <v>190</v>
      </c>
      <c r="N6930">
        <v>3</v>
      </c>
      <c r="O6930">
        <v>6.7</v>
      </c>
      <c r="P6930">
        <v>85</v>
      </c>
    </row>
    <row r="6931" spans="1:16" x14ac:dyDescent="0.3">
      <c r="A6931" t="s">
        <v>5837</v>
      </c>
      <c r="B6931" t="s">
        <v>602</v>
      </c>
      <c r="N6931">
        <v>2</v>
      </c>
      <c r="O6931">
        <v>4.3</v>
      </c>
      <c r="P6931">
        <v>93</v>
      </c>
    </row>
    <row r="6932" spans="1:16" x14ac:dyDescent="0.3">
      <c r="A6932" t="s">
        <v>5838</v>
      </c>
      <c r="B6932" t="s">
        <v>603</v>
      </c>
      <c r="N6932">
        <v>3</v>
      </c>
      <c r="O6932">
        <v>6.1</v>
      </c>
      <c r="P6932">
        <v>62</v>
      </c>
    </row>
    <row r="6933" spans="1:16" x14ac:dyDescent="0.3">
      <c r="A6933" t="s">
        <v>5839</v>
      </c>
      <c r="B6933" t="s">
        <v>373</v>
      </c>
      <c r="N6933">
        <v>1</v>
      </c>
      <c r="O6933">
        <v>6.8</v>
      </c>
      <c r="P6933">
        <v>0</v>
      </c>
    </row>
    <row r="6934" spans="1:16" x14ac:dyDescent="0.3">
      <c r="A6934" t="s">
        <v>5840</v>
      </c>
      <c r="B6934" t="s">
        <v>479</v>
      </c>
      <c r="N6934">
        <v>13</v>
      </c>
      <c r="O6934">
        <v>3.9</v>
      </c>
      <c r="P6934">
        <v>10000</v>
      </c>
    </row>
    <row r="6935" spans="1:16" x14ac:dyDescent="0.3">
      <c r="A6935" t="s">
        <v>5841</v>
      </c>
      <c r="B6935" t="s">
        <v>325</v>
      </c>
      <c r="N6935">
        <v>12</v>
      </c>
      <c r="O6935">
        <v>8.5</v>
      </c>
      <c r="P6935">
        <v>122</v>
      </c>
    </row>
    <row r="6936" spans="1:16" x14ac:dyDescent="0.3">
      <c r="A6936" t="s">
        <v>5842</v>
      </c>
      <c r="B6936" t="s">
        <v>443</v>
      </c>
      <c r="N6936">
        <v>14</v>
      </c>
      <c r="O6936">
        <v>6.9</v>
      </c>
      <c r="P6936">
        <v>773</v>
      </c>
    </row>
    <row r="6937" spans="1:16" x14ac:dyDescent="0.3">
      <c r="A6937" t="s">
        <v>5843</v>
      </c>
      <c r="B6937" t="s">
        <v>479</v>
      </c>
      <c r="N6937">
        <v>13</v>
      </c>
      <c r="O6937">
        <v>7.3</v>
      </c>
      <c r="P6937">
        <v>14000</v>
      </c>
    </row>
    <row r="6938" spans="1:16" x14ac:dyDescent="0.3">
      <c r="A6938" t="s">
        <v>5844</v>
      </c>
      <c r="B6938" t="s">
        <v>233</v>
      </c>
      <c r="N6938">
        <v>21</v>
      </c>
      <c r="O6938">
        <v>6.9</v>
      </c>
      <c r="P6938">
        <v>67</v>
      </c>
    </row>
    <row r="6939" spans="1:16" x14ac:dyDescent="0.3">
      <c r="A6939" t="s">
        <v>5845</v>
      </c>
      <c r="B6939" t="s">
        <v>825</v>
      </c>
      <c r="N6939">
        <v>12</v>
      </c>
      <c r="O6939">
        <v>6.3</v>
      </c>
      <c r="P6939">
        <v>777</v>
      </c>
    </row>
    <row r="6940" spans="1:16" x14ac:dyDescent="0.3">
      <c r="A6940" t="s">
        <v>5846</v>
      </c>
      <c r="B6940" t="s">
        <v>960</v>
      </c>
      <c r="N6940">
        <v>12</v>
      </c>
      <c r="O6940">
        <v>2.5</v>
      </c>
      <c r="P6940">
        <v>141</v>
      </c>
    </row>
    <row r="6941" spans="1:16" x14ac:dyDescent="0.3">
      <c r="A6941" t="s">
        <v>5847</v>
      </c>
      <c r="B6941" t="s">
        <v>443</v>
      </c>
      <c r="N6941">
        <v>13</v>
      </c>
      <c r="O6941">
        <v>5.7</v>
      </c>
      <c r="P6941">
        <v>11000</v>
      </c>
    </row>
    <row r="6942" spans="1:16" x14ac:dyDescent="0.3">
      <c r="A6942" t="s">
        <v>5848</v>
      </c>
      <c r="B6942" t="s">
        <v>1074</v>
      </c>
      <c r="N6942">
        <v>14</v>
      </c>
      <c r="O6942">
        <v>7</v>
      </c>
      <c r="P6942">
        <v>0</v>
      </c>
    </row>
    <row r="6943" spans="1:16" x14ac:dyDescent="0.3">
      <c r="A6943" t="s">
        <v>5849</v>
      </c>
      <c r="B6943" t="s">
        <v>636</v>
      </c>
      <c r="N6943">
        <v>15</v>
      </c>
      <c r="O6943">
        <v>6.2</v>
      </c>
      <c r="P6943">
        <v>0</v>
      </c>
    </row>
    <row r="6944" spans="1:16" x14ac:dyDescent="0.3">
      <c r="A6944" t="s">
        <v>5850</v>
      </c>
      <c r="B6944" t="s">
        <v>1075</v>
      </c>
      <c r="N6944">
        <v>16</v>
      </c>
      <c r="O6944">
        <v>6.9</v>
      </c>
      <c r="P6944">
        <v>76</v>
      </c>
    </row>
    <row r="6945" spans="1:16" x14ac:dyDescent="0.3">
      <c r="A6945" t="s">
        <v>5851</v>
      </c>
      <c r="B6945" t="s">
        <v>325</v>
      </c>
      <c r="N6945">
        <v>17</v>
      </c>
      <c r="O6945">
        <v>4.5</v>
      </c>
      <c r="P6945">
        <v>53</v>
      </c>
    </row>
    <row r="6946" spans="1:16" x14ac:dyDescent="0.3">
      <c r="A6946" t="s">
        <v>5852</v>
      </c>
      <c r="B6946" t="s">
        <v>177</v>
      </c>
      <c r="N6946">
        <v>4</v>
      </c>
      <c r="O6946">
        <v>7.8</v>
      </c>
      <c r="P6946">
        <v>519</v>
      </c>
    </row>
    <row r="6947" spans="1:16" x14ac:dyDescent="0.3">
      <c r="A6947" t="s">
        <v>5853</v>
      </c>
      <c r="B6947" t="s">
        <v>554</v>
      </c>
      <c r="N6947">
        <v>3</v>
      </c>
      <c r="O6947">
        <v>4.4000000000000004</v>
      </c>
      <c r="P6947">
        <v>515</v>
      </c>
    </row>
    <row r="6948" spans="1:16" x14ac:dyDescent="0.3">
      <c r="A6948" t="s">
        <v>3758</v>
      </c>
      <c r="B6948" t="s">
        <v>767</v>
      </c>
      <c r="N6948">
        <v>2</v>
      </c>
      <c r="O6948">
        <v>7.4</v>
      </c>
      <c r="P6948">
        <v>71</v>
      </c>
    </row>
    <row r="6949" spans="1:16" x14ac:dyDescent="0.3">
      <c r="A6949" t="s">
        <v>5854</v>
      </c>
      <c r="B6949" t="s">
        <v>957</v>
      </c>
      <c r="N6949">
        <v>1</v>
      </c>
      <c r="O6949">
        <v>6.6</v>
      </c>
      <c r="P6949">
        <v>199</v>
      </c>
    </row>
    <row r="6950" spans="1:16" x14ac:dyDescent="0.3">
      <c r="A6950" t="s">
        <v>5855</v>
      </c>
      <c r="B6950" t="s">
        <v>177</v>
      </c>
      <c r="N6950">
        <v>2</v>
      </c>
      <c r="O6950">
        <v>8</v>
      </c>
      <c r="P6950">
        <v>226</v>
      </c>
    </row>
    <row r="6951" spans="1:16" x14ac:dyDescent="0.3">
      <c r="A6951" t="s">
        <v>5856</v>
      </c>
      <c r="B6951" t="s">
        <v>560</v>
      </c>
      <c r="N6951">
        <v>3</v>
      </c>
      <c r="O6951">
        <v>8.3000000000000007</v>
      </c>
      <c r="P6951">
        <v>72</v>
      </c>
    </row>
    <row r="6952" spans="1:16" x14ac:dyDescent="0.3">
      <c r="A6952" t="s">
        <v>5857</v>
      </c>
      <c r="B6952" t="s">
        <v>298</v>
      </c>
      <c r="N6952">
        <v>4</v>
      </c>
      <c r="O6952">
        <v>6.5</v>
      </c>
      <c r="P6952">
        <v>231</v>
      </c>
    </row>
    <row r="6953" spans="1:16" x14ac:dyDescent="0.3">
      <c r="A6953" t="s">
        <v>5858</v>
      </c>
      <c r="B6953" t="s">
        <v>607</v>
      </c>
      <c r="N6953">
        <v>5</v>
      </c>
      <c r="O6953">
        <v>7.1</v>
      </c>
      <c r="P6953">
        <v>22000</v>
      </c>
    </row>
    <row r="6954" spans="1:16" x14ac:dyDescent="0.3">
      <c r="A6954" t="s">
        <v>5859</v>
      </c>
      <c r="B6954" t="s">
        <v>690</v>
      </c>
      <c r="N6954">
        <v>6</v>
      </c>
      <c r="O6954">
        <v>7.1</v>
      </c>
      <c r="P6954">
        <v>244</v>
      </c>
    </row>
    <row r="6955" spans="1:16" x14ac:dyDescent="0.3">
      <c r="A6955" t="s">
        <v>5860</v>
      </c>
      <c r="B6955" t="s">
        <v>1076</v>
      </c>
      <c r="N6955">
        <v>7</v>
      </c>
      <c r="O6955">
        <v>4</v>
      </c>
      <c r="P6955">
        <v>801</v>
      </c>
    </row>
    <row r="6956" spans="1:16" x14ac:dyDescent="0.3">
      <c r="A6956" t="s">
        <v>5861</v>
      </c>
      <c r="B6956" t="s">
        <v>177</v>
      </c>
      <c r="N6956">
        <v>8</v>
      </c>
      <c r="O6956">
        <v>7.5</v>
      </c>
      <c r="P6956">
        <v>72</v>
      </c>
    </row>
    <row r="6957" spans="1:16" x14ac:dyDescent="0.3">
      <c r="A6957" t="s">
        <v>5862</v>
      </c>
      <c r="B6957" t="s">
        <v>443</v>
      </c>
      <c r="N6957">
        <v>9</v>
      </c>
      <c r="O6957">
        <v>7</v>
      </c>
      <c r="P6957">
        <v>17</v>
      </c>
    </row>
    <row r="6958" spans="1:16" x14ac:dyDescent="0.3">
      <c r="A6958" t="s">
        <v>5863</v>
      </c>
      <c r="B6958" t="s">
        <v>373</v>
      </c>
      <c r="N6958">
        <v>8</v>
      </c>
      <c r="O6958">
        <v>4</v>
      </c>
      <c r="P6958">
        <v>465</v>
      </c>
    </row>
    <row r="6959" spans="1:16" x14ac:dyDescent="0.3">
      <c r="A6959" t="s">
        <v>5864</v>
      </c>
      <c r="B6959" t="s">
        <v>1077</v>
      </c>
      <c r="N6959">
        <v>7</v>
      </c>
      <c r="O6959">
        <v>6.7</v>
      </c>
      <c r="P6959">
        <v>0</v>
      </c>
    </row>
    <row r="6960" spans="1:16" x14ac:dyDescent="0.3">
      <c r="A6960" t="s">
        <v>4730</v>
      </c>
      <c r="B6960" t="s">
        <v>945</v>
      </c>
      <c r="N6960">
        <v>6</v>
      </c>
      <c r="O6960">
        <v>7.2</v>
      </c>
      <c r="P6960">
        <v>10000</v>
      </c>
    </row>
    <row r="6961" spans="1:16" x14ac:dyDescent="0.3">
      <c r="A6961" t="s">
        <v>5865</v>
      </c>
      <c r="B6961" t="s">
        <v>191</v>
      </c>
      <c r="N6961">
        <v>5</v>
      </c>
      <c r="O6961">
        <v>7</v>
      </c>
      <c r="P6961">
        <v>0</v>
      </c>
    </row>
    <row r="6962" spans="1:16" x14ac:dyDescent="0.3">
      <c r="A6962" t="s">
        <v>5866</v>
      </c>
      <c r="B6962" t="s">
        <v>373</v>
      </c>
      <c r="N6962">
        <v>4</v>
      </c>
      <c r="O6962">
        <v>7.4</v>
      </c>
      <c r="P6962">
        <v>0</v>
      </c>
    </row>
    <row r="6963" spans="1:16" x14ac:dyDescent="0.3">
      <c r="A6963" t="s">
        <v>5867</v>
      </c>
      <c r="B6963" t="s">
        <v>745</v>
      </c>
      <c r="N6963">
        <v>3</v>
      </c>
      <c r="O6963">
        <v>8</v>
      </c>
      <c r="P6963">
        <v>328</v>
      </c>
    </row>
    <row r="6964" spans="1:16" x14ac:dyDescent="0.3">
      <c r="A6964" t="s">
        <v>5868</v>
      </c>
      <c r="B6964" t="s">
        <v>1078</v>
      </c>
      <c r="N6964">
        <v>2</v>
      </c>
      <c r="O6964">
        <v>6.5</v>
      </c>
      <c r="P6964">
        <v>30</v>
      </c>
    </row>
    <row r="6965" spans="1:16" x14ac:dyDescent="0.3">
      <c r="A6965" t="s">
        <v>5869</v>
      </c>
      <c r="B6965" t="s">
        <v>177</v>
      </c>
      <c r="N6965">
        <v>1</v>
      </c>
      <c r="O6965">
        <v>7.2</v>
      </c>
      <c r="P6965">
        <v>0</v>
      </c>
    </row>
    <row r="6966" spans="1:16" x14ac:dyDescent="0.3">
      <c r="A6966" t="s">
        <v>5870</v>
      </c>
      <c r="B6966" t="s">
        <v>443</v>
      </c>
      <c r="N6966">
        <v>2</v>
      </c>
      <c r="O6966">
        <v>6.4</v>
      </c>
      <c r="P6966">
        <v>569</v>
      </c>
    </row>
    <row r="6967" spans="1:16" x14ac:dyDescent="0.3">
      <c r="A6967" t="s">
        <v>5871</v>
      </c>
      <c r="B6967" t="s">
        <v>443</v>
      </c>
      <c r="N6967">
        <v>3</v>
      </c>
      <c r="O6967">
        <v>6.5</v>
      </c>
      <c r="P6967">
        <v>2000</v>
      </c>
    </row>
    <row r="6968" spans="1:16" x14ac:dyDescent="0.3">
      <c r="A6968" t="s">
        <v>5872</v>
      </c>
      <c r="B6968" t="s">
        <v>278</v>
      </c>
      <c r="N6968">
        <v>4</v>
      </c>
      <c r="O6968">
        <v>6.8</v>
      </c>
      <c r="P6968">
        <v>96</v>
      </c>
    </row>
    <row r="6969" spans="1:16" x14ac:dyDescent="0.3">
      <c r="A6969" t="s">
        <v>5873</v>
      </c>
      <c r="B6969" t="s">
        <v>592</v>
      </c>
      <c r="N6969">
        <v>5</v>
      </c>
      <c r="O6969">
        <v>6.9</v>
      </c>
      <c r="P6969">
        <v>26</v>
      </c>
    </row>
    <row r="6970" spans="1:16" x14ac:dyDescent="0.3">
      <c r="A6970" t="s">
        <v>5874</v>
      </c>
      <c r="B6970" t="s">
        <v>1054</v>
      </c>
      <c r="N6970">
        <v>6</v>
      </c>
      <c r="O6970">
        <v>7.5</v>
      </c>
      <c r="P6970">
        <v>29000</v>
      </c>
    </row>
    <row r="6971" spans="1:16" x14ac:dyDescent="0.3">
      <c r="A6971" t="s">
        <v>2740</v>
      </c>
      <c r="B6971" t="s">
        <v>341</v>
      </c>
      <c r="N6971">
        <v>7</v>
      </c>
      <c r="O6971">
        <v>7.1</v>
      </c>
      <c r="P6971">
        <v>198</v>
      </c>
    </row>
    <row r="6972" spans="1:16" x14ac:dyDescent="0.3">
      <c r="A6972" t="s">
        <v>5875</v>
      </c>
      <c r="B6972" t="s">
        <v>526</v>
      </c>
      <c r="N6972">
        <v>8</v>
      </c>
      <c r="O6972">
        <v>5.0999999999999996</v>
      </c>
      <c r="P6972">
        <v>47</v>
      </c>
    </row>
    <row r="6973" spans="1:16" x14ac:dyDescent="0.3">
      <c r="A6973" t="s">
        <v>5876</v>
      </c>
      <c r="B6973" t="s">
        <v>373</v>
      </c>
      <c r="N6973">
        <v>9</v>
      </c>
      <c r="O6973">
        <v>6.2</v>
      </c>
      <c r="P6973">
        <v>0</v>
      </c>
    </row>
    <row r="6974" spans="1:16" x14ac:dyDescent="0.3">
      <c r="A6974" t="s">
        <v>5877</v>
      </c>
      <c r="B6974" t="s">
        <v>494</v>
      </c>
      <c r="N6974">
        <v>8</v>
      </c>
      <c r="O6974">
        <v>3.9</v>
      </c>
      <c r="P6974">
        <v>443</v>
      </c>
    </row>
    <row r="6975" spans="1:16" x14ac:dyDescent="0.3">
      <c r="A6975" t="s">
        <v>5878</v>
      </c>
      <c r="B6975" t="s">
        <v>895</v>
      </c>
      <c r="N6975">
        <v>7</v>
      </c>
      <c r="O6975">
        <v>6</v>
      </c>
      <c r="P6975">
        <v>267</v>
      </c>
    </row>
    <row r="6976" spans="1:16" x14ac:dyDescent="0.3">
      <c r="A6976" t="s">
        <v>5879</v>
      </c>
      <c r="B6976" t="s">
        <v>1079</v>
      </c>
      <c r="N6976">
        <v>6</v>
      </c>
      <c r="O6976">
        <v>6.8</v>
      </c>
      <c r="P6976">
        <v>44</v>
      </c>
    </row>
    <row r="6977" spans="1:16" x14ac:dyDescent="0.3">
      <c r="A6977" t="s">
        <v>5880</v>
      </c>
      <c r="B6977" t="s">
        <v>177</v>
      </c>
      <c r="N6977">
        <v>5</v>
      </c>
      <c r="O6977">
        <v>7.4</v>
      </c>
      <c r="P6977">
        <v>863</v>
      </c>
    </row>
    <row r="6978" spans="1:16" x14ac:dyDescent="0.3">
      <c r="A6978" t="s">
        <v>5881</v>
      </c>
      <c r="B6978" t="s">
        <v>543</v>
      </c>
      <c r="N6978">
        <v>4</v>
      </c>
      <c r="O6978">
        <v>8.1</v>
      </c>
      <c r="P6978">
        <v>0</v>
      </c>
    </row>
    <row r="6979" spans="1:16" x14ac:dyDescent="0.3">
      <c r="A6979" t="s">
        <v>5882</v>
      </c>
      <c r="B6979" t="s">
        <v>278</v>
      </c>
      <c r="N6979">
        <v>3</v>
      </c>
      <c r="O6979">
        <v>6.5</v>
      </c>
      <c r="P6979">
        <v>46000</v>
      </c>
    </row>
    <row r="6980" spans="1:16" x14ac:dyDescent="0.3">
      <c r="A6980" t="s">
        <v>5883</v>
      </c>
      <c r="B6980" t="s">
        <v>550</v>
      </c>
      <c r="N6980">
        <v>2</v>
      </c>
      <c r="O6980">
        <v>8</v>
      </c>
      <c r="P6980">
        <v>246</v>
      </c>
    </row>
    <row r="6981" spans="1:16" x14ac:dyDescent="0.3">
      <c r="A6981" t="s">
        <v>5884</v>
      </c>
      <c r="B6981" t="s">
        <v>1008</v>
      </c>
      <c r="N6981">
        <v>1</v>
      </c>
      <c r="O6981">
        <v>7.7</v>
      </c>
      <c r="P6981">
        <v>90</v>
      </c>
    </row>
    <row r="6982" spans="1:16" x14ac:dyDescent="0.3">
      <c r="A6982" t="s">
        <v>5885</v>
      </c>
      <c r="B6982" t="s">
        <v>636</v>
      </c>
      <c r="N6982">
        <v>2</v>
      </c>
      <c r="O6982">
        <v>7.2</v>
      </c>
      <c r="P6982">
        <v>83</v>
      </c>
    </row>
    <row r="6983" spans="1:16" x14ac:dyDescent="0.3">
      <c r="A6983" t="s">
        <v>5886</v>
      </c>
      <c r="B6983" t="s">
        <v>1080</v>
      </c>
      <c r="N6983">
        <v>3</v>
      </c>
      <c r="O6983">
        <v>5.4</v>
      </c>
      <c r="P6983">
        <v>38</v>
      </c>
    </row>
    <row r="6984" spans="1:16" x14ac:dyDescent="0.3">
      <c r="A6984" t="s">
        <v>5887</v>
      </c>
      <c r="B6984" t="s">
        <v>552</v>
      </c>
      <c r="N6984">
        <v>4</v>
      </c>
      <c r="O6984">
        <v>6.7</v>
      </c>
      <c r="P6984">
        <v>142</v>
      </c>
    </row>
    <row r="6985" spans="1:16" x14ac:dyDescent="0.3">
      <c r="A6985" t="s">
        <v>5888</v>
      </c>
      <c r="B6985" t="s">
        <v>384</v>
      </c>
      <c r="N6985">
        <v>5</v>
      </c>
      <c r="O6985">
        <v>6.3</v>
      </c>
      <c r="P6985">
        <v>66</v>
      </c>
    </row>
    <row r="6986" spans="1:16" x14ac:dyDescent="0.3">
      <c r="A6986" t="s">
        <v>5889</v>
      </c>
      <c r="B6986" t="s">
        <v>443</v>
      </c>
      <c r="N6986">
        <v>6</v>
      </c>
      <c r="O6986">
        <v>8.1</v>
      </c>
      <c r="P6986">
        <v>0</v>
      </c>
    </row>
    <row r="6987" spans="1:16" x14ac:dyDescent="0.3">
      <c r="A6987" t="s">
        <v>5890</v>
      </c>
      <c r="B6987" t="s">
        <v>636</v>
      </c>
      <c r="N6987">
        <v>7</v>
      </c>
      <c r="O6987">
        <v>8.5</v>
      </c>
      <c r="P6987">
        <v>0</v>
      </c>
    </row>
    <row r="6988" spans="1:16" x14ac:dyDescent="0.3">
      <c r="A6988" t="s">
        <v>5891</v>
      </c>
      <c r="B6988" t="s">
        <v>190</v>
      </c>
      <c r="N6988">
        <v>8</v>
      </c>
      <c r="O6988">
        <v>7.7</v>
      </c>
      <c r="P6988">
        <v>406</v>
      </c>
    </row>
    <row r="6989" spans="1:16" x14ac:dyDescent="0.3">
      <c r="A6989" t="s">
        <v>5892</v>
      </c>
      <c r="B6989" t="s">
        <v>300</v>
      </c>
      <c r="N6989">
        <v>9</v>
      </c>
      <c r="O6989">
        <v>6.5</v>
      </c>
      <c r="P6989">
        <v>88</v>
      </c>
    </row>
    <row r="6990" spans="1:16" x14ac:dyDescent="0.3">
      <c r="A6990" t="s">
        <v>5893</v>
      </c>
      <c r="B6990" t="s">
        <v>177</v>
      </c>
      <c r="N6990">
        <v>8</v>
      </c>
      <c r="O6990">
        <v>8.6999999999999993</v>
      </c>
      <c r="P6990">
        <v>34</v>
      </c>
    </row>
    <row r="6991" spans="1:16" x14ac:dyDescent="0.3">
      <c r="A6991" t="s">
        <v>5894</v>
      </c>
      <c r="B6991" t="s">
        <v>443</v>
      </c>
      <c r="N6991">
        <v>7</v>
      </c>
      <c r="O6991">
        <v>6.5</v>
      </c>
      <c r="P6991">
        <v>21000</v>
      </c>
    </row>
    <row r="6992" spans="1:16" x14ac:dyDescent="0.3">
      <c r="A6992" t="s">
        <v>5895</v>
      </c>
      <c r="B6992" t="s">
        <v>550</v>
      </c>
      <c r="N6992">
        <v>6</v>
      </c>
      <c r="O6992">
        <v>7</v>
      </c>
      <c r="P6992">
        <v>0</v>
      </c>
    </row>
    <row r="6993" spans="1:16" x14ac:dyDescent="0.3">
      <c r="A6993" t="s">
        <v>5223</v>
      </c>
      <c r="B6993" t="s">
        <v>755</v>
      </c>
      <c r="N6993">
        <v>5</v>
      </c>
      <c r="O6993">
        <v>5.8</v>
      </c>
      <c r="P6993">
        <v>566</v>
      </c>
    </row>
    <row r="6994" spans="1:16" x14ac:dyDescent="0.3">
      <c r="A6994" t="s">
        <v>5896</v>
      </c>
      <c r="B6994" t="s">
        <v>341</v>
      </c>
      <c r="N6994">
        <v>4</v>
      </c>
      <c r="O6994">
        <v>5.5</v>
      </c>
      <c r="P6994">
        <v>65</v>
      </c>
    </row>
    <row r="6995" spans="1:16" x14ac:dyDescent="0.3">
      <c r="A6995" t="s">
        <v>5897</v>
      </c>
      <c r="B6995" t="s">
        <v>443</v>
      </c>
      <c r="N6995">
        <v>3</v>
      </c>
      <c r="O6995">
        <v>7</v>
      </c>
      <c r="P6995">
        <v>132</v>
      </c>
    </row>
    <row r="6996" spans="1:16" x14ac:dyDescent="0.3">
      <c r="A6996" t="s">
        <v>5898</v>
      </c>
      <c r="B6996" t="s">
        <v>278</v>
      </c>
      <c r="N6996">
        <v>2</v>
      </c>
      <c r="O6996">
        <v>6.3</v>
      </c>
      <c r="P6996">
        <v>26000</v>
      </c>
    </row>
    <row r="6997" spans="1:16" x14ac:dyDescent="0.3">
      <c r="A6997" t="s">
        <v>5899</v>
      </c>
      <c r="B6997" t="s">
        <v>657</v>
      </c>
      <c r="N6997">
        <v>18</v>
      </c>
      <c r="O6997">
        <v>7.9</v>
      </c>
      <c r="P6997">
        <v>73</v>
      </c>
    </row>
    <row r="6998" spans="1:16" x14ac:dyDescent="0.3">
      <c r="A6998" t="s">
        <v>5900</v>
      </c>
      <c r="B6998" t="s">
        <v>298</v>
      </c>
      <c r="N6998">
        <v>7</v>
      </c>
      <c r="O6998">
        <v>7.3</v>
      </c>
      <c r="P6998">
        <v>0</v>
      </c>
    </row>
    <row r="6999" spans="1:16" x14ac:dyDescent="0.3">
      <c r="A6999" t="s">
        <v>5901</v>
      </c>
      <c r="B6999" t="s">
        <v>177</v>
      </c>
      <c r="N6999">
        <v>11</v>
      </c>
      <c r="O6999">
        <v>7.4</v>
      </c>
      <c r="P6999">
        <v>0</v>
      </c>
    </row>
    <row r="7000" spans="1:16" x14ac:dyDescent="0.3">
      <c r="A7000" t="s">
        <v>5902</v>
      </c>
      <c r="B7000" t="s">
        <v>602</v>
      </c>
      <c r="N7000">
        <v>1</v>
      </c>
      <c r="O7000">
        <v>5.4</v>
      </c>
      <c r="P7000">
        <v>197</v>
      </c>
    </row>
    <row r="7001" spans="1:16" x14ac:dyDescent="0.3">
      <c r="A7001" t="s">
        <v>5903</v>
      </c>
      <c r="B7001" t="s">
        <v>431</v>
      </c>
      <c r="N7001">
        <v>16</v>
      </c>
      <c r="O7001">
        <v>7.1</v>
      </c>
      <c r="P7001">
        <v>0</v>
      </c>
    </row>
    <row r="7002" spans="1:16" x14ac:dyDescent="0.3">
      <c r="A7002" t="s">
        <v>4310</v>
      </c>
      <c r="B7002" t="s">
        <v>554</v>
      </c>
      <c r="N7002">
        <v>15</v>
      </c>
      <c r="O7002">
        <v>7.5</v>
      </c>
      <c r="P7002">
        <v>0</v>
      </c>
    </row>
    <row r="7003" spans="1:16" x14ac:dyDescent="0.3">
      <c r="A7003" t="s">
        <v>5904</v>
      </c>
      <c r="B7003" t="s">
        <v>406</v>
      </c>
      <c r="N7003">
        <v>14</v>
      </c>
      <c r="O7003">
        <v>8.4</v>
      </c>
      <c r="P7003">
        <v>215</v>
      </c>
    </row>
    <row r="7004" spans="1:16" x14ac:dyDescent="0.3">
      <c r="A7004" t="s">
        <v>5905</v>
      </c>
      <c r="B7004" t="s">
        <v>1081</v>
      </c>
      <c r="N7004">
        <v>13</v>
      </c>
      <c r="O7004">
        <v>7</v>
      </c>
      <c r="P7004">
        <v>207</v>
      </c>
    </row>
    <row r="7005" spans="1:16" x14ac:dyDescent="0.3">
      <c r="A7005" t="s">
        <v>5906</v>
      </c>
      <c r="B7005" t="s">
        <v>177</v>
      </c>
      <c r="N7005">
        <v>12</v>
      </c>
      <c r="O7005">
        <v>5.3</v>
      </c>
      <c r="P7005">
        <v>116</v>
      </c>
    </row>
    <row r="7006" spans="1:16" x14ac:dyDescent="0.3">
      <c r="A7006" t="s">
        <v>5907</v>
      </c>
      <c r="B7006" t="s">
        <v>177</v>
      </c>
      <c r="N7006">
        <v>13</v>
      </c>
      <c r="O7006">
        <v>7.1</v>
      </c>
      <c r="P7006">
        <v>667</v>
      </c>
    </row>
    <row r="7007" spans="1:16" x14ac:dyDescent="0.3">
      <c r="A7007" t="s">
        <v>5908</v>
      </c>
      <c r="B7007" t="s">
        <v>177</v>
      </c>
      <c r="N7007">
        <v>1</v>
      </c>
      <c r="O7007">
        <v>7.5</v>
      </c>
      <c r="P7007">
        <v>0</v>
      </c>
    </row>
    <row r="7008" spans="1:16" x14ac:dyDescent="0.3">
      <c r="A7008" t="s">
        <v>3943</v>
      </c>
      <c r="B7008" t="s">
        <v>733</v>
      </c>
      <c r="N7008">
        <v>3</v>
      </c>
      <c r="O7008">
        <v>6.1</v>
      </c>
      <c r="P7008">
        <v>72</v>
      </c>
    </row>
    <row r="7009" spans="1:16" x14ac:dyDescent="0.3">
      <c r="A7009" t="s">
        <v>5909</v>
      </c>
      <c r="B7009" t="s">
        <v>443</v>
      </c>
      <c r="N7009">
        <v>1</v>
      </c>
      <c r="O7009">
        <v>7.2</v>
      </c>
      <c r="P7009">
        <v>0</v>
      </c>
    </row>
    <row r="7010" spans="1:16" x14ac:dyDescent="0.3">
      <c r="A7010" t="s">
        <v>5910</v>
      </c>
      <c r="B7010" t="s">
        <v>351</v>
      </c>
      <c r="N7010">
        <v>12</v>
      </c>
      <c r="O7010">
        <v>6.7</v>
      </c>
      <c r="P7010">
        <v>54</v>
      </c>
    </row>
    <row r="7011" spans="1:16" x14ac:dyDescent="0.3">
      <c r="A7011" t="s">
        <v>5911</v>
      </c>
      <c r="B7011" t="s">
        <v>1082</v>
      </c>
      <c r="N7011">
        <v>24</v>
      </c>
      <c r="O7011">
        <v>8.1999999999999993</v>
      </c>
      <c r="P7011">
        <v>14</v>
      </c>
    </row>
    <row r="7012" spans="1:16" x14ac:dyDescent="0.3">
      <c r="A7012" t="s">
        <v>5912</v>
      </c>
      <c r="B7012" t="s">
        <v>1010</v>
      </c>
      <c r="N7012">
        <v>23</v>
      </c>
      <c r="O7012">
        <v>6.6</v>
      </c>
      <c r="P7012">
        <v>3000</v>
      </c>
    </row>
    <row r="7013" spans="1:16" x14ac:dyDescent="0.3">
      <c r="A7013" t="s">
        <v>5913</v>
      </c>
      <c r="B7013" t="s">
        <v>373</v>
      </c>
      <c r="N7013">
        <v>23</v>
      </c>
      <c r="O7013">
        <v>6.7</v>
      </c>
      <c r="P7013">
        <v>0</v>
      </c>
    </row>
    <row r="7014" spans="1:16" x14ac:dyDescent="0.3">
      <c r="A7014" t="s">
        <v>5914</v>
      </c>
      <c r="B7014" t="s">
        <v>995</v>
      </c>
      <c r="N7014">
        <v>24</v>
      </c>
      <c r="O7014">
        <v>5.0999999999999996</v>
      </c>
      <c r="P7014">
        <v>377</v>
      </c>
    </row>
    <row r="7015" spans="1:16" x14ac:dyDescent="0.3">
      <c r="A7015" t="s">
        <v>5915</v>
      </c>
      <c r="B7015" t="s">
        <v>298</v>
      </c>
      <c r="N7015">
        <v>23</v>
      </c>
      <c r="O7015">
        <v>7</v>
      </c>
      <c r="P7015">
        <v>377</v>
      </c>
    </row>
    <row r="7016" spans="1:16" x14ac:dyDescent="0.3">
      <c r="A7016" t="s">
        <v>5915</v>
      </c>
      <c r="B7016" t="s">
        <v>298</v>
      </c>
      <c r="N7016">
        <v>24</v>
      </c>
      <c r="O7016">
        <v>7</v>
      </c>
      <c r="P7016">
        <v>0</v>
      </c>
    </row>
    <row r="7017" spans="1:16" x14ac:dyDescent="0.3">
      <c r="A7017" t="s">
        <v>4903</v>
      </c>
      <c r="B7017" t="s">
        <v>964</v>
      </c>
      <c r="N7017">
        <v>24</v>
      </c>
      <c r="O7017">
        <v>8</v>
      </c>
      <c r="P7017">
        <v>187</v>
      </c>
    </row>
    <row r="7018" spans="1:16" x14ac:dyDescent="0.3">
      <c r="A7018" t="s">
        <v>5916</v>
      </c>
      <c r="B7018" t="s">
        <v>443</v>
      </c>
      <c r="N7018">
        <v>23</v>
      </c>
      <c r="O7018">
        <v>7.4</v>
      </c>
      <c r="P7018">
        <v>0</v>
      </c>
    </row>
    <row r="7019" spans="1:16" x14ac:dyDescent="0.3">
      <c r="A7019" t="s">
        <v>5917</v>
      </c>
      <c r="B7019" t="s">
        <v>286</v>
      </c>
      <c r="N7019">
        <v>22</v>
      </c>
      <c r="O7019">
        <v>5.4</v>
      </c>
      <c r="P7019">
        <v>0</v>
      </c>
    </row>
    <row r="7020" spans="1:16" x14ac:dyDescent="0.3">
      <c r="A7020" t="s">
        <v>5918</v>
      </c>
      <c r="B7020" t="s">
        <v>298</v>
      </c>
      <c r="N7020">
        <v>7</v>
      </c>
      <c r="O7020">
        <v>5.7</v>
      </c>
      <c r="P7020">
        <v>0</v>
      </c>
    </row>
    <row r="7021" spans="1:16" x14ac:dyDescent="0.3">
      <c r="A7021" t="s">
        <v>5919</v>
      </c>
      <c r="B7021" t="s">
        <v>464</v>
      </c>
      <c r="N7021">
        <v>1</v>
      </c>
      <c r="O7021">
        <v>6.7</v>
      </c>
      <c r="P7021">
        <v>0</v>
      </c>
    </row>
    <row r="7022" spans="1:16" x14ac:dyDescent="0.3">
      <c r="A7022" t="s">
        <v>5920</v>
      </c>
      <c r="B7022" t="s">
        <v>554</v>
      </c>
      <c r="N7022">
        <v>7</v>
      </c>
      <c r="O7022">
        <v>4.2</v>
      </c>
      <c r="P7022">
        <v>0</v>
      </c>
    </row>
    <row r="7023" spans="1:16" x14ac:dyDescent="0.3">
      <c r="A7023" t="s">
        <v>5921</v>
      </c>
      <c r="B7023" t="s">
        <v>885</v>
      </c>
      <c r="N7023">
        <v>21</v>
      </c>
      <c r="O7023">
        <v>7.4</v>
      </c>
      <c r="P7023">
        <v>0</v>
      </c>
    </row>
    <row r="7024" spans="1:16" x14ac:dyDescent="0.3">
      <c r="A7024" t="s">
        <v>5922</v>
      </c>
      <c r="B7024" t="s">
        <v>325</v>
      </c>
      <c r="N7024">
        <v>2</v>
      </c>
      <c r="O7024">
        <v>4.8</v>
      </c>
      <c r="P7024">
        <v>471</v>
      </c>
    </row>
    <row r="7025" spans="1:16" x14ac:dyDescent="0.3">
      <c r="A7025" t="s">
        <v>5923</v>
      </c>
      <c r="B7025" t="s">
        <v>298</v>
      </c>
      <c r="N7025">
        <v>6</v>
      </c>
      <c r="O7025">
        <v>7</v>
      </c>
      <c r="P7025">
        <v>0</v>
      </c>
    </row>
    <row r="7026" spans="1:16" x14ac:dyDescent="0.3">
      <c r="A7026" t="s">
        <v>5924</v>
      </c>
      <c r="B7026" t="s">
        <v>373</v>
      </c>
      <c r="N7026">
        <v>3</v>
      </c>
      <c r="O7026">
        <v>7.3</v>
      </c>
      <c r="P7026">
        <v>157</v>
      </c>
    </row>
    <row r="7027" spans="1:16" x14ac:dyDescent="0.3">
      <c r="A7027" t="s">
        <v>5925</v>
      </c>
      <c r="B7027" t="s">
        <v>682</v>
      </c>
      <c r="N7027">
        <v>5</v>
      </c>
      <c r="O7027">
        <v>5.8</v>
      </c>
      <c r="P7027">
        <v>0</v>
      </c>
    </row>
    <row r="7028" spans="1:16" x14ac:dyDescent="0.3">
      <c r="A7028" t="s">
        <v>5926</v>
      </c>
      <c r="B7028" t="s">
        <v>831</v>
      </c>
      <c r="N7028">
        <v>4</v>
      </c>
      <c r="O7028">
        <v>7</v>
      </c>
      <c r="P7028">
        <v>178</v>
      </c>
    </row>
    <row r="7029" spans="1:16" x14ac:dyDescent="0.3">
      <c r="A7029" t="s">
        <v>5927</v>
      </c>
      <c r="B7029" t="s">
        <v>957</v>
      </c>
      <c r="N7029">
        <v>8</v>
      </c>
      <c r="O7029">
        <v>3.2</v>
      </c>
      <c r="P7029">
        <v>0</v>
      </c>
    </row>
    <row r="7030" spans="1:16" x14ac:dyDescent="0.3">
      <c r="A7030" t="s">
        <v>5928</v>
      </c>
      <c r="B7030" t="s">
        <v>1083</v>
      </c>
      <c r="N7030">
        <v>5</v>
      </c>
      <c r="O7030">
        <v>6.8</v>
      </c>
      <c r="P7030">
        <v>0</v>
      </c>
    </row>
    <row r="7031" spans="1:16" x14ac:dyDescent="0.3">
      <c r="A7031" t="s">
        <v>5929</v>
      </c>
      <c r="B7031" t="s">
        <v>177</v>
      </c>
      <c r="N7031">
        <v>8</v>
      </c>
      <c r="O7031">
        <v>7.7</v>
      </c>
      <c r="P7031">
        <v>246</v>
      </c>
    </row>
    <row r="7032" spans="1:16" x14ac:dyDescent="0.3">
      <c r="A7032" t="s">
        <v>5930</v>
      </c>
      <c r="B7032" t="s">
        <v>755</v>
      </c>
      <c r="N7032">
        <v>6</v>
      </c>
      <c r="O7032">
        <v>5.6</v>
      </c>
      <c r="P7032">
        <v>10</v>
      </c>
    </row>
    <row r="7033" spans="1:16" x14ac:dyDescent="0.3">
      <c r="A7033" t="s">
        <v>5931</v>
      </c>
      <c r="B7033" t="s">
        <v>325</v>
      </c>
      <c r="N7033">
        <v>8</v>
      </c>
      <c r="O7033">
        <v>7.1</v>
      </c>
      <c r="P7033">
        <v>17</v>
      </c>
    </row>
    <row r="7034" spans="1:16" x14ac:dyDescent="0.3">
      <c r="A7034" t="s">
        <v>5932</v>
      </c>
      <c r="B7034" t="s">
        <v>275</v>
      </c>
      <c r="N7034">
        <v>7</v>
      </c>
      <c r="O7034">
        <v>3.6</v>
      </c>
      <c r="P7034">
        <v>65</v>
      </c>
    </row>
    <row r="7035" spans="1:16" x14ac:dyDescent="0.3">
      <c r="A7035" t="s">
        <v>5933</v>
      </c>
      <c r="B7035" t="s">
        <v>617</v>
      </c>
      <c r="N7035">
        <v>9</v>
      </c>
      <c r="O7035">
        <v>6.8</v>
      </c>
      <c r="P7035">
        <v>82</v>
      </c>
    </row>
    <row r="7036" spans="1:16" x14ac:dyDescent="0.3">
      <c r="A7036" t="s">
        <v>5934</v>
      </c>
      <c r="B7036" t="s">
        <v>1038</v>
      </c>
      <c r="N7036">
        <v>8</v>
      </c>
      <c r="O7036">
        <v>7.6</v>
      </c>
      <c r="P7036">
        <v>0</v>
      </c>
    </row>
    <row r="7037" spans="1:16" x14ac:dyDescent="0.3">
      <c r="A7037" t="s">
        <v>3696</v>
      </c>
      <c r="B7037" t="s">
        <v>617</v>
      </c>
      <c r="N7037">
        <v>7</v>
      </c>
      <c r="O7037">
        <v>6.6</v>
      </c>
      <c r="P7037">
        <v>110</v>
      </c>
    </row>
    <row r="7038" spans="1:16" x14ac:dyDescent="0.3">
      <c r="A7038" t="s">
        <v>5935</v>
      </c>
      <c r="B7038" t="s">
        <v>177</v>
      </c>
      <c r="N7038">
        <v>6</v>
      </c>
      <c r="O7038">
        <v>8.3000000000000007</v>
      </c>
      <c r="P7038">
        <v>24000</v>
      </c>
    </row>
    <row r="7039" spans="1:16" x14ac:dyDescent="0.3">
      <c r="A7039" t="s">
        <v>5936</v>
      </c>
      <c r="B7039" t="s">
        <v>323</v>
      </c>
      <c r="N7039">
        <v>5</v>
      </c>
      <c r="O7039">
        <v>7.5</v>
      </c>
      <c r="P7039">
        <v>97</v>
      </c>
    </row>
    <row r="7040" spans="1:16" x14ac:dyDescent="0.3">
      <c r="A7040" t="s">
        <v>5937</v>
      </c>
      <c r="B7040" t="s">
        <v>300</v>
      </c>
      <c r="N7040">
        <v>4</v>
      </c>
      <c r="O7040">
        <v>5.4</v>
      </c>
      <c r="P7040">
        <v>30</v>
      </c>
    </row>
    <row r="7041" spans="1:16" x14ac:dyDescent="0.3">
      <c r="A7041" t="s">
        <v>5938</v>
      </c>
      <c r="B7041" t="s">
        <v>638</v>
      </c>
      <c r="N7041">
        <v>3</v>
      </c>
      <c r="O7041">
        <v>5.3</v>
      </c>
      <c r="P7041">
        <v>34</v>
      </c>
    </row>
    <row r="7042" spans="1:16" x14ac:dyDescent="0.3">
      <c r="A7042" t="s">
        <v>5939</v>
      </c>
      <c r="B7042" t="s">
        <v>395</v>
      </c>
      <c r="N7042">
        <v>9</v>
      </c>
      <c r="O7042">
        <v>4.5</v>
      </c>
      <c r="P7042">
        <v>0</v>
      </c>
    </row>
    <row r="7043" spans="1:16" x14ac:dyDescent="0.3">
      <c r="A7043" t="s">
        <v>5940</v>
      </c>
      <c r="B7043" t="s">
        <v>1084</v>
      </c>
      <c r="N7043">
        <v>1</v>
      </c>
      <c r="O7043">
        <v>7.3</v>
      </c>
      <c r="P7043">
        <v>0</v>
      </c>
    </row>
    <row r="7044" spans="1:16" x14ac:dyDescent="0.3">
      <c r="A7044" t="s">
        <v>5941</v>
      </c>
      <c r="B7044" t="s">
        <v>298</v>
      </c>
      <c r="N7044">
        <v>1</v>
      </c>
      <c r="O7044">
        <v>5.6</v>
      </c>
      <c r="P7044">
        <v>812</v>
      </c>
    </row>
    <row r="7045" spans="1:16" x14ac:dyDescent="0.3">
      <c r="A7045" t="s">
        <v>5942</v>
      </c>
      <c r="B7045" t="s">
        <v>373</v>
      </c>
      <c r="N7045">
        <v>17</v>
      </c>
      <c r="O7045">
        <v>5.6</v>
      </c>
      <c r="P7045">
        <v>1000</v>
      </c>
    </row>
    <row r="7046" spans="1:16" x14ac:dyDescent="0.3">
      <c r="A7046" t="s">
        <v>5943</v>
      </c>
      <c r="B7046" t="s">
        <v>750</v>
      </c>
      <c r="N7046">
        <v>16</v>
      </c>
      <c r="O7046">
        <v>4.0999999999999996</v>
      </c>
      <c r="P7046">
        <v>182</v>
      </c>
    </row>
    <row r="7047" spans="1:16" x14ac:dyDescent="0.3">
      <c r="A7047" t="s">
        <v>5944</v>
      </c>
      <c r="B7047" t="s">
        <v>443</v>
      </c>
      <c r="N7047">
        <v>15</v>
      </c>
      <c r="O7047">
        <v>6.8</v>
      </c>
      <c r="P7047">
        <v>209</v>
      </c>
    </row>
    <row r="7048" spans="1:16" x14ac:dyDescent="0.3">
      <c r="A7048" t="s">
        <v>5945</v>
      </c>
      <c r="B7048" t="s">
        <v>298</v>
      </c>
      <c r="N7048">
        <v>14</v>
      </c>
      <c r="O7048">
        <v>6.3</v>
      </c>
      <c r="P7048">
        <v>3000</v>
      </c>
    </row>
    <row r="7049" spans="1:16" x14ac:dyDescent="0.3">
      <c r="A7049" t="s">
        <v>5946</v>
      </c>
      <c r="B7049" t="s">
        <v>964</v>
      </c>
      <c r="N7049">
        <v>13</v>
      </c>
      <c r="O7049">
        <v>5.8</v>
      </c>
      <c r="P7049">
        <v>265</v>
      </c>
    </row>
    <row r="7050" spans="1:16" x14ac:dyDescent="0.3">
      <c r="A7050" t="s">
        <v>5947</v>
      </c>
      <c r="B7050" t="s">
        <v>278</v>
      </c>
      <c r="N7050">
        <v>12</v>
      </c>
      <c r="O7050">
        <v>6.6</v>
      </c>
      <c r="P7050">
        <v>1000</v>
      </c>
    </row>
    <row r="7051" spans="1:16" x14ac:dyDescent="0.3">
      <c r="A7051" t="s">
        <v>5948</v>
      </c>
      <c r="B7051" t="s">
        <v>341</v>
      </c>
      <c r="N7051">
        <v>8</v>
      </c>
      <c r="O7051">
        <v>6.7</v>
      </c>
      <c r="P7051">
        <v>114</v>
      </c>
    </row>
    <row r="7052" spans="1:16" x14ac:dyDescent="0.3">
      <c r="A7052" t="s">
        <v>5949</v>
      </c>
      <c r="B7052" t="s">
        <v>278</v>
      </c>
      <c r="N7052">
        <v>7</v>
      </c>
      <c r="O7052">
        <v>6.4</v>
      </c>
      <c r="P7052">
        <v>0</v>
      </c>
    </row>
    <row r="7053" spans="1:16" x14ac:dyDescent="0.3">
      <c r="A7053" t="s">
        <v>5950</v>
      </c>
      <c r="B7053" t="s">
        <v>278</v>
      </c>
      <c r="N7053">
        <v>6</v>
      </c>
      <c r="O7053">
        <v>6.3</v>
      </c>
      <c r="P7053">
        <v>284</v>
      </c>
    </row>
    <row r="7054" spans="1:16" x14ac:dyDescent="0.3">
      <c r="A7054" t="s">
        <v>5951</v>
      </c>
      <c r="B7054" t="s">
        <v>1085</v>
      </c>
      <c r="N7054">
        <v>4</v>
      </c>
      <c r="O7054">
        <v>3.4</v>
      </c>
      <c r="P7054">
        <v>2</v>
      </c>
    </row>
    <row r="7055" spans="1:16" x14ac:dyDescent="0.3">
      <c r="A7055" t="s">
        <v>5952</v>
      </c>
      <c r="B7055" t="s">
        <v>373</v>
      </c>
      <c r="N7055">
        <v>12</v>
      </c>
      <c r="O7055">
        <v>4.7</v>
      </c>
      <c r="P7055">
        <v>5</v>
      </c>
    </row>
    <row r="7056" spans="1:16" x14ac:dyDescent="0.3">
      <c r="A7056" t="s">
        <v>5953</v>
      </c>
      <c r="B7056" t="s">
        <v>177</v>
      </c>
      <c r="N7056">
        <v>3</v>
      </c>
      <c r="O7056">
        <v>6</v>
      </c>
      <c r="P7056">
        <v>0</v>
      </c>
    </row>
    <row r="7057" spans="1:16" x14ac:dyDescent="0.3">
      <c r="A7057" t="s">
        <v>5954</v>
      </c>
      <c r="B7057" t="s">
        <v>381</v>
      </c>
      <c r="N7057">
        <v>2</v>
      </c>
      <c r="O7057">
        <v>7.3</v>
      </c>
      <c r="P7057">
        <v>33</v>
      </c>
    </row>
    <row r="7058" spans="1:16" x14ac:dyDescent="0.3">
      <c r="A7058" t="s">
        <v>5955</v>
      </c>
      <c r="B7058" t="s">
        <v>177</v>
      </c>
      <c r="N7058">
        <v>1</v>
      </c>
      <c r="O7058">
        <v>7.9</v>
      </c>
      <c r="P7058">
        <v>10000</v>
      </c>
    </row>
    <row r="7059" spans="1:16" x14ac:dyDescent="0.3">
      <c r="A7059" t="s">
        <v>5956</v>
      </c>
      <c r="B7059" t="s">
        <v>405</v>
      </c>
      <c r="N7059">
        <v>9</v>
      </c>
      <c r="O7059">
        <v>6.1</v>
      </c>
      <c r="P7059">
        <v>83</v>
      </c>
    </row>
    <row r="7060" spans="1:16" x14ac:dyDescent="0.3">
      <c r="A7060" t="s">
        <v>5957</v>
      </c>
      <c r="B7060" t="s">
        <v>1067</v>
      </c>
      <c r="N7060">
        <v>8</v>
      </c>
      <c r="O7060">
        <v>7.4</v>
      </c>
      <c r="P7060">
        <v>234</v>
      </c>
    </row>
    <row r="7061" spans="1:16" x14ac:dyDescent="0.3">
      <c r="A7061" t="s">
        <v>5958</v>
      </c>
      <c r="B7061" t="s">
        <v>443</v>
      </c>
      <c r="N7061">
        <v>7</v>
      </c>
      <c r="O7061">
        <v>6.6</v>
      </c>
      <c r="P7061">
        <v>72</v>
      </c>
    </row>
    <row r="7062" spans="1:16" x14ac:dyDescent="0.3">
      <c r="A7062" t="s">
        <v>5959</v>
      </c>
      <c r="B7062" t="s">
        <v>298</v>
      </c>
      <c r="N7062">
        <v>6</v>
      </c>
      <c r="O7062">
        <v>5.5</v>
      </c>
      <c r="P7062">
        <v>451</v>
      </c>
    </row>
    <row r="7063" spans="1:16" x14ac:dyDescent="0.3">
      <c r="A7063" t="s">
        <v>5960</v>
      </c>
      <c r="B7063" t="s">
        <v>443</v>
      </c>
      <c r="N7063">
        <v>5</v>
      </c>
      <c r="O7063">
        <v>7.5</v>
      </c>
      <c r="P7063">
        <v>0</v>
      </c>
    </row>
    <row r="7064" spans="1:16" x14ac:dyDescent="0.3">
      <c r="A7064" t="s">
        <v>5961</v>
      </c>
      <c r="B7064" t="s">
        <v>300</v>
      </c>
      <c r="N7064">
        <v>4</v>
      </c>
      <c r="O7064">
        <v>7.6</v>
      </c>
      <c r="P7064">
        <v>87</v>
      </c>
    </row>
    <row r="7065" spans="1:16" x14ac:dyDescent="0.3">
      <c r="A7065" t="s">
        <v>5962</v>
      </c>
      <c r="B7065" t="s">
        <v>384</v>
      </c>
      <c r="N7065">
        <v>3</v>
      </c>
      <c r="O7065">
        <v>5</v>
      </c>
      <c r="P7065">
        <v>239</v>
      </c>
    </row>
    <row r="7066" spans="1:16" x14ac:dyDescent="0.3">
      <c r="A7066" t="s">
        <v>5963</v>
      </c>
      <c r="B7066" t="s">
        <v>602</v>
      </c>
      <c r="N7066">
        <v>2</v>
      </c>
      <c r="O7066">
        <v>3.2</v>
      </c>
      <c r="P7066">
        <v>0</v>
      </c>
    </row>
    <row r="7067" spans="1:16" x14ac:dyDescent="0.3">
      <c r="A7067" t="s">
        <v>5964</v>
      </c>
      <c r="B7067" t="s">
        <v>478</v>
      </c>
      <c r="N7067">
        <v>1</v>
      </c>
      <c r="O7067">
        <v>8.1999999999999993</v>
      </c>
      <c r="P7067">
        <v>225</v>
      </c>
    </row>
    <row r="7068" spans="1:16" x14ac:dyDescent="0.3">
      <c r="A7068" t="s">
        <v>5965</v>
      </c>
      <c r="B7068" t="s">
        <v>554</v>
      </c>
      <c r="N7068">
        <v>9</v>
      </c>
      <c r="O7068">
        <v>3.7</v>
      </c>
      <c r="P7068">
        <v>377</v>
      </c>
    </row>
    <row r="7069" spans="1:16" x14ac:dyDescent="0.3">
      <c r="A7069" t="s">
        <v>5966</v>
      </c>
      <c r="B7069" t="s">
        <v>443</v>
      </c>
      <c r="N7069">
        <v>8</v>
      </c>
      <c r="O7069">
        <v>6.3</v>
      </c>
      <c r="P7069">
        <v>13</v>
      </c>
    </row>
    <row r="7070" spans="1:16" x14ac:dyDescent="0.3">
      <c r="A7070" t="s">
        <v>5967</v>
      </c>
      <c r="B7070" t="s">
        <v>886</v>
      </c>
      <c r="N7070">
        <v>7</v>
      </c>
      <c r="O7070">
        <v>4.0999999999999996</v>
      </c>
      <c r="P7070">
        <v>91</v>
      </c>
    </row>
    <row r="7071" spans="1:16" x14ac:dyDescent="0.3">
      <c r="A7071" t="s">
        <v>5968</v>
      </c>
      <c r="B7071" t="s">
        <v>298</v>
      </c>
      <c r="N7071">
        <v>6</v>
      </c>
      <c r="O7071">
        <v>6.9</v>
      </c>
      <c r="P7071">
        <v>48</v>
      </c>
    </row>
    <row r="7072" spans="1:16" x14ac:dyDescent="0.3">
      <c r="A7072" t="s">
        <v>5969</v>
      </c>
      <c r="B7072" t="s">
        <v>602</v>
      </c>
      <c r="N7072">
        <v>5</v>
      </c>
      <c r="O7072">
        <v>5.4</v>
      </c>
      <c r="P7072">
        <v>535</v>
      </c>
    </row>
    <row r="7073" spans="1:16" x14ac:dyDescent="0.3">
      <c r="A7073" t="s">
        <v>5970</v>
      </c>
      <c r="B7073" t="s">
        <v>712</v>
      </c>
      <c r="N7073">
        <v>4</v>
      </c>
      <c r="O7073">
        <v>6.5</v>
      </c>
      <c r="P7073">
        <v>0</v>
      </c>
    </row>
    <row r="7074" spans="1:16" x14ac:dyDescent="0.3">
      <c r="A7074" t="s">
        <v>5971</v>
      </c>
      <c r="B7074" t="s">
        <v>298</v>
      </c>
      <c r="N7074">
        <v>3</v>
      </c>
      <c r="O7074">
        <v>7.8</v>
      </c>
      <c r="P7074">
        <v>85</v>
      </c>
    </row>
    <row r="7075" spans="1:16" x14ac:dyDescent="0.3">
      <c r="A7075" t="s">
        <v>5972</v>
      </c>
      <c r="B7075" t="s">
        <v>543</v>
      </c>
      <c r="N7075">
        <v>2</v>
      </c>
      <c r="O7075">
        <v>6.7</v>
      </c>
      <c r="P7075">
        <v>108</v>
      </c>
    </row>
    <row r="7076" spans="1:16" x14ac:dyDescent="0.3">
      <c r="A7076" t="s">
        <v>5973</v>
      </c>
      <c r="B7076" t="s">
        <v>373</v>
      </c>
      <c r="N7076">
        <v>1</v>
      </c>
      <c r="O7076">
        <v>6.4</v>
      </c>
      <c r="P7076">
        <v>489</v>
      </c>
    </row>
    <row r="7077" spans="1:16" x14ac:dyDescent="0.3">
      <c r="A7077" t="s">
        <v>5974</v>
      </c>
      <c r="B7077" t="s">
        <v>373</v>
      </c>
      <c r="N7077">
        <v>9</v>
      </c>
      <c r="O7077">
        <v>7.3</v>
      </c>
      <c r="P7077">
        <v>10000</v>
      </c>
    </row>
    <row r="7078" spans="1:16" x14ac:dyDescent="0.3">
      <c r="A7078" t="s">
        <v>2566</v>
      </c>
      <c r="B7078" t="s">
        <v>201</v>
      </c>
      <c r="N7078">
        <v>8</v>
      </c>
      <c r="O7078">
        <v>5.7</v>
      </c>
      <c r="P7078">
        <v>61</v>
      </c>
    </row>
    <row r="7079" spans="1:16" x14ac:dyDescent="0.3">
      <c r="A7079" t="s">
        <v>5975</v>
      </c>
      <c r="B7079" t="s">
        <v>636</v>
      </c>
      <c r="N7079">
        <v>7</v>
      </c>
      <c r="O7079">
        <v>7</v>
      </c>
      <c r="P7079">
        <v>0</v>
      </c>
    </row>
    <row r="7080" spans="1:16" x14ac:dyDescent="0.3">
      <c r="A7080" t="s">
        <v>5976</v>
      </c>
      <c r="B7080" t="s">
        <v>196</v>
      </c>
      <c r="N7080">
        <v>6</v>
      </c>
      <c r="O7080">
        <v>6.3</v>
      </c>
      <c r="P7080">
        <v>2000</v>
      </c>
    </row>
    <row r="7081" spans="1:16" x14ac:dyDescent="0.3">
      <c r="A7081" t="s">
        <v>5977</v>
      </c>
      <c r="B7081" t="s">
        <v>373</v>
      </c>
      <c r="N7081">
        <v>5</v>
      </c>
      <c r="O7081">
        <v>7.1</v>
      </c>
      <c r="P7081">
        <v>33</v>
      </c>
    </row>
    <row r="7082" spans="1:16" x14ac:dyDescent="0.3">
      <c r="A7082" t="s">
        <v>5978</v>
      </c>
      <c r="B7082" t="s">
        <v>341</v>
      </c>
      <c r="N7082">
        <v>4</v>
      </c>
      <c r="O7082">
        <v>4.8</v>
      </c>
      <c r="P7082">
        <v>200</v>
      </c>
    </row>
    <row r="7083" spans="1:16" x14ac:dyDescent="0.3">
      <c r="A7083" t="s">
        <v>5979</v>
      </c>
      <c r="B7083" t="s">
        <v>300</v>
      </c>
      <c r="N7083">
        <v>21</v>
      </c>
      <c r="O7083">
        <v>3.3</v>
      </c>
      <c r="P7083">
        <v>725</v>
      </c>
    </row>
    <row r="7084" spans="1:16" x14ac:dyDescent="0.3">
      <c r="A7084" t="s">
        <v>5980</v>
      </c>
      <c r="B7084" t="s">
        <v>443</v>
      </c>
      <c r="N7084">
        <v>23</v>
      </c>
      <c r="O7084">
        <v>6.9</v>
      </c>
      <c r="P7084">
        <v>0</v>
      </c>
    </row>
    <row r="7085" spans="1:16" x14ac:dyDescent="0.3">
      <c r="A7085" t="s">
        <v>5981</v>
      </c>
      <c r="B7085" t="s">
        <v>409</v>
      </c>
      <c r="N7085">
        <v>5</v>
      </c>
      <c r="O7085">
        <v>4.5999999999999996</v>
      </c>
      <c r="P7085">
        <v>33</v>
      </c>
    </row>
    <row r="7086" spans="1:16" x14ac:dyDescent="0.3">
      <c r="A7086" t="s">
        <v>5982</v>
      </c>
      <c r="B7086" t="s">
        <v>500</v>
      </c>
      <c r="N7086">
        <v>6</v>
      </c>
      <c r="O7086">
        <v>3</v>
      </c>
      <c r="P7086">
        <v>297</v>
      </c>
    </row>
    <row r="7087" spans="1:16" x14ac:dyDescent="0.3">
      <c r="A7087" t="s">
        <v>5983</v>
      </c>
      <c r="B7087" t="s">
        <v>278</v>
      </c>
      <c r="N7087">
        <v>23</v>
      </c>
      <c r="O7087">
        <v>6.6</v>
      </c>
      <c r="P7087">
        <v>45</v>
      </c>
    </row>
    <row r="7088" spans="1:16" x14ac:dyDescent="0.3">
      <c r="A7088" t="s">
        <v>5984</v>
      </c>
      <c r="B7088" t="s">
        <v>443</v>
      </c>
      <c r="N7088">
        <v>4</v>
      </c>
      <c r="O7088">
        <v>7.4</v>
      </c>
      <c r="P7088">
        <v>324</v>
      </c>
    </row>
    <row r="7089" spans="1:16" x14ac:dyDescent="0.3">
      <c r="A7089" t="s">
        <v>5985</v>
      </c>
      <c r="B7089" t="s">
        <v>995</v>
      </c>
      <c r="N7089">
        <v>3</v>
      </c>
      <c r="O7089">
        <v>6.2</v>
      </c>
      <c r="P7089">
        <v>835</v>
      </c>
    </row>
    <row r="7090" spans="1:16" x14ac:dyDescent="0.3">
      <c r="A7090" t="s">
        <v>5986</v>
      </c>
      <c r="B7090" t="s">
        <v>405</v>
      </c>
      <c r="N7090">
        <v>5</v>
      </c>
      <c r="O7090">
        <v>4</v>
      </c>
      <c r="P7090">
        <v>0</v>
      </c>
    </row>
    <row r="7091" spans="1:16" x14ac:dyDescent="0.3">
      <c r="A7091" t="s">
        <v>5987</v>
      </c>
      <c r="B7091" t="s">
        <v>1086</v>
      </c>
      <c r="N7091">
        <v>6</v>
      </c>
      <c r="O7091">
        <v>6.1</v>
      </c>
      <c r="P7091">
        <v>171</v>
      </c>
    </row>
    <row r="7092" spans="1:16" x14ac:dyDescent="0.3">
      <c r="A7092" t="s">
        <v>5988</v>
      </c>
      <c r="B7092" t="s">
        <v>657</v>
      </c>
      <c r="N7092">
        <v>7</v>
      </c>
      <c r="O7092">
        <v>6.9</v>
      </c>
      <c r="P7092">
        <v>697</v>
      </c>
    </row>
    <row r="7093" spans="1:16" x14ac:dyDescent="0.3">
      <c r="A7093" t="s">
        <v>5989</v>
      </c>
      <c r="B7093" t="s">
        <v>443</v>
      </c>
      <c r="N7093">
        <v>8</v>
      </c>
      <c r="O7093">
        <v>7.5</v>
      </c>
      <c r="P7093">
        <v>105</v>
      </c>
    </row>
    <row r="7094" spans="1:16" x14ac:dyDescent="0.3">
      <c r="A7094" t="s">
        <v>5990</v>
      </c>
      <c r="B7094" t="s">
        <v>602</v>
      </c>
      <c r="N7094">
        <v>9</v>
      </c>
      <c r="O7094">
        <v>6.7</v>
      </c>
      <c r="P7094">
        <v>817</v>
      </c>
    </row>
    <row r="7095" spans="1:16" x14ac:dyDescent="0.3">
      <c r="A7095" t="s">
        <v>5991</v>
      </c>
      <c r="B7095" t="s">
        <v>526</v>
      </c>
      <c r="N7095">
        <v>1</v>
      </c>
      <c r="O7095">
        <v>7.4</v>
      </c>
      <c r="P7095">
        <v>22</v>
      </c>
    </row>
    <row r="7096" spans="1:16" x14ac:dyDescent="0.3">
      <c r="A7096" t="s">
        <v>5992</v>
      </c>
      <c r="B7096" t="s">
        <v>443</v>
      </c>
      <c r="N7096">
        <v>2</v>
      </c>
      <c r="O7096">
        <v>6.1</v>
      </c>
      <c r="P7096">
        <v>424</v>
      </c>
    </row>
    <row r="7097" spans="1:16" x14ac:dyDescent="0.3">
      <c r="A7097" t="s">
        <v>5993</v>
      </c>
      <c r="B7097" t="s">
        <v>835</v>
      </c>
      <c r="N7097">
        <v>3</v>
      </c>
      <c r="O7097">
        <v>5.4</v>
      </c>
      <c r="P7097">
        <v>20</v>
      </c>
    </row>
    <row r="7098" spans="1:16" x14ac:dyDescent="0.3">
      <c r="A7098" t="s">
        <v>5994</v>
      </c>
      <c r="B7098" t="s">
        <v>325</v>
      </c>
      <c r="N7098">
        <v>4</v>
      </c>
      <c r="O7098">
        <v>6.4</v>
      </c>
      <c r="P7098">
        <v>19000</v>
      </c>
    </row>
    <row r="7099" spans="1:16" x14ac:dyDescent="0.3">
      <c r="A7099" t="s">
        <v>5995</v>
      </c>
      <c r="B7099" t="s">
        <v>384</v>
      </c>
      <c r="N7099">
        <v>12</v>
      </c>
      <c r="O7099">
        <v>7</v>
      </c>
      <c r="P7099">
        <v>74</v>
      </c>
    </row>
    <row r="7100" spans="1:16" x14ac:dyDescent="0.3">
      <c r="A7100" t="s">
        <v>5996</v>
      </c>
      <c r="B7100" t="s">
        <v>755</v>
      </c>
      <c r="N7100">
        <v>12</v>
      </c>
      <c r="O7100">
        <v>6.3</v>
      </c>
      <c r="P7100">
        <v>0</v>
      </c>
    </row>
    <row r="7101" spans="1:16" x14ac:dyDescent="0.3">
      <c r="A7101" t="s">
        <v>5997</v>
      </c>
      <c r="B7101" t="s">
        <v>573</v>
      </c>
      <c r="N7101">
        <v>17</v>
      </c>
      <c r="O7101">
        <v>6.9</v>
      </c>
      <c r="P7101">
        <v>4</v>
      </c>
    </row>
    <row r="7102" spans="1:16" x14ac:dyDescent="0.3">
      <c r="A7102" t="s">
        <v>5998</v>
      </c>
      <c r="B7102" t="s">
        <v>325</v>
      </c>
      <c r="N7102">
        <v>19</v>
      </c>
      <c r="O7102">
        <v>7.8</v>
      </c>
      <c r="P7102">
        <v>413</v>
      </c>
    </row>
    <row r="7103" spans="1:16" x14ac:dyDescent="0.3">
      <c r="A7103" t="s">
        <v>5999</v>
      </c>
      <c r="B7103" t="s">
        <v>373</v>
      </c>
      <c r="N7103">
        <v>18</v>
      </c>
      <c r="O7103">
        <v>6.4</v>
      </c>
      <c r="P7103">
        <v>84</v>
      </c>
    </row>
    <row r="7104" spans="1:16" x14ac:dyDescent="0.3">
      <c r="A7104" t="s">
        <v>6000</v>
      </c>
      <c r="B7104" t="s">
        <v>373</v>
      </c>
      <c r="N7104">
        <v>19</v>
      </c>
      <c r="O7104">
        <v>7.7</v>
      </c>
      <c r="P7104">
        <v>32000</v>
      </c>
    </row>
    <row r="7105" spans="1:16" x14ac:dyDescent="0.3">
      <c r="A7105" t="s">
        <v>6001</v>
      </c>
      <c r="B7105" t="s">
        <v>344</v>
      </c>
      <c r="N7105">
        <v>10</v>
      </c>
      <c r="O7105">
        <v>7.5</v>
      </c>
      <c r="P7105">
        <v>16</v>
      </c>
    </row>
    <row r="7106" spans="1:16" x14ac:dyDescent="0.3">
      <c r="A7106" t="s">
        <v>6002</v>
      </c>
      <c r="B7106" t="s">
        <v>500</v>
      </c>
      <c r="N7106">
        <v>20</v>
      </c>
      <c r="O7106">
        <v>6.3</v>
      </c>
      <c r="P7106">
        <v>660</v>
      </c>
    </row>
    <row r="7107" spans="1:16" x14ac:dyDescent="0.3">
      <c r="A7107" t="s">
        <v>6003</v>
      </c>
      <c r="B7107" t="s">
        <v>278</v>
      </c>
      <c r="N7107">
        <v>20</v>
      </c>
      <c r="O7107">
        <v>6.3</v>
      </c>
      <c r="P7107">
        <v>456</v>
      </c>
    </row>
    <row r="7108" spans="1:16" x14ac:dyDescent="0.3">
      <c r="A7108" t="s">
        <v>6004</v>
      </c>
      <c r="B7108" t="s">
        <v>177</v>
      </c>
      <c r="N7108">
        <v>2</v>
      </c>
      <c r="O7108">
        <v>6.6</v>
      </c>
      <c r="P7108">
        <v>234567</v>
      </c>
    </row>
  </sheetData>
  <dataConsolidate/>
  <phoneticPr fontId="13" type="noConversion"/>
  <dataValidations count="14">
    <dataValidation allowBlank="1" showErrorMessage="1" sqref="P2:Q2084 N2:N2084 N2153:N5658 N6098:N6113 N6075:N6090 N6214:N6275 N6396:N6411 N6610:N6913 N6342:N6357 N6369:N6384 N6421:N6436 N6125:N6171 N5989:N6063 N5969:N5977 N5917:N5932 N5944:N5957 N5897:N5905 N5825:N5840 N5856:N5871 N5883:N5885 N5804:N5813 N5763:N5772 N5743:N5751 N5716:N5731 N5685:N5700 N6452:N6590"/>
    <dataValidation allowBlank="1" showInputMessage="1" showErrorMessage="1" promptTitle="Vertex 1 Name" prompt="Enter the name of the edge's first vertex." sqref="A3:A81"/>
    <dataValidation allowBlank="1" showInputMessage="1" showErrorMessage="1" promptTitle="Vertex 2 Name" prompt="Enter the name of the edge's second vertex." sqref="B3:B81"/>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2084"/>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208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208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2084"/>
    <dataValidation allowBlank="1" showInputMessage="1" promptTitle="Edge Color" prompt="To select an optional edge color, right-click and select Select Color on the right-click menu." sqref="C3:C2084"/>
    <dataValidation allowBlank="1" showInputMessage="1" errorTitle="Invalid Edge Width" error="The optional edge width must be a whole number between 1 and 10." promptTitle="Edge Width" prompt="Enter an optional edge width between 1 and 10." sqref="D3:D2084"/>
    <dataValidation allowBlank="1" showInputMessage="1" errorTitle="Invalid Edge Opacity" error="The optional edge opacity must be a whole number between 0 and 10." promptTitle="Edge Opacity" prompt="Enter an optional edge opacity between 0 (transparent) and 100 (opaque)." sqref="F3:F2084"/>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2084">
      <formula1>ValidEdgeVisibilities</formula1>
    </dataValidation>
    <dataValidation allowBlank="1" showInputMessage="1" showErrorMessage="1" errorTitle="Invalid Edge Visibility" error="You have entered an unrecognized edge visibility.  Try selecting from the drop-down list instead." promptTitle="Edge Label" prompt="Enter an optional edge label." sqref="H3:H2084"/>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2084">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2084"/>
  </dataValidations>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K7139"/>
  <sheetViews>
    <sheetView workbookViewId="0">
      <pane xSplit="1" ySplit="2" topLeftCell="E3" activePane="bottomRight" state="frozen"/>
      <selection pane="topRight" activeCell="B1" sqref="B1"/>
      <selection pane="bottomLeft" activeCell="A3" sqref="A3"/>
      <selection pane="bottomRight" activeCell="A2" sqref="A2:AF2"/>
    </sheetView>
  </sheetViews>
  <sheetFormatPr defaultRowHeight="14.4" x14ac:dyDescent="0.3"/>
  <cols>
    <col min="1" max="1" width="37" customWidth="1"/>
    <col min="2" max="2" width="11.77734375" customWidth="1"/>
    <col min="3" max="3" width="55.88671875" customWidth="1"/>
    <col min="4" max="4" width="8.5546875" customWidth="1"/>
    <col min="5" max="5" width="6.6640625" customWidth="1"/>
    <col min="6" max="6" width="9.88671875" customWidth="1"/>
    <col min="7" max="7" width="7.6640625" customWidth="1"/>
    <col min="8" max="8" width="11" customWidth="1"/>
    <col min="9" max="9" width="8.5546875" customWidth="1"/>
    <col min="10" max="10" width="9.6640625" style="3" customWidth="1"/>
    <col min="11" max="11" width="10.5546875" customWidth="1"/>
    <col min="12" max="13" width="9.109375" customWidth="1"/>
    <col min="14" max="15" width="4.33203125" hidden="1" customWidth="1"/>
    <col min="16" max="16" width="10.33203125" hidden="1" customWidth="1"/>
    <col min="17" max="17" width="6.44140625" hidden="1" customWidth="1"/>
    <col min="18" max="18" width="8.33203125" hidden="1" customWidth="1"/>
    <col min="19" max="19" width="9.5546875" hidden="1" customWidth="1"/>
    <col min="20" max="20" width="9.33203125" hidden="1" customWidth="1"/>
    <col min="21" max="21" width="9.5546875" hidden="1" customWidth="1"/>
    <col min="22" max="24" width="14.33203125" hidden="1" customWidth="1"/>
    <col min="25" max="25" width="11.88671875" hidden="1" customWidth="1"/>
    <col min="26" max="26" width="14.44140625" hidden="1" customWidth="1"/>
    <col min="27" max="27" width="18.33203125" style="3" hidden="1" customWidth="1"/>
    <col min="28" max="28" width="5" style="3" hidden="1" customWidth="1"/>
    <col min="29" max="29" width="16" hidden="1" customWidth="1"/>
    <col min="30" max="30" width="12.44140625" style="2" customWidth="1"/>
    <col min="31" max="32" width="14.33203125" style="3" customWidth="1"/>
    <col min="33" max="33" width="11.88671875" style="3" customWidth="1"/>
    <col min="34" max="34" width="14.44140625" style="3" customWidth="1"/>
    <col min="35" max="35" width="5" customWidth="1"/>
    <col min="36" max="36" width="16" customWidth="1"/>
    <col min="37" max="37" width="16" bestFit="1" customWidth="1"/>
    <col min="38" max="39" width="9.109375" customWidth="1"/>
  </cols>
  <sheetData>
    <row r="1" spans="1:37" x14ac:dyDescent="0.3">
      <c r="A1" t="s">
        <v>1087</v>
      </c>
      <c r="B1" t="s">
        <v>172</v>
      </c>
      <c r="C1" s="17"/>
      <c r="D1" s="17"/>
      <c r="E1" s="17"/>
      <c r="F1" s="17"/>
      <c r="G1" s="17"/>
      <c r="H1" s="25" t="s">
        <v>42</v>
      </c>
      <c r="I1" s="24"/>
      <c r="J1" s="24"/>
      <c r="K1" s="24"/>
      <c r="L1" s="27" t="s">
        <v>43</v>
      </c>
      <c r="M1" s="26"/>
      <c r="N1" s="26"/>
      <c r="O1" s="26"/>
      <c r="P1" s="26"/>
      <c r="Q1" s="26"/>
      <c r="R1" s="23" t="s">
        <v>41</v>
      </c>
      <c r="S1" s="20"/>
      <c r="T1" s="21"/>
      <c r="U1" s="22"/>
      <c r="V1" s="20"/>
      <c r="W1" s="20"/>
      <c r="X1" s="20"/>
      <c r="Y1" s="20"/>
      <c r="Z1" s="20"/>
      <c r="AA1" s="28" t="s">
        <v>39</v>
      </c>
      <c r="AB1" s="19"/>
      <c r="AC1" t="s">
        <v>6005</v>
      </c>
      <c r="AD1"/>
      <c r="AE1"/>
      <c r="AF1"/>
      <c r="AG1"/>
      <c r="AH1"/>
    </row>
    <row r="2" spans="1:37" ht="30" customHeight="1" x14ac:dyDescent="0.3">
      <c r="A2" t="s">
        <v>4</v>
      </c>
      <c r="B2" t="s">
        <v>6207</v>
      </c>
      <c r="C2" t="s">
        <v>0</v>
      </c>
      <c r="D2" s="7" t="s">
        <v>1</v>
      </c>
      <c r="E2" s="7" t="s">
        <v>7</v>
      </c>
      <c r="F2" s="8" t="s">
        <v>44</v>
      </c>
      <c r="G2" s="9" t="s">
        <v>3</v>
      </c>
      <c r="H2" s="7" t="s">
        <v>47</v>
      </c>
      <c r="I2" s="7" t="s">
        <v>10</v>
      </c>
      <c r="J2" s="7" t="s">
        <v>45</v>
      </c>
      <c r="K2" s="7" t="s">
        <v>46</v>
      </c>
      <c r="L2" s="7" t="s">
        <v>76</v>
      </c>
      <c r="M2" s="7" t="s">
        <v>9</v>
      </c>
      <c r="N2" s="7" t="s">
        <v>25</v>
      </c>
      <c r="O2" s="7" t="s">
        <v>14</v>
      </c>
      <c r="P2" s="7" t="s">
        <v>15</v>
      </c>
      <c r="Q2" s="7" t="s">
        <v>12</v>
      </c>
      <c r="R2" s="7" t="s">
        <v>26</v>
      </c>
      <c r="S2" s="7" t="s">
        <v>27</v>
      </c>
      <c r="T2" s="12" t="s">
        <v>30</v>
      </c>
      <c r="U2" s="12" t="s">
        <v>31</v>
      </c>
      <c r="V2" s="12" t="s">
        <v>32</v>
      </c>
      <c r="W2" s="12" t="s">
        <v>33</v>
      </c>
      <c r="X2" s="12" t="s">
        <v>34</v>
      </c>
      <c r="Y2" s="12" t="s">
        <v>35</v>
      </c>
      <c r="Z2" s="12" t="s">
        <v>135</v>
      </c>
      <c r="AA2" s="12" t="s">
        <v>36</v>
      </c>
      <c r="AB2" s="12" t="s">
        <v>168</v>
      </c>
      <c r="AC2" s="10" t="s">
        <v>11</v>
      </c>
      <c r="AD2" s="10" t="s">
        <v>37</v>
      </c>
      <c r="AE2" t="s">
        <v>6005</v>
      </c>
      <c r="AF2" s="10" t="s">
        <v>6007</v>
      </c>
    </row>
    <row r="3" spans="1:37" ht="34.049999999999997" customHeight="1" x14ac:dyDescent="0.3">
      <c r="A3" s="13" t="s">
        <v>1088</v>
      </c>
      <c r="C3" s="47" t="s">
        <v>173</v>
      </c>
      <c r="D3" s="51"/>
      <c r="E3" s="51" t="s">
        <v>56</v>
      </c>
      <c r="F3" s="52">
        <v>7.1186440677966312</v>
      </c>
      <c r="G3" s="53"/>
      <c r="H3" s="51"/>
      <c r="I3" s="51"/>
      <c r="J3" s="55" t="s">
        <v>173</v>
      </c>
      <c r="K3" s="54"/>
      <c r="L3" s="54"/>
      <c r="M3" s="55"/>
      <c r="N3" s="57"/>
      <c r="O3" s="58">
        <v>2414</v>
      </c>
      <c r="P3" s="58">
        <v>6638.22705078125</v>
      </c>
      <c r="Q3" s="56"/>
      <c r="R3" s="59"/>
      <c r="S3" s="59"/>
      <c r="T3" s="77"/>
      <c r="U3" s="77"/>
      <c r="V3" s="77"/>
      <c r="W3" s="77"/>
      <c r="X3" s="50"/>
      <c r="Y3" s="50"/>
      <c r="Z3" s="50"/>
      <c r="AA3" s="50"/>
      <c r="AB3" s="49"/>
      <c r="AC3" s="60">
        <v>3</v>
      </c>
      <c r="AD3"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 s="78">
        <v>7.9</v>
      </c>
      <c r="AF3" s="108"/>
    </row>
    <row r="4" spans="1:37" ht="34.049999999999997" customHeight="1" x14ac:dyDescent="0.3">
      <c r="A4" t="s">
        <v>1089</v>
      </c>
      <c r="C4" t="s">
        <v>174</v>
      </c>
      <c r="D4" s="51"/>
      <c r="E4" s="51" t="s">
        <v>56</v>
      </c>
      <c r="F4" s="52">
        <v>5.9661016949152756</v>
      </c>
      <c r="G4" s="53"/>
      <c r="H4" s="51"/>
      <c r="I4" s="51"/>
      <c r="J4" s="55" t="s">
        <v>174</v>
      </c>
      <c r="K4" s="54"/>
      <c r="L4" s="54"/>
      <c r="M4" s="55"/>
      <c r="N4" s="57"/>
      <c r="O4" s="58">
        <v>5502.857421875</v>
      </c>
      <c r="P4" s="58">
        <v>1672.109130859375</v>
      </c>
      <c r="Q4" s="56"/>
      <c r="R4" s="59"/>
      <c r="S4" s="59"/>
      <c r="T4" s="77"/>
      <c r="U4" s="77"/>
      <c r="V4" s="77"/>
      <c r="W4" s="77"/>
      <c r="X4" s="50"/>
      <c r="Y4" s="50"/>
      <c r="Z4" s="50"/>
      <c r="AA4" s="50"/>
      <c r="AB4" s="49"/>
      <c r="AC4" s="60">
        <v>4</v>
      </c>
      <c r="AD4"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
        <v>7.1</v>
      </c>
      <c r="AF4" s="108"/>
    </row>
    <row r="5" spans="1:37" ht="34.049999999999997" customHeight="1" x14ac:dyDescent="0.3">
      <c r="A5" t="s">
        <v>1090</v>
      </c>
      <c r="C5" t="s">
        <v>175</v>
      </c>
      <c r="D5" s="51"/>
      <c r="E5" s="51" t="s">
        <v>56</v>
      </c>
      <c r="F5" s="52">
        <v>5.5338983050847679</v>
      </c>
      <c r="G5" s="53"/>
      <c r="H5" s="51"/>
      <c r="I5" s="51"/>
      <c r="J5" s="55" t="s">
        <v>175</v>
      </c>
      <c r="K5" s="54"/>
      <c r="L5" s="54"/>
      <c r="M5" s="55"/>
      <c r="N5" s="57"/>
      <c r="O5" s="58">
        <v>465.3125</v>
      </c>
      <c r="P5" s="58">
        <v>5198.4453125</v>
      </c>
      <c r="Q5" s="56"/>
      <c r="R5" s="59"/>
      <c r="S5" s="59"/>
      <c r="T5" s="77"/>
      <c r="U5" s="77"/>
      <c r="V5" s="77"/>
      <c r="W5" s="77"/>
      <c r="X5" s="50"/>
      <c r="Y5" s="50"/>
      <c r="Z5" s="50"/>
      <c r="AA5" s="50"/>
      <c r="AB5" s="49"/>
      <c r="AC5" s="60">
        <v>5</v>
      </c>
      <c r="AD5"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
        <v>6.8</v>
      </c>
      <c r="AF5" s="108"/>
    </row>
    <row r="6" spans="1:37" ht="34.049999999999997" customHeight="1" x14ac:dyDescent="0.3">
      <c r="A6" t="s">
        <v>1091</v>
      </c>
      <c r="C6" t="s">
        <v>176</v>
      </c>
      <c r="D6" s="51"/>
      <c r="E6" s="51" t="s">
        <v>56</v>
      </c>
      <c r="F6" s="52">
        <v>7.9830508474576449</v>
      </c>
      <c r="G6" s="53"/>
      <c r="H6" s="51"/>
      <c r="I6" s="51"/>
      <c r="J6" s="55" t="s">
        <v>176</v>
      </c>
      <c r="K6" s="54"/>
      <c r="L6" s="54"/>
      <c r="M6" s="55"/>
      <c r="N6" s="57"/>
      <c r="O6" s="58">
        <v>7376.75244140625</v>
      </c>
      <c r="P6" s="58">
        <v>3566.214599609375</v>
      </c>
      <c r="Q6" s="56"/>
      <c r="R6" s="59"/>
      <c r="S6" s="59"/>
      <c r="T6" s="77"/>
      <c r="U6" s="77"/>
      <c r="V6" s="77"/>
      <c r="W6" s="77"/>
      <c r="X6" s="50"/>
      <c r="Y6" s="50"/>
      <c r="Z6" s="50"/>
      <c r="AA6" s="50"/>
      <c r="AB6" s="49"/>
      <c r="AC6" s="60">
        <v>6</v>
      </c>
      <c r="AD6"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
        <v>8.5</v>
      </c>
      <c r="AF6" s="108"/>
    </row>
    <row r="7" spans="1:37" ht="34.049999999999997" customHeight="1" x14ac:dyDescent="0.3">
      <c r="A7" t="s">
        <v>1092</v>
      </c>
      <c r="C7" t="s">
        <v>177</v>
      </c>
      <c r="D7" s="51"/>
      <c r="E7" s="51" t="s">
        <v>56</v>
      </c>
      <c r="F7" s="52">
        <v>5.9661016949152756</v>
      </c>
      <c r="G7" s="53"/>
      <c r="H7" s="51"/>
      <c r="I7" s="51"/>
      <c r="J7" s="55" t="s">
        <v>177</v>
      </c>
      <c r="K7" s="54"/>
      <c r="L7" s="54"/>
      <c r="M7" s="55"/>
      <c r="N7" s="57"/>
      <c r="O7" s="58">
        <v>1599.6312255859375</v>
      </c>
      <c r="P7" s="58">
        <v>3259.888916015625</v>
      </c>
      <c r="Q7" s="56"/>
      <c r="R7" s="59"/>
      <c r="S7" s="59"/>
      <c r="T7" s="48"/>
      <c r="U7" s="48"/>
      <c r="V7" s="48"/>
      <c r="W7" s="48"/>
      <c r="X7" s="49"/>
      <c r="Y7" s="49"/>
      <c r="Z7" s="50"/>
      <c r="AA7" s="49"/>
      <c r="AB7" s="49"/>
      <c r="AC7" s="60">
        <v>7</v>
      </c>
      <c r="AD7"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
        <v>7.1</v>
      </c>
      <c r="AF7" s="108"/>
      <c r="AG7" s="2"/>
      <c r="AI7" s="3"/>
      <c r="AJ7" s="3"/>
      <c r="AK7" s="3"/>
    </row>
    <row r="8" spans="1:37" ht="34.049999999999997" customHeight="1" x14ac:dyDescent="0.3">
      <c r="A8" s="98" t="s">
        <v>1093</v>
      </c>
      <c r="C8" t="s">
        <v>178</v>
      </c>
      <c r="D8" s="51"/>
      <c r="E8" s="51" t="s">
        <v>56</v>
      </c>
      <c r="F8" s="52">
        <v>5.2457627118644297</v>
      </c>
      <c r="G8" s="53"/>
      <c r="H8" s="51"/>
      <c r="I8" s="51"/>
      <c r="J8" s="55" t="s">
        <v>178</v>
      </c>
      <c r="K8" s="54"/>
      <c r="L8" s="54"/>
      <c r="M8" s="55"/>
      <c r="N8" s="57"/>
      <c r="O8" s="58">
        <v>4225.5341796875</v>
      </c>
      <c r="P8" s="58">
        <v>7814.60302734375</v>
      </c>
      <c r="Q8" s="56"/>
      <c r="R8" s="59"/>
      <c r="S8" s="59"/>
      <c r="T8" s="77"/>
      <c r="U8" s="77"/>
      <c r="V8" s="77"/>
      <c r="W8" s="77"/>
      <c r="X8" s="50"/>
      <c r="Y8" s="50"/>
      <c r="Z8" s="50"/>
      <c r="AA8" s="50"/>
      <c r="AB8" s="49"/>
      <c r="AC8" s="60">
        <v>8</v>
      </c>
      <c r="AD8"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
        <v>6.6</v>
      </c>
      <c r="AF8" s="108"/>
      <c r="AG8" s="2"/>
      <c r="AI8" s="3"/>
      <c r="AJ8" s="3"/>
      <c r="AK8" s="3"/>
    </row>
    <row r="9" spans="1:37" ht="34.049999999999997" customHeight="1" x14ac:dyDescent="0.3">
      <c r="A9" s="98" t="s">
        <v>1094</v>
      </c>
      <c r="C9" t="s">
        <v>179</v>
      </c>
      <c r="D9" s="51"/>
      <c r="E9" s="51" t="s">
        <v>56</v>
      </c>
      <c r="F9" s="52">
        <v>4.6694915254237532</v>
      </c>
      <c r="G9" s="53"/>
      <c r="H9" s="51"/>
      <c r="I9" s="51"/>
      <c r="J9" s="55" t="s">
        <v>179</v>
      </c>
      <c r="K9" s="54"/>
      <c r="L9" s="54"/>
      <c r="M9" s="55"/>
      <c r="N9" s="57"/>
      <c r="O9" s="58">
        <v>8585.2890625</v>
      </c>
      <c r="P9" s="58">
        <v>8177.9814453125</v>
      </c>
      <c r="Q9" s="56"/>
      <c r="R9" s="59"/>
      <c r="S9" s="59"/>
      <c r="T9" s="77"/>
      <c r="U9" s="77"/>
      <c r="V9" s="77"/>
      <c r="W9" s="77"/>
      <c r="X9" s="50"/>
      <c r="Y9" s="50"/>
      <c r="Z9" s="50"/>
      <c r="AA9" s="50"/>
      <c r="AB9" s="49"/>
      <c r="AC9" s="60">
        <v>9</v>
      </c>
      <c r="AD9" s="60"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
        <v>6.2</v>
      </c>
      <c r="AF9" s="108"/>
      <c r="AG9" s="2"/>
      <c r="AI9" s="3"/>
      <c r="AJ9" s="3"/>
      <c r="AK9" s="3"/>
    </row>
    <row r="10" spans="1:37" ht="34.049999999999997" customHeight="1" x14ac:dyDescent="0.3">
      <c r="A10" s="98" t="s">
        <v>1095</v>
      </c>
      <c r="C10" t="s">
        <v>180</v>
      </c>
      <c r="D10" s="85"/>
      <c r="E10" s="85" t="s">
        <v>56</v>
      </c>
      <c r="F10" s="86">
        <v>6.9745762711864607</v>
      </c>
      <c r="G10" s="87"/>
      <c r="H10" s="85"/>
      <c r="I10" s="85"/>
      <c r="J10" s="88" t="s">
        <v>180</v>
      </c>
      <c r="K10" s="89"/>
      <c r="L10" s="89"/>
      <c r="M10" s="88"/>
      <c r="N10" s="90"/>
      <c r="O10" s="91">
        <v>590.47894287109375</v>
      </c>
      <c r="P10" s="91">
        <v>4423.70263671875</v>
      </c>
      <c r="Q10" s="92"/>
      <c r="R10" s="93"/>
      <c r="S10" s="93"/>
      <c r="T10" s="94"/>
      <c r="U10" s="94"/>
      <c r="V10" s="94"/>
      <c r="W10" s="94"/>
      <c r="X10" s="95"/>
      <c r="Y10" s="95"/>
      <c r="Z10" s="95"/>
      <c r="AA10" s="95"/>
      <c r="AB10" s="96"/>
      <c r="AC10" s="97">
        <v>10</v>
      </c>
      <c r="AD10" s="97"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
        <v>7.8</v>
      </c>
      <c r="AF10" s="108"/>
      <c r="AG10" s="2"/>
      <c r="AI10" s="3"/>
      <c r="AJ10" s="3"/>
      <c r="AK10" s="3"/>
    </row>
    <row r="11" spans="1:37" ht="34.049999999999997" customHeight="1" x14ac:dyDescent="0.3">
      <c r="A11" s="98" t="s">
        <v>1096</v>
      </c>
      <c r="C11" t="s">
        <v>178</v>
      </c>
      <c r="D11" s="14"/>
      <c r="E11" s="14" t="s">
        <v>56</v>
      </c>
      <c r="F11" s="79">
        <v>6.542372881355953</v>
      </c>
      <c r="G11" s="80"/>
      <c r="H11" s="14"/>
      <c r="I11" s="14"/>
      <c r="J11" s="15" t="s">
        <v>178</v>
      </c>
      <c r="K11" s="64"/>
      <c r="L11" s="64"/>
      <c r="M11" s="15"/>
      <c r="N11" s="81"/>
      <c r="O11" s="82">
        <v>3271.527099609375</v>
      </c>
      <c r="P11" s="82">
        <v>8327.48828125</v>
      </c>
      <c r="Q11" s="75"/>
      <c r="R11" s="83"/>
      <c r="S11" s="83"/>
      <c r="T11" s="77"/>
      <c r="U11" s="77"/>
      <c r="V11" s="77"/>
      <c r="W11" s="77"/>
      <c r="X11" s="50"/>
      <c r="Y11" s="50"/>
      <c r="Z11" s="50"/>
      <c r="AA11" s="50"/>
      <c r="AB11" s="49"/>
      <c r="AC11" s="84">
        <v>11</v>
      </c>
      <c r="AD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 s="61">
        <v>7.5</v>
      </c>
      <c r="AF11" s="109"/>
      <c r="AG11" s="2"/>
      <c r="AI11" s="3"/>
      <c r="AJ11" s="3"/>
      <c r="AK11" s="3"/>
    </row>
    <row r="12" spans="1:37" ht="34.049999999999997" customHeight="1" x14ac:dyDescent="0.3">
      <c r="A12" t="s">
        <v>1097</v>
      </c>
      <c r="C12" t="s">
        <v>181</v>
      </c>
      <c r="D12" s="14"/>
      <c r="E12" s="14" t="s">
        <v>56</v>
      </c>
      <c r="F12" s="79">
        <v>6.542372881355953</v>
      </c>
      <c r="G12" s="80"/>
      <c r="H12" s="14"/>
      <c r="I12" s="14"/>
      <c r="J12" s="15" t="s">
        <v>181</v>
      </c>
      <c r="K12" s="64"/>
      <c r="L12" s="64"/>
      <c r="M12" s="15"/>
      <c r="N12" s="81"/>
      <c r="O12" s="82">
        <v>9812.22265625</v>
      </c>
      <c r="P12" s="82">
        <v>4491.29150390625</v>
      </c>
      <c r="Q12" s="75"/>
      <c r="R12" s="83"/>
      <c r="S12" s="83"/>
      <c r="T12" s="77"/>
      <c r="U12" s="77"/>
      <c r="V12" s="77"/>
      <c r="W12" s="77"/>
      <c r="X12" s="50"/>
      <c r="Y12" s="50"/>
      <c r="Z12" s="50"/>
      <c r="AA12" s="50"/>
      <c r="AB12" s="49"/>
      <c r="AC12" s="84">
        <v>12</v>
      </c>
      <c r="AD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
        <v>7.5</v>
      </c>
      <c r="AF12" s="108"/>
      <c r="AG12" s="2"/>
      <c r="AI12" s="3"/>
      <c r="AJ12" s="3"/>
      <c r="AK12" s="3"/>
    </row>
    <row r="13" spans="1:37" ht="34.049999999999997" customHeight="1" x14ac:dyDescent="0.3">
      <c r="A13" s="98" t="s">
        <v>1098</v>
      </c>
      <c r="C13" t="s">
        <v>178</v>
      </c>
      <c r="D13" s="14"/>
      <c r="E13" s="14" t="s">
        <v>56</v>
      </c>
      <c r="F13" s="79">
        <v>8.5593220338983222</v>
      </c>
      <c r="G13" s="80"/>
      <c r="H13" s="14"/>
      <c r="I13" s="14"/>
      <c r="J13" s="15" t="s">
        <v>178</v>
      </c>
      <c r="K13" s="64"/>
      <c r="L13" s="64"/>
      <c r="M13" s="15"/>
      <c r="N13" s="81"/>
      <c r="O13" s="82">
        <v>2446.849365234375</v>
      </c>
      <c r="P13" s="82">
        <v>9100.6708984375</v>
      </c>
      <c r="Q13" s="75"/>
      <c r="R13" s="83"/>
      <c r="S13" s="83"/>
      <c r="T13" s="77"/>
      <c r="U13" s="77"/>
      <c r="V13" s="77"/>
      <c r="W13" s="77"/>
      <c r="X13" s="50"/>
      <c r="Y13" s="50"/>
      <c r="Z13" s="50"/>
      <c r="AA13" s="50"/>
      <c r="AB13" s="49"/>
      <c r="AC13" s="84">
        <v>13</v>
      </c>
      <c r="AD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
        <v>8.9</v>
      </c>
      <c r="AF13" s="108"/>
      <c r="AG13" s="2"/>
      <c r="AI13" s="3"/>
      <c r="AJ13" s="3"/>
      <c r="AK13" s="3"/>
    </row>
    <row r="14" spans="1:37" ht="34.049999999999997" customHeight="1" x14ac:dyDescent="0.3">
      <c r="A14" s="98" t="s">
        <v>1099</v>
      </c>
      <c r="C14" t="s">
        <v>178</v>
      </c>
      <c r="D14" s="14"/>
      <c r="E14" s="14" t="s">
        <v>56</v>
      </c>
      <c r="F14" s="79">
        <v>8.4152542372881545</v>
      </c>
      <c r="G14" s="80"/>
      <c r="H14" s="14"/>
      <c r="I14" s="14"/>
      <c r="J14" s="15" t="s">
        <v>178</v>
      </c>
      <c r="K14" s="64"/>
      <c r="L14" s="64"/>
      <c r="M14" s="15"/>
      <c r="N14" s="81"/>
      <c r="O14" s="82">
        <v>7050.86962890625</v>
      </c>
      <c r="P14" s="82">
        <v>6642.818359375</v>
      </c>
      <c r="Q14" s="75"/>
      <c r="R14" s="83"/>
      <c r="S14" s="83"/>
      <c r="T14" s="77"/>
      <c r="U14" s="77"/>
      <c r="V14" s="77"/>
      <c r="W14" s="77"/>
      <c r="X14" s="50"/>
      <c r="Y14" s="50"/>
      <c r="Z14" s="50"/>
      <c r="AA14" s="50"/>
      <c r="AB14" s="49"/>
      <c r="AC14" s="84">
        <v>14</v>
      </c>
      <c r="AD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
        <v>8.8000000000000007</v>
      </c>
      <c r="AF14" s="108"/>
      <c r="AG14" s="2"/>
      <c r="AI14" s="3"/>
      <c r="AJ14" s="3"/>
      <c r="AK14" s="3"/>
    </row>
    <row r="15" spans="1:37" ht="34.049999999999997" customHeight="1" x14ac:dyDescent="0.3">
      <c r="A15" s="98" t="s">
        <v>1100</v>
      </c>
      <c r="C15" t="s">
        <v>182</v>
      </c>
      <c r="D15" s="14"/>
      <c r="E15" s="14" t="s">
        <v>56</v>
      </c>
      <c r="F15" s="79">
        <v>6.9745762711864607</v>
      </c>
      <c r="G15" s="80"/>
      <c r="H15" s="14"/>
      <c r="I15" s="14"/>
      <c r="J15" s="15" t="s">
        <v>182</v>
      </c>
      <c r="K15" s="64"/>
      <c r="L15" s="64"/>
      <c r="M15" s="15"/>
      <c r="N15" s="81"/>
      <c r="O15" s="82">
        <v>8461.736328125</v>
      </c>
      <c r="P15" s="82">
        <v>3624.791259765625</v>
      </c>
      <c r="Q15" s="75"/>
      <c r="R15" s="83"/>
      <c r="S15" s="83"/>
      <c r="T15" s="77"/>
      <c r="U15" s="77"/>
      <c r="V15" s="77"/>
      <c r="W15" s="77"/>
      <c r="X15" s="50"/>
      <c r="Y15" s="50"/>
      <c r="Z15" s="50"/>
      <c r="AA15" s="50"/>
      <c r="AB15" s="49"/>
      <c r="AC15" s="84">
        <v>15</v>
      </c>
      <c r="AD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
        <v>7.8</v>
      </c>
      <c r="AF15" s="108"/>
      <c r="AG15" s="2"/>
      <c r="AI15" s="3"/>
      <c r="AJ15" s="3"/>
      <c r="AK15" s="3"/>
    </row>
    <row r="16" spans="1:37" ht="34.049999999999997" customHeight="1" x14ac:dyDescent="0.3">
      <c r="A16" s="98" t="s">
        <v>1101</v>
      </c>
      <c r="C16" t="s">
        <v>174</v>
      </c>
      <c r="D16" s="14"/>
      <c r="E16" s="14" t="s">
        <v>56</v>
      </c>
      <c r="F16" s="79">
        <v>5.1016949152542601</v>
      </c>
      <c r="G16" s="80"/>
      <c r="H16" s="14"/>
      <c r="I16" s="14"/>
      <c r="J16" s="15" t="s">
        <v>174</v>
      </c>
      <c r="K16" s="64"/>
      <c r="L16" s="64"/>
      <c r="M16" s="15"/>
      <c r="N16" s="81"/>
      <c r="O16" s="82">
        <v>5669.3466796875</v>
      </c>
      <c r="P16" s="82">
        <v>1666.9276123046875</v>
      </c>
      <c r="Q16" s="75"/>
      <c r="R16" s="83"/>
      <c r="S16" s="83"/>
      <c r="T16" s="77"/>
      <c r="U16" s="77"/>
      <c r="V16" s="77"/>
      <c r="W16" s="77"/>
      <c r="X16" s="50"/>
      <c r="Y16" s="50"/>
      <c r="Z16" s="50"/>
      <c r="AA16" s="50"/>
      <c r="AB16" s="49"/>
      <c r="AC16" s="84">
        <v>16</v>
      </c>
      <c r="AD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
        <v>6.5</v>
      </c>
      <c r="AF16" s="108"/>
      <c r="AG16" s="2"/>
      <c r="AI16" s="3"/>
      <c r="AJ16" s="3"/>
      <c r="AK16" s="3"/>
    </row>
    <row r="17" spans="1:37" ht="34.049999999999997" customHeight="1" x14ac:dyDescent="0.3">
      <c r="A17" s="98" t="s">
        <v>1102</v>
      </c>
      <c r="C17" t="s">
        <v>183</v>
      </c>
      <c r="D17" s="14"/>
      <c r="E17" s="14" t="s">
        <v>56</v>
      </c>
      <c r="F17" s="79">
        <v>7.1186440677966312</v>
      </c>
      <c r="G17" s="80"/>
      <c r="H17" s="14"/>
      <c r="I17" s="14"/>
      <c r="J17" s="15" t="s">
        <v>183</v>
      </c>
      <c r="K17" s="64"/>
      <c r="L17" s="64"/>
      <c r="M17" s="15"/>
      <c r="N17" s="81"/>
      <c r="O17" s="82">
        <v>3281.294921875</v>
      </c>
      <c r="P17" s="82">
        <v>7971.5498046875</v>
      </c>
      <c r="Q17" s="75"/>
      <c r="R17" s="83"/>
      <c r="S17" s="83"/>
      <c r="T17" s="77"/>
      <c r="U17" s="77"/>
      <c r="V17" s="77"/>
      <c r="W17" s="77"/>
      <c r="X17" s="50"/>
      <c r="Y17" s="50"/>
      <c r="Z17" s="50"/>
      <c r="AA17" s="50"/>
      <c r="AB17" s="49"/>
      <c r="AC17" s="84">
        <v>17</v>
      </c>
      <c r="AD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
        <v>7.9</v>
      </c>
      <c r="AF17" s="108"/>
      <c r="AG17" s="2"/>
      <c r="AI17" s="3"/>
      <c r="AJ17" s="3"/>
      <c r="AK17" s="3"/>
    </row>
    <row r="18" spans="1:37" ht="34.049999999999997" customHeight="1" x14ac:dyDescent="0.3">
      <c r="A18" t="s">
        <v>1103</v>
      </c>
      <c r="C18" t="s">
        <v>173</v>
      </c>
      <c r="D18" s="14"/>
      <c r="E18" s="14" t="s">
        <v>56</v>
      </c>
      <c r="F18" s="79">
        <v>5.9661016949152756</v>
      </c>
      <c r="G18" s="80"/>
      <c r="H18" s="14"/>
      <c r="I18" s="14"/>
      <c r="J18" s="15" t="s">
        <v>173</v>
      </c>
      <c r="K18" s="64"/>
      <c r="L18" s="64"/>
      <c r="M18" s="15"/>
      <c r="N18" s="81"/>
      <c r="O18" s="82">
        <v>2820.27099609375</v>
      </c>
      <c r="P18" s="82">
        <v>5682.40869140625</v>
      </c>
      <c r="Q18" s="75"/>
      <c r="R18" s="83"/>
      <c r="S18" s="83"/>
      <c r="T18" s="77"/>
      <c r="U18" s="77"/>
      <c r="V18" s="77"/>
      <c r="W18" s="77"/>
      <c r="X18" s="50"/>
      <c r="Y18" s="50"/>
      <c r="Z18" s="50"/>
      <c r="AA18" s="50"/>
      <c r="AB18" s="49"/>
      <c r="AC18" s="84">
        <v>18</v>
      </c>
      <c r="AD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
        <v>7.1</v>
      </c>
      <c r="AF18" s="108"/>
      <c r="AG18" s="2"/>
      <c r="AI18" s="3"/>
      <c r="AJ18" s="3"/>
      <c r="AK18" s="3"/>
    </row>
    <row r="19" spans="1:37" ht="34.049999999999997" customHeight="1" x14ac:dyDescent="0.3">
      <c r="A19" s="98" t="s">
        <v>1104</v>
      </c>
      <c r="C19" t="s">
        <v>184</v>
      </c>
      <c r="D19" s="14"/>
      <c r="E19" s="14" t="s">
        <v>56</v>
      </c>
      <c r="F19" s="79">
        <v>7.4067796610169676</v>
      </c>
      <c r="G19" s="80"/>
      <c r="H19" s="14"/>
      <c r="I19" s="14"/>
      <c r="J19" s="15" t="s">
        <v>184</v>
      </c>
      <c r="K19" s="64"/>
      <c r="L19" s="64"/>
      <c r="M19" s="15"/>
      <c r="N19" s="81"/>
      <c r="O19" s="82">
        <v>8257.787109375</v>
      </c>
      <c r="P19" s="82">
        <v>6912.33056640625</v>
      </c>
      <c r="Q19" s="75"/>
      <c r="R19" s="83"/>
      <c r="S19" s="83"/>
      <c r="T19" s="77"/>
      <c r="U19" s="77"/>
      <c r="V19" s="77"/>
      <c r="W19" s="77"/>
      <c r="X19" s="50"/>
      <c r="Y19" s="50"/>
      <c r="Z19" s="50"/>
      <c r="AA19" s="50"/>
      <c r="AB19" s="49"/>
      <c r="AC19" s="84">
        <v>19</v>
      </c>
      <c r="AD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 s="107">
        <v>8.1</v>
      </c>
      <c r="AF19" s="110"/>
      <c r="AG19" s="2"/>
      <c r="AI19" s="3"/>
      <c r="AJ19" s="3"/>
      <c r="AK19" s="3"/>
    </row>
    <row r="20" spans="1:37" ht="34.049999999999997" customHeight="1" x14ac:dyDescent="0.3">
      <c r="A20" s="98" t="s">
        <v>1105</v>
      </c>
      <c r="C20" t="s">
        <v>178</v>
      </c>
      <c r="D20" s="14"/>
      <c r="E20" s="14" t="s">
        <v>56</v>
      </c>
      <c r="F20" s="79">
        <v>7.6949152542373085</v>
      </c>
      <c r="G20" s="80"/>
      <c r="H20" s="14"/>
      <c r="I20" s="14"/>
      <c r="J20" s="15" t="s">
        <v>178</v>
      </c>
      <c r="K20" s="64"/>
      <c r="L20" s="64"/>
      <c r="M20" s="15"/>
      <c r="N20" s="81"/>
      <c r="O20" s="82">
        <v>6311.7412109375</v>
      </c>
      <c r="P20" s="82">
        <v>1835.8765869140625</v>
      </c>
      <c r="Q20" s="75"/>
      <c r="R20" s="83"/>
      <c r="S20" s="83"/>
      <c r="T20" s="77"/>
      <c r="U20" s="77"/>
      <c r="V20" s="77"/>
      <c r="W20" s="77"/>
      <c r="X20" s="50"/>
      <c r="Y20" s="50"/>
      <c r="Z20" s="50"/>
      <c r="AA20" s="50"/>
      <c r="AB20" s="49"/>
      <c r="AC20" s="84">
        <v>20</v>
      </c>
      <c r="AD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 s="107">
        <v>8.3000000000000007</v>
      </c>
      <c r="AF20" s="110"/>
      <c r="AG20" s="2"/>
      <c r="AI20" s="3"/>
      <c r="AJ20" s="3"/>
      <c r="AK20" s="3"/>
    </row>
    <row r="21" spans="1:37" ht="34.049999999999997" customHeight="1" x14ac:dyDescent="0.3">
      <c r="A21" t="s">
        <v>1106</v>
      </c>
      <c r="C21" s="47" t="s">
        <v>178</v>
      </c>
      <c r="D21" s="14"/>
      <c r="E21" s="14" t="s">
        <v>56</v>
      </c>
      <c r="F21" s="79">
        <v>7.8389830508474763</v>
      </c>
      <c r="G21" s="80"/>
      <c r="H21" s="14"/>
      <c r="I21" s="14"/>
      <c r="J21" s="15" t="s">
        <v>178</v>
      </c>
      <c r="K21" s="64"/>
      <c r="L21" s="64"/>
      <c r="M21" s="15"/>
      <c r="N21" s="81"/>
      <c r="O21" s="82">
        <v>7416.7421875</v>
      </c>
      <c r="P21" s="82">
        <v>8651.8681640625</v>
      </c>
      <c r="Q21" s="75"/>
      <c r="R21" s="83"/>
      <c r="S21" s="83"/>
      <c r="T21" s="77"/>
      <c r="U21" s="77"/>
      <c r="V21" s="77"/>
      <c r="W21" s="77"/>
      <c r="X21" s="50"/>
      <c r="Y21" s="50"/>
      <c r="Z21" s="50"/>
      <c r="AA21" s="50"/>
      <c r="AB21" s="49"/>
      <c r="AC21" s="84">
        <v>21</v>
      </c>
      <c r="AD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
        <v>8.4</v>
      </c>
      <c r="AF21" s="108"/>
      <c r="AG21" s="2"/>
      <c r="AI21" s="3"/>
      <c r="AJ21" s="3"/>
      <c r="AK21" s="3"/>
    </row>
    <row r="22" spans="1:37" ht="34.049999999999997" customHeight="1" x14ac:dyDescent="0.3">
      <c r="A22" t="s">
        <v>1107</v>
      </c>
      <c r="C22" t="s">
        <v>185</v>
      </c>
      <c r="D22" s="14"/>
      <c r="E22" s="14" t="s">
        <v>56</v>
      </c>
      <c r="F22" s="79">
        <v>8.1559322033898471</v>
      </c>
      <c r="G22" s="80"/>
      <c r="H22" s="14"/>
      <c r="I22" s="14"/>
      <c r="J22" s="15" t="s">
        <v>185</v>
      </c>
      <c r="K22" s="64"/>
      <c r="L22" s="64"/>
      <c r="M22" s="15"/>
      <c r="N22" s="81"/>
      <c r="O22" s="82">
        <v>3660.464111328125</v>
      </c>
      <c r="P22" s="82">
        <v>407.38088989257812</v>
      </c>
      <c r="Q22" s="75"/>
      <c r="R22" s="83"/>
      <c r="S22" s="83"/>
      <c r="T22" s="77"/>
      <c r="U22" s="77"/>
      <c r="V22" s="77"/>
      <c r="W22" s="77"/>
      <c r="X22" s="50"/>
      <c r="Y22" s="50"/>
      <c r="Z22" s="50"/>
      <c r="AA22" s="50"/>
      <c r="AB22" s="49"/>
      <c r="AC22" s="84">
        <v>22</v>
      </c>
      <c r="AD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
        <v>8.6199999999999992</v>
      </c>
      <c r="AF22" s="108"/>
      <c r="AG22" s="2"/>
      <c r="AI22" s="3"/>
      <c r="AJ22" s="3"/>
      <c r="AK22" s="3"/>
    </row>
    <row r="23" spans="1:37" ht="34.049999999999997" customHeight="1" x14ac:dyDescent="0.3">
      <c r="A23" t="s">
        <v>1108</v>
      </c>
      <c r="C23" t="s">
        <v>186</v>
      </c>
      <c r="D23" s="14"/>
      <c r="E23" s="14" t="s">
        <v>56</v>
      </c>
      <c r="F23" s="79">
        <v>7.8389830508474763</v>
      </c>
      <c r="G23" s="80"/>
      <c r="H23" s="14"/>
      <c r="I23" s="14"/>
      <c r="J23" s="15" t="s">
        <v>186</v>
      </c>
      <c r="K23" s="64"/>
      <c r="L23" s="64"/>
      <c r="M23" s="15"/>
      <c r="N23" s="81"/>
      <c r="O23" s="82">
        <v>4799.72802734375</v>
      </c>
      <c r="P23" s="82">
        <v>2478.640380859375</v>
      </c>
      <c r="Q23" s="75"/>
      <c r="R23" s="83"/>
      <c r="S23" s="83"/>
      <c r="T23" s="77"/>
      <c r="U23" s="77"/>
      <c r="V23" s="77"/>
      <c r="W23" s="77"/>
      <c r="X23" s="50"/>
      <c r="Y23" s="50"/>
      <c r="Z23" s="50"/>
      <c r="AA23" s="50"/>
      <c r="AB23" s="49"/>
      <c r="AC23" s="84">
        <v>23</v>
      </c>
      <c r="AD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 s="107">
        <v>8.4</v>
      </c>
      <c r="AF23" s="110"/>
      <c r="AG23" s="2"/>
      <c r="AI23" s="3"/>
      <c r="AJ23" s="3"/>
      <c r="AK23" s="3"/>
    </row>
    <row r="24" spans="1:37" ht="34.049999999999997" customHeight="1" x14ac:dyDescent="0.3">
      <c r="A24" t="s">
        <v>1109</v>
      </c>
      <c r="C24" t="s">
        <v>174</v>
      </c>
      <c r="D24" s="14"/>
      <c r="E24" s="14" t="s">
        <v>56</v>
      </c>
      <c r="F24" s="79">
        <v>8.7033898305084918</v>
      </c>
      <c r="G24" s="80"/>
      <c r="H24" s="14"/>
      <c r="I24" s="14"/>
      <c r="J24" s="15" t="s">
        <v>174</v>
      </c>
      <c r="K24" s="64"/>
      <c r="L24" s="64"/>
      <c r="M24" s="15"/>
      <c r="N24" s="81"/>
      <c r="O24" s="82">
        <v>386.49191284179687</v>
      </c>
      <c r="P24" s="82">
        <v>6534.90478515625</v>
      </c>
      <c r="Q24" s="75"/>
      <c r="R24" s="83"/>
      <c r="S24" s="83"/>
      <c r="T24" s="77"/>
      <c r="U24" s="77"/>
      <c r="V24" s="77"/>
      <c r="W24" s="77"/>
      <c r="X24" s="50"/>
      <c r="Y24" s="50"/>
      <c r="Z24" s="50"/>
      <c r="AA24" s="50"/>
      <c r="AB24" s="49"/>
      <c r="AC24" s="84">
        <v>24</v>
      </c>
      <c r="AD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 s="107">
        <v>9</v>
      </c>
      <c r="AF24" s="110"/>
      <c r="AG24" s="2"/>
      <c r="AI24" s="3"/>
      <c r="AJ24" s="3"/>
      <c r="AK24" s="3"/>
    </row>
    <row r="25" spans="1:37" ht="34.049999999999997" customHeight="1" x14ac:dyDescent="0.3">
      <c r="A25" t="s">
        <v>1110</v>
      </c>
      <c r="C25" t="s">
        <v>187</v>
      </c>
      <c r="D25" s="14"/>
      <c r="E25" s="14" t="s">
        <v>56</v>
      </c>
      <c r="F25" s="79">
        <v>8.9915254237288291</v>
      </c>
      <c r="G25" s="80"/>
      <c r="H25" s="14"/>
      <c r="I25" s="14"/>
      <c r="J25" s="15" t="s">
        <v>187</v>
      </c>
      <c r="K25" s="64"/>
      <c r="L25" s="64"/>
      <c r="M25" s="15"/>
      <c r="N25" s="81"/>
      <c r="O25" s="82">
        <v>1942.5225830078125</v>
      </c>
      <c r="P25" s="82">
        <v>7039.6435546875</v>
      </c>
      <c r="Q25" s="75"/>
      <c r="R25" s="83"/>
      <c r="S25" s="83"/>
      <c r="T25" s="77"/>
      <c r="U25" s="77"/>
      <c r="V25" s="77"/>
      <c r="W25" s="77"/>
      <c r="X25" s="50"/>
      <c r="Y25" s="50"/>
      <c r="Z25" s="50"/>
      <c r="AA25" s="50"/>
      <c r="AB25" s="49"/>
      <c r="AC25" s="84">
        <v>25</v>
      </c>
      <c r="AD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
        <v>9.1999999999999993</v>
      </c>
      <c r="AF25" s="108"/>
      <c r="AG25" s="2"/>
      <c r="AI25" s="3"/>
      <c r="AJ25" s="3"/>
      <c r="AK25" s="3"/>
    </row>
    <row r="26" spans="1:37" ht="34.049999999999997" customHeight="1" x14ac:dyDescent="0.3">
      <c r="A26" t="s">
        <v>1111</v>
      </c>
      <c r="C26" t="s">
        <v>186</v>
      </c>
      <c r="D26" s="14"/>
      <c r="E26" s="14" t="s">
        <v>56</v>
      </c>
      <c r="F26" s="79">
        <v>9.423728813559336</v>
      </c>
      <c r="G26" s="80"/>
      <c r="H26" s="14"/>
      <c r="I26" s="14"/>
      <c r="J26" s="15" t="s">
        <v>186</v>
      </c>
      <c r="K26" s="64"/>
      <c r="L26" s="64"/>
      <c r="M26" s="15"/>
      <c r="N26" s="81"/>
      <c r="O26" s="82">
        <v>5841.0400390625</v>
      </c>
      <c r="P26" s="82">
        <v>3128.979248046875</v>
      </c>
      <c r="Q26" s="75"/>
      <c r="R26" s="83"/>
      <c r="S26" s="83"/>
      <c r="T26" s="77"/>
      <c r="U26" s="77"/>
      <c r="V26" s="77"/>
      <c r="W26" s="77"/>
      <c r="X26" s="50"/>
      <c r="Y26" s="50"/>
      <c r="Z26" s="50"/>
      <c r="AA26" s="50"/>
      <c r="AB26" s="49"/>
      <c r="AC26" s="84">
        <v>26</v>
      </c>
      <c r="AD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
        <v>9.5</v>
      </c>
      <c r="AF26" s="108"/>
      <c r="AG26" s="2"/>
      <c r="AI26" s="3"/>
      <c r="AJ26" s="3"/>
      <c r="AK26" s="3"/>
    </row>
    <row r="27" spans="1:37" ht="34.049999999999997" customHeight="1" x14ac:dyDescent="0.3">
      <c r="A27" t="s">
        <v>1112</v>
      </c>
      <c r="C27" t="s">
        <v>188</v>
      </c>
      <c r="D27" s="14"/>
      <c r="E27" s="14" t="s">
        <v>56</v>
      </c>
      <c r="F27" s="79">
        <v>8.4152542372881545</v>
      </c>
      <c r="G27" s="80"/>
      <c r="H27" s="14"/>
      <c r="I27" s="14"/>
      <c r="J27" s="15" t="s">
        <v>188</v>
      </c>
      <c r="K27" s="64"/>
      <c r="L27" s="64"/>
      <c r="M27" s="15"/>
      <c r="N27" s="81"/>
      <c r="O27" s="82">
        <v>1536.79345703125</v>
      </c>
      <c r="P27" s="82">
        <v>7426.6298828125</v>
      </c>
      <c r="Q27" s="75"/>
      <c r="R27" s="83"/>
      <c r="S27" s="83"/>
      <c r="T27" s="77"/>
      <c r="U27" s="77"/>
      <c r="V27" s="77"/>
      <c r="W27" s="77"/>
      <c r="X27" s="50"/>
      <c r="Y27" s="50"/>
      <c r="Z27" s="50"/>
      <c r="AA27" s="50"/>
      <c r="AB27" s="49"/>
      <c r="AC27" s="84">
        <v>27</v>
      </c>
      <c r="AD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 s="107">
        <v>8.8000000000000007</v>
      </c>
      <c r="AF27" s="110"/>
      <c r="AG27" s="2"/>
      <c r="AI27" s="3"/>
      <c r="AJ27" s="3"/>
      <c r="AK27" s="3"/>
    </row>
    <row r="28" spans="1:37" ht="34.049999999999997" customHeight="1" x14ac:dyDescent="0.3">
      <c r="A28" t="s">
        <v>1113</v>
      </c>
      <c r="C28" t="s">
        <v>189</v>
      </c>
      <c r="D28" s="14"/>
      <c r="E28" s="14" t="s">
        <v>56</v>
      </c>
      <c r="F28" s="79">
        <v>8.5593220338983222</v>
      </c>
      <c r="G28" s="80"/>
      <c r="H28" s="14"/>
      <c r="I28" s="14"/>
      <c r="J28" s="15" t="s">
        <v>189</v>
      </c>
      <c r="K28" s="64"/>
      <c r="L28" s="64"/>
      <c r="M28" s="15"/>
      <c r="N28" s="81"/>
      <c r="O28" s="82">
        <v>8532.845703125</v>
      </c>
      <c r="P28" s="82">
        <v>5470.703125</v>
      </c>
      <c r="Q28" s="75"/>
      <c r="R28" s="83"/>
      <c r="S28" s="83"/>
      <c r="T28" s="77"/>
      <c r="U28" s="77"/>
      <c r="V28" s="77"/>
      <c r="W28" s="77"/>
      <c r="X28" s="50"/>
      <c r="Y28" s="50"/>
      <c r="Z28" s="50"/>
      <c r="AA28" s="50"/>
      <c r="AB28" s="49"/>
      <c r="AC28" s="84">
        <v>28</v>
      </c>
      <c r="AD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 s="107">
        <v>8.9</v>
      </c>
      <c r="AF28" s="110"/>
      <c r="AG28" s="2"/>
      <c r="AI28" s="3"/>
      <c r="AJ28" s="3"/>
      <c r="AK28" s="3"/>
    </row>
    <row r="29" spans="1:37" ht="34.049999999999997" customHeight="1" x14ac:dyDescent="0.3">
      <c r="A29" t="s">
        <v>1114</v>
      </c>
      <c r="C29" t="s">
        <v>190</v>
      </c>
      <c r="D29" s="14"/>
      <c r="E29" s="14" t="s">
        <v>56</v>
      </c>
      <c r="F29" s="79">
        <v>8.7033898305084918</v>
      </c>
      <c r="G29" s="80"/>
      <c r="H29" s="14"/>
      <c r="I29" s="14"/>
      <c r="J29" s="15" t="s">
        <v>190</v>
      </c>
      <c r="K29" s="64"/>
      <c r="L29" s="64"/>
      <c r="M29" s="15"/>
      <c r="N29" s="81"/>
      <c r="O29" s="82">
        <v>6656.2685546875</v>
      </c>
      <c r="P29" s="82">
        <v>5436.2998046875</v>
      </c>
      <c r="Q29" s="75"/>
      <c r="R29" s="83"/>
      <c r="S29" s="83"/>
      <c r="T29" s="77"/>
      <c r="U29" s="77"/>
      <c r="V29" s="77"/>
      <c r="W29" s="77"/>
      <c r="X29" s="50"/>
      <c r="Y29" s="50"/>
      <c r="Z29" s="50"/>
      <c r="AA29" s="50"/>
      <c r="AB29" s="49"/>
      <c r="AC29" s="84">
        <v>29</v>
      </c>
      <c r="AD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 s="107">
        <v>9</v>
      </c>
      <c r="AF29" s="110"/>
      <c r="AG29" s="2"/>
      <c r="AI29" s="3"/>
      <c r="AJ29" s="3"/>
      <c r="AK29" s="3"/>
    </row>
    <row r="30" spans="1:37" ht="34.049999999999997" customHeight="1" x14ac:dyDescent="0.3">
      <c r="A30" t="s">
        <v>1115</v>
      </c>
      <c r="C30" t="s">
        <v>178</v>
      </c>
      <c r="D30" s="14"/>
      <c r="E30" s="14" t="s">
        <v>56</v>
      </c>
      <c r="F30" s="79">
        <v>6.542372881355953</v>
      </c>
      <c r="G30" s="80"/>
      <c r="H30" s="14"/>
      <c r="I30" s="14"/>
      <c r="J30" s="15" t="s">
        <v>178</v>
      </c>
      <c r="K30" s="64"/>
      <c r="L30" s="64"/>
      <c r="M30" s="15"/>
      <c r="N30" s="81"/>
      <c r="O30" s="82">
        <v>4083.74853515625</v>
      </c>
      <c r="P30" s="82">
        <v>5115.77099609375</v>
      </c>
      <c r="Q30" s="75"/>
      <c r="R30" s="83"/>
      <c r="S30" s="83"/>
      <c r="T30" s="77"/>
      <c r="U30" s="77"/>
      <c r="V30" s="77"/>
      <c r="W30" s="77"/>
      <c r="X30" s="50"/>
      <c r="Y30" s="50"/>
      <c r="Z30" s="50"/>
      <c r="AA30" s="50"/>
      <c r="AB30" s="49"/>
      <c r="AC30" s="84">
        <v>30</v>
      </c>
      <c r="AD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 s="107">
        <v>7.5</v>
      </c>
      <c r="AF30" s="110"/>
      <c r="AG30" s="2"/>
      <c r="AI30" s="3"/>
      <c r="AJ30" s="3"/>
      <c r="AK30" s="3"/>
    </row>
    <row r="31" spans="1:37" ht="34.049999999999997" customHeight="1" x14ac:dyDescent="0.3">
      <c r="A31" t="s">
        <v>1116</v>
      </c>
      <c r="C31" t="s">
        <v>191</v>
      </c>
      <c r="D31" s="14"/>
      <c r="E31" s="14" t="s">
        <v>56</v>
      </c>
      <c r="F31" s="79">
        <v>6.3983050847457843</v>
      </c>
      <c r="G31" s="80"/>
      <c r="H31" s="14"/>
      <c r="I31" s="14"/>
      <c r="J31" s="15" t="s">
        <v>191</v>
      </c>
      <c r="K31" s="64"/>
      <c r="L31" s="64"/>
      <c r="M31" s="15"/>
      <c r="N31" s="81"/>
      <c r="O31" s="82">
        <v>4584.958984375</v>
      </c>
      <c r="P31" s="82">
        <v>9661.2861328125</v>
      </c>
      <c r="Q31" s="75"/>
      <c r="R31" s="83"/>
      <c r="S31" s="83"/>
      <c r="T31" s="77"/>
      <c r="U31" s="77"/>
      <c r="V31" s="77"/>
      <c r="W31" s="77"/>
      <c r="X31" s="50"/>
      <c r="Y31" s="50"/>
      <c r="Z31" s="50"/>
      <c r="AA31" s="50"/>
      <c r="AB31" s="49"/>
      <c r="AC31" s="84">
        <v>31</v>
      </c>
      <c r="AD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 s="107">
        <v>7.4</v>
      </c>
      <c r="AF31" s="110"/>
      <c r="AG31" s="2"/>
      <c r="AI31" s="3"/>
      <c r="AJ31" s="3"/>
      <c r="AK31" s="3"/>
    </row>
    <row r="32" spans="1:37" ht="34.049999999999997" customHeight="1" x14ac:dyDescent="0.3">
      <c r="A32" t="s">
        <v>1117</v>
      </c>
      <c r="C32" t="s">
        <v>191</v>
      </c>
      <c r="D32" s="14"/>
      <c r="E32" s="14" t="s">
        <v>56</v>
      </c>
      <c r="F32" s="79">
        <v>6.2542372881356139</v>
      </c>
      <c r="G32" s="80"/>
      <c r="H32" s="14"/>
      <c r="I32" s="14"/>
      <c r="J32" s="15" t="s">
        <v>191</v>
      </c>
      <c r="K32" s="64"/>
      <c r="L32" s="64"/>
      <c r="M32" s="15"/>
      <c r="N32" s="81"/>
      <c r="O32" s="82">
        <v>8782.568359375</v>
      </c>
      <c r="P32" s="82">
        <v>7103.75</v>
      </c>
      <c r="Q32" s="75"/>
      <c r="R32" s="83"/>
      <c r="S32" s="83"/>
      <c r="T32" s="77"/>
      <c r="U32" s="77"/>
      <c r="V32" s="77"/>
      <c r="W32" s="77"/>
      <c r="X32" s="50"/>
      <c r="Y32" s="50"/>
      <c r="Z32" s="50"/>
      <c r="AA32" s="50"/>
      <c r="AB32" s="49"/>
      <c r="AC32" s="84">
        <v>32</v>
      </c>
      <c r="AD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 s="107">
        <v>7.3</v>
      </c>
      <c r="AF32" s="110"/>
      <c r="AG32" s="2"/>
      <c r="AI32" s="3"/>
      <c r="AJ32" s="3"/>
      <c r="AK32" s="3"/>
    </row>
    <row r="33" spans="1:37" ht="34.049999999999997" customHeight="1" x14ac:dyDescent="0.3">
      <c r="A33" t="s">
        <v>1118</v>
      </c>
      <c r="C33" t="s">
        <v>175</v>
      </c>
      <c r="D33" s="14"/>
      <c r="E33" s="14" t="s">
        <v>56</v>
      </c>
      <c r="F33" s="79">
        <v>6.1101694915254452</v>
      </c>
      <c r="G33" s="80"/>
      <c r="H33" s="14"/>
      <c r="I33" s="14"/>
      <c r="J33" s="15" t="s">
        <v>175</v>
      </c>
      <c r="K33" s="64"/>
      <c r="L33" s="64"/>
      <c r="M33" s="15"/>
      <c r="N33" s="81"/>
      <c r="O33" s="82">
        <v>2186.49462890625</v>
      </c>
      <c r="P33" s="82">
        <v>8804.3935546875</v>
      </c>
      <c r="Q33" s="75"/>
      <c r="R33" s="83"/>
      <c r="S33" s="83"/>
      <c r="T33" s="77"/>
      <c r="U33" s="77"/>
      <c r="V33" s="77"/>
      <c r="W33" s="77"/>
      <c r="X33" s="50"/>
      <c r="Y33" s="50"/>
      <c r="Z33" s="50"/>
      <c r="AA33" s="50"/>
      <c r="AB33" s="49"/>
      <c r="AC33" s="84">
        <v>33</v>
      </c>
      <c r="AD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 s="107">
        <v>7.2</v>
      </c>
      <c r="AF33" s="110"/>
      <c r="AG33" s="2"/>
      <c r="AI33" s="3"/>
      <c r="AJ33" s="3"/>
      <c r="AK33" s="3"/>
    </row>
    <row r="34" spans="1:37" ht="34.049999999999997" customHeight="1" x14ac:dyDescent="0.3">
      <c r="A34" t="s">
        <v>1119</v>
      </c>
      <c r="C34" t="s">
        <v>192</v>
      </c>
      <c r="D34" s="14"/>
      <c r="E34" s="14" t="s">
        <v>56</v>
      </c>
      <c r="F34" s="79">
        <v>5.9661016949152756</v>
      </c>
      <c r="G34" s="80"/>
      <c r="H34" s="14"/>
      <c r="I34" s="14"/>
      <c r="J34" s="15" t="s">
        <v>192</v>
      </c>
      <c r="K34" s="64"/>
      <c r="L34" s="64"/>
      <c r="M34" s="15"/>
      <c r="N34" s="81"/>
      <c r="O34" s="82">
        <v>664.45599365234375</v>
      </c>
      <c r="P34" s="82">
        <v>6858.2109375</v>
      </c>
      <c r="Q34" s="75"/>
      <c r="R34" s="83"/>
      <c r="S34" s="83"/>
      <c r="T34" s="77"/>
      <c r="U34" s="77"/>
      <c r="V34" s="77"/>
      <c r="W34" s="77"/>
      <c r="X34" s="50"/>
      <c r="Y34" s="50"/>
      <c r="Z34" s="50"/>
      <c r="AA34" s="50"/>
      <c r="AB34" s="49"/>
      <c r="AC34" s="84">
        <v>34</v>
      </c>
      <c r="AD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 s="107">
        <v>7.1</v>
      </c>
      <c r="AF34" s="110"/>
      <c r="AG34" s="2"/>
      <c r="AI34" s="3"/>
      <c r="AJ34" s="3"/>
      <c r="AK34" s="3"/>
    </row>
    <row r="35" spans="1:37" ht="34.049999999999997" customHeight="1" x14ac:dyDescent="0.3">
      <c r="A35" t="s">
        <v>1120</v>
      </c>
      <c r="C35" t="s">
        <v>178</v>
      </c>
      <c r="D35" s="14"/>
      <c r="E35" s="14" t="s">
        <v>56</v>
      </c>
      <c r="F35" s="79">
        <v>5.822033898305107</v>
      </c>
      <c r="G35" s="80"/>
      <c r="H35" s="14"/>
      <c r="I35" s="14"/>
      <c r="J35" s="15" t="s">
        <v>178</v>
      </c>
      <c r="K35" s="64"/>
      <c r="L35" s="64"/>
      <c r="M35" s="15"/>
      <c r="N35" s="81"/>
      <c r="O35" s="82">
        <v>3222.13916015625</v>
      </c>
      <c r="P35" s="82">
        <v>8132.37451171875</v>
      </c>
      <c r="Q35" s="75"/>
      <c r="R35" s="83"/>
      <c r="S35" s="83"/>
      <c r="T35" s="77"/>
      <c r="U35" s="77"/>
      <c r="V35" s="77"/>
      <c r="W35" s="77"/>
      <c r="X35" s="50"/>
      <c r="Y35" s="50"/>
      <c r="Z35" s="50"/>
      <c r="AA35" s="50"/>
      <c r="AB35" s="49"/>
      <c r="AC35" s="84">
        <v>35</v>
      </c>
      <c r="AD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 s="107">
        <v>7</v>
      </c>
      <c r="AF35" s="110"/>
      <c r="AG35" s="2"/>
      <c r="AI35" s="3"/>
      <c r="AJ35" s="3"/>
      <c r="AK35" s="3"/>
    </row>
    <row r="36" spans="1:37" ht="34.049999999999997" customHeight="1" x14ac:dyDescent="0.3">
      <c r="A36" t="s">
        <v>1121</v>
      </c>
      <c r="C36" t="s">
        <v>188</v>
      </c>
      <c r="D36" s="14"/>
      <c r="E36" s="14" t="s">
        <v>56</v>
      </c>
      <c r="F36" s="79">
        <v>5.6779661016949383</v>
      </c>
      <c r="G36" s="80"/>
      <c r="H36" s="14"/>
      <c r="I36" s="14"/>
      <c r="J36" s="15" t="s">
        <v>188</v>
      </c>
      <c r="K36" s="64"/>
      <c r="L36" s="64"/>
      <c r="M36" s="15"/>
      <c r="N36" s="81"/>
      <c r="O36" s="82">
        <v>5494.19482421875</v>
      </c>
      <c r="P36" s="82">
        <v>6356.8623046875</v>
      </c>
      <c r="Q36" s="75"/>
      <c r="R36" s="83"/>
      <c r="S36" s="83"/>
      <c r="T36" s="77"/>
      <c r="U36" s="77"/>
      <c r="V36" s="77"/>
      <c r="W36" s="77"/>
      <c r="X36" s="50"/>
      <c r="Y36" s="50"/>
      <c r="Z36" s="50"/>
      <c r="AA36" s="50"/>
      <c r="AB36" s="49"/>
      <c r="AC36" s="84">
        <v>36</v>
      </c>
      <c r="AD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 s="107">
        <v>6.9</v>
      </c>
      <c r="AF36" s="110"/>
      <c r="AG36" s="2"/>
      <c r="AI36" s="3"/>
      <c r="AJ36" s="3"/>
      <c r="AK36" s="3"/>
    </row>
    <row r="37" spans="1:37" ht="34.049999999999997" customHeight="1" x14ac:dyDescent="0.3">
      <c r="A37" t="s">
        <v>1122</v>
      </c>
      <c r="C37" t="s">
        <v>193</v>
      </c>
      <c r="D37" s="14"/>
      <c r="E37" s="14" t="s">
        <v>56</v>
      </c>
      <c r="F37" s="79">
        <v>5.5338983050847679</v>
      </c>
      <c r="G37" s="80"/>
      <c r="H37" s="14"/>
      <c r="I37" s="14"/>
      <c r="J37" s="15" t="s">
        <v>193</v>
      </c>
      <c r="K37" s="64"/>
      <c r="L37" s="64"/>
      <c r="M37" s="15"/>
      <c r="N37" s="81"/>
      <c r="O37" s="82">
        <v>5206.55029296875</v>
      </c>
      <c r="P37" s="82">
        <v>8276.150390625</v>
      </c>
      <c r="Q37" s="75"/>
      <c r="R37" s="83"/>
      <c r="S37" s="83"/>
      <c r="T37" s="77"/>
      <c r="U37" s="77"/>
      <c r="V37" s="77"/>
      <c r="W37" s="77"/>
      <c r="X37" s="50"/>
      <c r="Y37" s="50"/>
      <c r="Z37" s="50"/>
      <c r="AA37" s="50"/>
      <c r="AB37" s="49"/>
      <c r="AC37" s="84">
        <v>37</v>
      </c>
      <c r="AD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 s="107">
        <v>6.8</v>
      </c>
      <c r="AF37" s="110"/>
      <c r="AG37" s="2"/>
      <c r="AI37" s="3"/>
      <c r="AJ37" s="3"/>
      <c r="AK37" s="3"/>
    </row>
    <row r="38" spans="1:37" ht="34.049999999999997" customHeight="1" x14ac:dyDescent="0.3">
      <c r="A38" t="s">
        <v>1123</v>
      </c>
      <c r="C38" t="s">
        <v>194</v>
      </c>
      <c r="D38" s="14"/>
      <c r="E38" s="14" t="s">
        <v>56</v>
      </c>
      <c r="F38" s="79">
        <v>5.3898305084745992</v>
      </c>
      <c r="G38" s="80"/>
      <c r="H38" s="14"/>
      <c r="I38" s="14"/>
      <c r="J38" s="15" t="s">
        <v>194</v>
      </c>
      <c r="K38" s="64"/>
      <c r="L38" s="64"/>
      <c r="M38" s="15"/>
      <c r="N38" s="81"/>
      <c r="O38" s="82">
        <v>7478.57275390625</v>
      </c>
      <c r="P38" s="82">
        <v>4361.03564453125</v>
      </c>
      <c r="Q38" s="75"/>
      <c r="R38" s="83"/>
      <c r="S38" s="83"/>
      <c r="T38" s="77"/>
      <c r="U38" s="77"/>
      <c r="V38" s="77"/>
      <c r="W38" s="77"/>
      <c r="X38" s="50"/>
      <c r="Y38" s="50"/>
      <c r="Z38" s="50"/>
      <c r="AA38" s="50"/>
      <c r="AB38" s="49"/>
      <c r="AC38" s="84">
        <v>38</v>
      </c>
      <c r="AD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 s="107">
        <v>6.7</v>
      </c>
      <c r="AF38" s="110"/>
      <c r="AG38" s="2"/>
      <c r="AI38" s="3"/>
      <c r="AJ38" s="3"/>
      <c r="AK38" s="3"/>
    </row>
    <row r="39" spans="1:37" ht="34.049999999999997" customHeight="1" x14ac:dyDescent="0.3">
      <c r="A39" t="s">
        <v>1124</v>
      </c>
      <c r="C39" t="s">
        <v>178</v>
      </c>
      <c r="D39" s="14"/>
      <c r="E39" s="14" t="s">
        <v>56</v>
      </c>
      <c r="F39" s="79">
        <v>5.2457627118644297</v>
      </c>
      <c r="G39" s="80"/>
      <c r="H39" s="14"/>
      <c r="I39" s="14"/>
      <c r="J39" s="15" t="s">
        <v>178</v>
      </c>
      <c r="K39" s="64"/>
      <c r="L39" s="64"/>
      <c r="M39" s="15"/>
      <c r="N39" s="81"/>
      <c r="O39" s="82">
        <v>5899.63037109375</v>
      </c>
      <c r="P39" s="82">
        <v>5759.3046875</v>
      </c>
      <c r="Q39" s="75"/>
      <c r="R39" s="83"/>
      <c r="S39" s="83"/>
      <c r="T39" s="77"/>
      <c r="U39" s="77"/>
      <c r="V39" s="77"/>
      <c r="W39" s="77"/>
      <c r="X39" s="50"/>
      <c r="Y39" s="50"/>
      <c r="Z39" s="50"/>
      <c r="AA39" s="50"/>
      <c r="AB39" s="49"/>
      <c r="AC39" s="84">
        <v>39</v>
      </c>
      <c r="AD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 s="107">
        <v>6.6</v>
      </c>
      <c r="AF39" s="110"/>
      <c r="AG39" s="2"/>
      <c r="AI39" s="3"/>
      <c r="AJ39" s="3"/>
      <c r="AK39" s="3"/>
    </row>
    <row r="40" spans="1:37" ht="34.049999999999997" customHeight="1" x14ac:dyDescent="0.3">
      <c r="A40" t="s">
        <v>1125</v>
      </c>
      <c r="C40" t="s">
        <v>178</v>
      </c>
      <c r="D40" s="14"/>
      <c r="E40" s="14" t="s">
        <v>56</v>
      </c>
      <c r="F40" s="79">
        <v>5.1016949152542601</v>
      </c>
      <c r="G40" s="80"/>
      <c r="H40" s="14"/>
      <c r="I40" s="14"/>
      <c r="J40" s="15" t="s">
        <v>178</v>
      </c>
      <c r="K40" s="64"/>
      <c r="L40" s="64"/>
      <c r="M40" s="15"/>
      <c r="N40" s="81"/>
      <c r="O40" s="82">
        <v>5204.52099609375</v>
      </c>
      <c r="P40" s="82">
        <v>4370.21484375</v>
      </c>
      <c r="Q40" s="75"/>
      <c r="R40" s="83"/>
      <c r="S40" s="83"/>
      <c r="T40" s="77"/>
      <c r="U40" s="77"/>
      <c r="V40" s="77"/>
      <c r="W40" s="77"/>
      <c r="X40" s="50"/>
      <c r="Y40" s="50"/>
      <c r="Z40" s="50"/>
      <c r="AA40" s="50"/>
      <c r="AB40" s="49"/>
      <c r="AC40" s="84">
        <v>40</v>
      </c>
      <c r="AD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 s="107">
        <v>6.5</v>
      </c>
      <c r="AF40" s="110"/>
      <c r="AG40" s="2"/>
      <c r="AI40" s="3"/>
      <c r="AJ40" s="3"/>
      <c r="AK40" s="3"/>
    </row>
    <row r="41" spans="1:37" ht="34.049999999999997" customHeight="1" x14ac:dyDescent="0.3">
      <c r="A41" t="s">
        <v>1126</v>
      </c>
      <c r="C41" t="s">
        <v>188</v>
      </c>
      <c r="D41" s="14"/>
      <c r="E41" s="14" t="s">
        <v>56</v>
      </c>
      <c r="F41" s="79">
        <v>4.9576271186440914</v>
      </c>
      <c r="G41" s="80"/>
      <c r="H41" s="14"/>
      <c r="I41" s="14"/>
      <c r="J41" s="15" t="s">
        <v>188</v>
      </c>
      <c r="K41" s="64"/>
      <c r="L41" s="64"/>
      <c r="M41" s="15"/>
      <c r="N41" s="81"/>
      <c r="O41" s="82">
        <v>9745.5087890625</v>
      </c>
      <c r="P41" s="82">
        <v>4454.60986328125</v>
      </c>
      <c r="Q41" s="75"/>
      <c r="R41" s="83"/>
      <c r="S41" s="83"/>
      <c r="T41" s="77"/>
      <c r="U41" s="77"/>
      <c r="V41" s="77"/>
      <c r="W41" s="77"/>
      <c r="X41" s="50"/>
      <c r="Y41" s="50"/>
      <c r="Z41" s="50"/>
      <c r="AA41" s="50"/>
      <c r="AB41" s="49"/>
      <c r="AC41" s="84">
        <v>41</v>
      </c>
      <c r="AD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 s="107">
        <v>6.4</v>
      </c>
      <c r="AF41" s="110"/>
      <c r="AG41" s="2"/>
      <c r="AI41" s="3"/>
      <c r="AJ41" s="3"/>
      <c r="AK41" s="3"/>
    </row>
    <row r="42" spans="1:37" ht="34.049999999999997" customHeight="1" x14ac:dyDescent="0.3">
      <c r="A42" t="s">
        <v>1127</v>
      </c>
      <c r="C42" t="s">
        <v>173</v>
      </c>
      <c r="D42" s="14"/>
      <c r="E42" s="14" t="s">
        <v>56</v>
      </c>
      <c r="F42" s="79">
        <v>4.813559322033921</v>
      </c>
      <c r="G42" s="80"/>
      <c r="H42" s="14"/>
      <c r="I42" s="14"/>
      <c r="J42" s="15" t="s">
        <v>173</v>
      </c>
      <c r="K42" s="64"/>
      <c r="L42" s="64"/>
      <c r="M42" s="15"/>
      <c r="N42" s="81"/>
      <c r="O42" s="82">
        <v>5631.34912109375</v>
      </c>
      <c r="P42" s="82">
        <v>9147.919921875</v>
      </c>
      <c r="Q42" s="75"/>
      <c r="R42" s="83"/>
      <c r="S42" s="83"/>
      <c r="T42" s="77"/>
      <c r="U42" s="77"/>
      <c r="V42" s="77"/>
      <c r="W42" s="77"/>
      <c r="X42" s="50"/>
      <c r="Y42" s="50"/>
      <c r="Z42" s="50"/>
      <c r="AA42" s="50"/>
      <c r="AB42" s="49"/>
      <c r="AC42" s="84">
        <v>42</v>
      </c>
      <c r="AD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 s="107">
        <v>6.3</v>
      </c>
      <c r="AF42" s="110"/>
      <c r="AG42" s="2"/>
      <c r="AI42" s="3"/>
      <c r="AJ42" s="3"/>
      <c r="AK42" s="3"/>
    </row>
    <row r="43" spans="1:37" ht="34.049999999999997" customHeight="1" x14ac:dyDescent="0.3">
      <c r="A43" t="s">
        <v>1128</v>
      </c>
      <c r="C43" t="s">
        <v>178</v>
      </c>
      <c r="D43" s="14"/>
      <c r="E43" s="14" t="s">
        <v>56</v>
      </c>
      <c r="F43" s="79">
        <v>4.6694915254237532</v>
      </c>
      <c r="G43" s="80"/>
      <c r="H43" s="14"/>
      <c r="I43" s="14"/>
      <c r="J43" s="15" t="s">
        <v>178</v>
      </c>
      <c r="K43" s="64"/>
      <c r="L43" s="64"/>
      <c r="M43" s="15"/>
      <c r="N43" s="81"/>
      <c r="O43" s="82">
        <v>1122.9638671875</v>
      </c>
      <c r="P43" s="82">
        <v>7437.470703125</v>
      </c>
      <c r="Q43" s="75"/>
      <c r="R43" s="83"/>
      <c r="S43" s="83"/>
      <c r="T43" s="77"/>
      <c r="U43" s="77"/>
      <c r="V43" s="77"/>
      <c r="W43" s="77"/>
      <c r="X43" s="50"/>
      <c r="Y43" s="50"/>
      <c r="Z43" s="50"/>
      <c r="AA43" s="50"/>
      <c r="AB43" s="49"/>
      <c r="AC43" s="84">
        <v>43</v>
      </c>
      <c r="AD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 s="107">
        <v>6.2</v>
      </c>
      <c r="AF43" s="110"/>
      <c r="AG43" s="2"/>
      <c r="AI43" s="3"/>
      <c r="AJ43" s="3"/>
      <c r="AK43" s="3"/>
    </row>
    <row r="44" spans="1:37" ht="34.049999999999997" customHeight="1" x14ac:dyDescent="0.3">
      <c r="A44" t="s">
        <v>1129</v>
      </c>
      <c r="C44" t="s">
        <v>195</v>
      </c>
      <c r="D44" s="14"/>
      <c r="E44" s="14" t="s">
        <v>56</v>
      </c>
      <c r="F44" s="79">
        <v>4.5254237288135837</v>
      </c>
      <c r="G44" s="80"/>
      <c r="H44" s="14"/>
      <c r="I44" s="14"/>
      <c r="J44" s="15" t="s">
        <v>195</v>
      </c>
      <c r="K44" s="64"/>
      <c r="L44" s="64"/>
      <c r="M44" s="15"/>
      <c r="N44" s="81"/>
      <c r="O44" s="82">
        <v>1758.0216064453125</v>
      </c>
      <c r="P44" s="82">
        <v>8934.5263671875</v>
      </c>
      <c r="Q44" s="75"/>
      <c r="R44" s="83"/>
      <c r="S44" s="83"/>
      <c r="T44" s="77"/>
      <c r="U44" s="77"/>
      <c r="V44" s="77"/>
      <c r="W44" s="77"/>
      <c r="X44" s="50"/>
      <c r="Y44" s="50"/>
      <c r="Z44" s="50"/>
      <c r="AA44" s="50"/>
      <c r="AB44" s="49"/>
      <c r="AC44" s="84">
        <v>44</v>
      </c>
      <c r="AD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 s="107">
        <v>6.1</v>
      </c>
      <c r="AF44" s="110"/>
      <c r="AG44" s="2"/>
      <c r="AI44" s="3"/>
      <c r="AJ44" s="3"/>
      <c r="AK44" s="3"/>
    </row>
    <row r="45" spans="1:37" ht="34.049999999999997" customHeight="1" x14ac:dyDescent="0.3">
      <c r="A45" t="s">
        <v>1130</v>
      </c>
      <c r="C45" t="s">
        <v>178</v>
      </c>
      <c r="D45" s="14"/>
      <c r="E45" s="14" t="s">
        <v>56</v>
      </c>
      <c r="F45" s="79">
        <v>4.3813559322034283</v>
      </c>
      <c r="G45" s="80"/>
      <c r="H45" s="14"/>
      <c r="I45" s="14"/>
      <c r="J45" s="15" t="s">
        <v>178</v>
      </c>
      <c r="K45" s="64"/>
      <c r="L45" s="64"/>
      <c r="M45" s="15"/>
      <c r="N45" s="81"/>
      <c r="O45" s="82">
        <v>1123.029052734375</v>
      </c>
      <c r="P45" s="82">
        <v>4267.05517578125</v>
      </c>
      <c r="Q45" s="75"/>
      <c r="R45" s="83"/>
      <c r="S45" s="83"/>
      <c r="T45" s="77"/>
      <c r="U45" s="77"/>
      <c r="V45" s="77"/>
      <c r="W45" s="77"/>
      <c r="X45" s="50"/>
      <c r="Y45" s="50"/>
      <c r="Z45" s="50"/>
      <c r="AA45" s="50"/>
      <c r="AB45" s="49"/>
      <c r="AC45" s="84">
        <v>45</v>
      </c>
      <c r="AD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 s="107">
        <v>6.0000000000000098</v>
      </c>
      <c r="AF45" s="110"/>
      <c r="AG45" s="2"/>
      <c r="AI45" s="3"/>
      <c r="AJ45" s="3"/>
      <c r="AK45" s="3"/>
    </row>
    <row r="46" spans="1:37" ht="34.049999999999997" customHeight="1" x14ac:dyDescent="0.3">
      <c r="A46" t="s">
        <v>1131</v>
      </c>
      <c r="C46" t="s">
        <v>194</v>
      </c>
      <c r="D46" s="14"/>
      <c r="E46" s="14" t="s">
        <v>56</v>
      </c>
      <c r="F46" s="79">
        <v>4.2372881355932588</v>
      </c>
      <c r="G46" s="80"/>
      <c r="H46" s="14"/>
      <c r="I46" s="14"/>
      <c r="J46" s="15" t="s">
        <v>194</v>
      </c>
      <c r="K46" s="64"/>
      <c r="L46" s="64"/>
      <c r="M46" s="15"/>
      <c r="N46" s="81"/>
      <c r="O46" s="82">
        <v>8142.083984375</v>
      </c>
      <c r="P46" s="82">
        <v>3723.062255859375</v>
      </c>
      <c r="Q46" s="75"/>
      <c r="R46" s="83"/>
      <c r="S46" s="83"/>
      <c r="T46" s="77"/>
      <c r="U46" s="77"/>
      <c r="V46" s="77"/>
      <c r="W46" s="77"/>
      <c r="X46" s="50"/>
      <c r="Y46" s="50"/>
      <c r="Z46" s="50"/>
      <c r="AA46" s="50"/>
      <c r="AB46" s="49"/>
      <c r="AC46" s="84">
        <v>46</v>
      </c>
      <c r="AD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 s="107">
        <v>5.9000000000000101</v>
      </c>
      <c r="AF46" s="110"/>
      <c r="AG46" s="2"/>
      <c r="AI46" s="3"/>
      <c r="AJ46" s="3"/>
      <c r="AK46" s="3"/>
    </row>
    <row r="47" spans="1:37" ht="34.049999999999997" customHeight="1" x14ac:dyDescent="0.3">
      <c r="A47" t="s">
        <v>1132</v>
      </c>
      <c r="C47" t="s">
        <v>178</v>
      </c>
      <c r="D47" s="14"/>
      <c r="E47" s="14" t="s">
        <v>56</v>
      </c>
      <c r="F47" s="79">
        <v>4.0932203389830892</v>
      </c>
      <c r="G47" s="80"/>
      <c r="H47" s="14"/>
      <c r="I47" s="14"/>
      <c r="J47" s="15" t="s">
        <v>178</v>
      </c>
      <c r="K47" s="64"/>
      <c r="L47" s="64"/>
      <c r="M47" s="15"/>
      <c r="N47" s="81"/>
      <c r="O47" s="82">
        <v>4283.35205078125</v>
      </c>
      <c r="P47" s="82">
        <v>7663.013671875</v>
      </c>
      <c r="Q47" s="75"/>
      <c r="R47" s="83"/>
      <c r="S47" s="83"/>
      <c r="T47" s="77"/>
      <c r="U47" s="77"/>
      <c r="V47" s="77"/>
      <c r="W47" s="77"/>
      <c r="X47" s="50"/>
      <c r="Y47" s="50"/>
      <c r="Z47" s="50"/>
      <c r="AA47" s="50"/>
      <c r="AB47" s="49"/>
      <c r="AC47" s="84">
        <v>47</v>
      </c>
      <c r="AD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 s="107">
        <v>5.8000000000000096</v>
      </c>
      <c r="AF47" s="110"/>
      <c r="AG47" s="2"/>
      <c r="AI47" s="3"/>
      <c r="AJ47" s="3"/>
      <c r="AK47" s="3"/>
    </row>
    <row r="48" spans="1:37" ht="34.049999999999997" customHeight="1" x14ac:dyDescent="0.3">
      <c r="A48" t="s">
        <v>1133</v>
      </c>
      <c r="C48" t="s">
        <v>197</v>
      </c>
      <c r="D48" s="14"/>
      <c r="E48" s="14" t="s">
        <v>56</v>
      </c>
      <c r="F48" s="79">
        <v>3.9491525423729206</v>
      </c>
      <c r="G48" s="80"/>
      <c r="H48" s="14"/>
      <c r="I48" s="14"/>
      <c r="J48" s="15" t="s">
        <v>197</v>
      </c>
      <c r="K48" s="64"/>
      <c r="L48" s="64"/>
      <c r="M48" s="15"/>
      <c r="N48" s="81"/>
      <c r="O48" s="82">
        <v>9051.9697265625</v>
      </c>
      <c r="P48" s="82">
        <v>6065.6572265625</v>
      </c>
      <c r="Q48" s="75"/>
      <c r="R48" s="83"/>
      <c r="S48" s="83"/>
      <c r="T48" s="77"/>
      <c r="U48" s="77"/>
      <c r="V48" s="77"/>
      <c r="W48" s="77"/>
      <c r="X48" s="50"/>
      <c r="Y48" s="50"/>
      <c r="Z48" s="50"/>
      <c r="AA48" s="50"/>
      <c r="AB48" s="49"/>
      <c r="AC48" s="84">
        <v>48</v>
      </c>
      <c r="AD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 s="107">
        <v>5.7000000000000099</v>
      </c>
      <c r="AF48" s="110"/>
      <c r="AG48" s="2"/>
      <c r="AI48" s="3"/>
      <c r="AJ48" s="3"/>
      <c r="AK48" s="3"/>
    </row>
    <row r="49" spans="1:37" ht="34.049999999999997" customHeight="1" x14ac:dyDescent="0.3">
      <c r="A49" t="s">
        <v>1134</v>
      </c>
      <c r="C49" s="47" t="s">
        <v>197</v>
      </c>
      <c r="D49" s="14"/>
      <c r="E49" s="14" t="s">
        <v>56</v>
      </c>
      <c r="F49" s="79">
        <v>3.8050847457627519</v>
      </c>
      <c r="G49" s="80"/>
      <c r="H49" s="14"/>
      <c r="I49" s="14"/>
      <c r="J49" s="15" t="s">
        <v>197</v>
      </c>
      <c r="K49" s="64"/>
      <c r="L49" s="64"/>
      <c r="M49" s="15"/>
      <c r="N49" s="81"/>
      <c r="O49" s="82">
        <v>5629.25</v>
      </c>
      <c r="P49" s="82">
        <v>9187.3515625</v>
      </c>
      <c r="Q49" s="75"/>
      <c r="R49" s="83"/>
      <c r="S49" s="83"/>
      <c r="T49" s="77"/>
      <c r="U49" s="77"/>
      <c r="V49" s="77"/>
      <c r="W49" s="77"/>
      <c r="X49" s="50"/>
      <c r="Y49" s="50"/>
      <c r="Z49" s="50"/>
      <c r="AA49" s="50"/>
      <c r="AB49" s="49"/>
      <c r="AC49" s="84">
        <v>49</v>
      </c>
      <c r="AD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 s="107">
        <v>5.6000000000000103</v>
      </c>
      <c r="AF49" s="110"/>
      <c r="AG49" s="2"/>
      <c r="AI49" s="3"/>
      <c r="AJ49" s="3"/>
      <c r="AK49" s="3"/>
    </row>
    <row r="50" spans="1:37" ht="34.049999999999997" customHeight="1" x14ac:dyDescent="0.3">
      <c r="A50" t="s">
        <v>1135</v>
      </c>
      <c r="C50" t="s">
        <v>193</v>
      </c>
      <c r="D50" s="14"/>
      <c r="E50" s="14" t="s">
        <v>56</v>
      </c>
      <c r="F50" s="79">
        <v>3.6610169491525819</v>
      </c>
      <c r="G50" s="80"/>
      <c r="H50" s="14"/>
      <c r="I50" s="14"/>
      <c r="J50" s="15" t="s">
        <v>193</v>
      </c>
      <c r="K50" s="64"/>
      <c r="L50" s="64"/>
      <c r="M50" s="15"/>
      <c r="N50" s="81"/>
      <c r="O50" s="82">
        <v>8147.4091796875</v>
      </c>
      <c r="P50" s="82">
        <v>8492.1708984375</v>
      </c>
      <c r="Q50" s="75"/>
      <c r="R50" s="83"/>
      <c r="S50" s="83"/>
      <c r="T50" s="77"/>
      <c r="U50" s="77"/>
      <c r="V50" s="77"/>
      <c r="W50" s="77"/>
      <c r="X50" s="50"/>
      <c r="Y50" s="50"/>
      <c r="Z50" s="50"/>
      <c r="AA50" s="50"/>
      <c r="AB50" s="49"/>
      <c r="AC50" s="84">
        <v>50</v>
      </c>
      <c r="AD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 s="107">
        <v>5.5000000000000098</v>
      </c>
      <c r="AF50" s="110"/>
      <c r="AG50" s="2"/>
      <c r="AI50" s="3"/>
      <c r="AJ50" s="3"/>
      <c r="AK50" s="3"/>
    </row>
    <row r="51" spans="1:37" ht="34.049999999999997" customHeight="1" x14ac:dyDescent="0.3">
      <c r="A51" t="s">
        <v>1136</v>
      </c>
      <c r="C51" t="s">
        <v>178</v>
      </c>
      <c r="D51" s="14"/>
      <c r="E51" s="14" t="s">
        <v>56</v>
      </c>
      <c r="F51" s="79">
        <v>3.5169491525424132</v>
      </c>
      <c r="G51" s="80"/>
      <c r="H51" s="14"/>
      <c r="I51" s="14"/>
      <c r="J51" s="15" t="s">
        <v>178</v>
      </c>
      <c r="K51" s="64"/>
      <c r="L51" s="64"/>
      <c r="M51" s="15"/>
      <c r="N51" s="81"/>
      <c r="O51" s="82">
        <v>590.6170654296875</v>
      </c>
      <c r="P51" s="82">
        <v>4912.09326171875</v>
      </c>
      <c r="Q51" s="75"/>
      <c r="R51" s="83"/>
      <c r="S51" s="83"/>
      <c r="T51" s="77"/>
      <c r="U51" s="77"/>
      <c r="V51" s="77"/>
      <c r="W51" s="77"/>
      <c r="X51" s="50"/>
      <c r="Y51" s="50"/>
      <c r="Z51" s="50"/>
      <c r="AA51" s="50"/>
      <c r="AB51" s="49"/>
      <c r="AC51" s="84">
        <v>51</v>
      </c>
      <c r="AD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 s="107">
        <v>5.4000000000000101</v>
      </c>
      <c r="AF51" s="110"/>
      <c r="AG51" s="2"/>
      <c r="AI51" s="3"/>
      <c r="AJ51" s="3"/>
      <c r="AK51" s="3"/>
    </row>
    <row r="52" spans="1:37" ht="34.049999999999997" customHeight="1" x14ac:dyDescent="0.3">
      <c r="A52" t="s">
        <v>1137</v>
      </c>
      <c r="C52" t="s">
        <v>186</v>
      </c>
      <c r="D52" s="14"/>
      <c r="E52" s="14" t="s">
        <v>56</v>
      </c>
      <c r="F52" s="79">
        <v>3.3728813559322433</v>
      </c>
      <c r="G52" s="80"/>
      <c r="H52" s="14"/>
      <c r="I52" s="14"/>
      <c r="J52" s="15" t="s">
        <v>186</v>
      </c>
      <c r="K52" s="64"/>
      <c r="L52" s="64"/>
      <c r="M52" s="15"/>
      <c r="N52" s="81"/>
      <c r="O52" s="82">
        <v>8457.599609375</v>
      </c>
      <c r="P52" s="82">
        <v>4011.505859375</v>
      </c>
      <c r="Q52" s="75"/>
      <c r="R52" s="83"/>
      <c r="S52" s="83"/>
      <c r="T52" s="77"/>
      <c r="U52" s="77"/>
      <c r="V52" s="77"/>
      <c r="W52" s="77"/>
      <c r="X52" s="50"/>
      <c r="Y52" s="50"/>
      <c r="Z52" s="50"/>
      <c r="AA52" s="50"/>
      <c r="AB52" s="49"/>
      <c r="AC52" s="84">
        <v>52</v>
      </c>
      <c r="AD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 s="107">
        <v>5.3000000000000096</v>
      </c>
      <c r="AF52" s="110"/>
      <c r="AG52" s="2"/>
      <c r="AI52" s="3"/>
      <c r="AJ52" s="3"/>
      <c r="AK52" s="3"/>
    </row>
    <row r="53" spans="1:37" ht="34.049999999999997" customHeight="1" x14ac:dyDescent="0.3">
      <c r="A53" t="s">
        <v>1138</v>
      </c>
      <c r="C53" t="s">
        <v>190</v>
      </c>
      <c r="D53" s="14"/>
      <c r="E53" s="14" t="s">
        <v>56</v>
      </c>
      <c r="F53" s="79">
        <v>3.2288135593220746</v>
      </c>
      <c r="G53" s="80"/>
      <c r="H53" s="14"/>
      <c r="I53" s="14"/>
      <c r="J53" s="15" t="s">
        <v>190</v>
      </c>
      <c r="K53" s="64"/>
      <c r="L53" s="64"/>
      <c r="M53" s="15"/>
      <c r="N53" s="81"/>
      <c r="O53" s="82">
        <v>2257.897705078125</v>
      </c>
      <c r="P53" s="82">
        <v>2173.895263671875</v>
      </c>
      <c r="Q53" s="75"/>
      <c r="R53" s="83"/>
      <c r="S53" s="83"/>
      <c r="T53" s="77"/>
      <c r="U53" s="77"/>
      <c r="V53" s="77"/>
      <c r="W53" s="77"/>
      <c r="X53" s="50"/>
      <c r="Y53" s="50"/>
      <c r="Z53" s="50"/>
      <c r="AA53" s="50"/>
      <c r="AB53" s="49"/>
      <c r="AC53" s="84">
        <v>53</v>
      </c>
      <c r="AD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 s="107">
        <v>5.2000000000000099</v>
      </c>
      <c r="AF53" s="110"/>
      <c r="AG53" s="2"/>
      <c r="AI53" s="3"/>
      <c r="AJ53" s="3"/>
      <c r="AK53" s="3"/>
    </row>
    <row r="54" spans="1:37" ht="34.049999999999997" customHeight="1" x14ac:dyDescent="0.3">
      <c r="A54" t="s">
        <v>1139</v>
      </c>
      <c r="C54" t="s">
        <v>192</v>
      </c>
      <c r="D54" s="14"/>
      <c r="E54" s="14" t="s">
        <v>56</v>
      </c>
      <c r="F54" s="79">
        <v>3.0847457627119055</v>
      </c>
      <c r="G54" s="80"/>
      <c r="H54" s="14"/>
      <c r="I54" s="14"/>
      <c r="J54" s="15" t="s">
        <v>192</v>
      </c>
      <c r="K54" s="64"/>
      <c r="L54" s="64"/>
      <c r="M54" s="15"/>
      <c r="N54" s="81"/>
      <c r="O54" s="82">
        <v>1734.30908203125</v>
      </c>
      <c r="P54" s="82">
        <v>8345.3232421875</v>
      </c>
      <c r="Q54" s="75"/>
      <c r="R54" s="83"/>
      <c r="S54" s="83"/>
      <c r="T54" s="77"/>
      <c r="U54" s="77"/>
      <c r="V54" s="77"/>
      <c r="W54" s="77"/>
      <c r="X54" s="50"/>
      <c r="Y54" s="50"/>
      <c r="Z54" s="50"/>
      <c r="AA54" s="50"/>
      <c r="AB54" s="49"/>
      <c r="AC54" s="84">
        <v>54</v>
      </c>
      <c r="AD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 s="107">
        <v>5.1000000000000103</v>
      </c>
      <c r="AF54" s="110"/>
      <c r="AG54" s="2"/>
      <c r="AI54" s="3"/>
      <c r="AJ54" s="3"/>
      <c r="AK54" s="3"/>
    </row>
    <row r="55" spans="1:37" ht="34.049999999999997" customHeight="1" x14ac:dyDescent="0.3">
      <c r="A55" t="s">
        <v>1140</v>
      </c>
      <c r="C55" t="s">
        <v>178</v>
      </c>
      <c r="D55" s="14"/>
      <c r="E55" s="14" t="s">
        <v>56</v>
      </c>
      <c r="F55" s="79">
        <v>2.9406779661017355</v>
      </c>
      <c r="G55" s="80"/>
      <c r="H55" s="14"/>
      <c r="I55" s="14"/>
      <c r="J55" s="15" t="s">
        <v>178</v>
      </c>
      <c r="K55" s="64"/>
      <c r="L55" s="64"/>
      <c r="M55" s="15"/>
      <c r="N55" s="81"/>
      <c r="O55" s="82">
        <v>2296.868896484375</v>
      </c>
      <c r="P55" s="82">
        <v>4261.39013671875</v>
      </c>
      <c r="Q55" s="75"/>
      <c r="R55" s="83"/>
      <c r="S55" s="83"/>
      <c r="T55" s="77"/>
      <c r="U55" s="77"/>
      <c r="V55" s="77"/>
      <c r="W55" s="77"/>
      <c r="X55" s="50"/>
      <c r="Y55" s="50"/>
      <c r="Z55" s="50"/>
      <c r="AA55" s="50"/>
      <c r="AB55" s="49"/>
      <c r="AC55" s="84">
        <v>55</v>
      </c>
      <c r="AD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 s="107">
        <v>5.0000000000000098</v>
      </c>
      <c r="AF55" s="110"/>
      <c r="AG55" s="2"/>
      <c r="AI55" s="3"/>
      <c r="AJ55" s="3"/>
      <c r="AK55" s="3"/>
    </row>
    <row r="56" spans="1:37" ht="34.049999999999997" customHeight="1" x14ac:dyDescent="0.3">
      <c r="A56" t="s">
        <v>1141</v>
      </c>
      <c r="C56" t="s">
        <v>178</v>
      </c>
      <c r="D56" s="14"/>
      <c r="E56" s="14" t="s">
        <v>56</v>
      </c>
      <c r="F56" s="79">
        <v>2.7966101694915668</v>
      </c>
      <c r="G56" s="80"/>
      <c r="H56" s="14"/>
      <c r="I56" s="14"/>
      <c r="J56" s="15" t="s">
        <v>178</v>
      </c>
      <c r="K56" s="64"/>
      <c r="L56" s="64"/>
      <c r="M56" s="15"/>
      <c r="N56" s="81"/>
      <c r="O56" s="82">
        <v>1202.8621826171875</v>
      </c>
      <c r="P56" s="82">
        <v>4757.95849609375</v>
      </c>
      <c r="Q56" s="75"/>
      <c r="R56" s="83"/>
      <c r="S56" s="83"/>
      <c r="T56" s="77"/>
      <c r="U56" s="77"/>
      <c r="V56" s="77"/>
      <c r="W56" s="77"/>
      <c r="X56" s="50"/>
      <c r="Y56" s="50"/>
      <c r="Z56" s="50"/>
      <c r="AA56" s="50"/>
      <c r="AB56" s="49"/>
      <c r="AC56" s="84">
        <v>56</v>
      </c>
      <c r="AD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 s="107">
        <v>4.9000000000000101</v>
      </c>
      <c r="AF56" s="110"/>
      <c r="AG56" s="2"/>
      <c r="AI56" s="3"/>
      <c r="AJ56" s="3"/>
      <c r="AK56" s="3"/>
    </row>
    <row r="57" spans="1:37" ht="34.049999999999997" customHeight="1" x14ac:dyDescent="0.3">
      <c r="A57" t="s">
        <v>1142</v>
      </c>
      <c r="C57" t="s">
        <v>174</v>
      </c>
      <c r="D57" s="14"/>
      <c r="E57" s="14" t="s">
        <v>56</v>
      </c>
      <c r="F57" s="79">
        <v>5.9661016949152756</v>
      </c>
      <c r="G57" s="80"/>
      <c r="H57" s="14"/>
      <c r="I57" s="14"/>
      <c r="J57" s="15" t="s">
        <v>174</v>
      </c>
      <c r="K57" s="64"/>
      <c r="L57" s="64"/>
      <c r="M57" s="15"/>
      <c r="N57" s="81"/>
      <c r="O57" s="82">
        <v>1504.432373046875</v>
      </c>
      <c r="P57" s="82">
        <v>2319.2822265625</v>
      </c>
      <c r="Q57" s="75"/>
      <c r="R57" s="83"/>
      <c r="S57" s="83"/>
      <c r="T57" s="77"/>
      <c r="U57" s="77"/>
      <c r="V57" s="77"/>
      <c r="W57" s="77"/>
      <c r="X57" s="50"/>
      <c r="Y57" s="50"/>
      <c r="Z57" s="50"/>
      <c r="AA57" s="50"/>
      <c r="AB57" s="49"/>
      <c r="AC57" s="84">
        <v>57</v>
      </c>
      <c r="AD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 s="107">
        <v>7.1</v>
      </c>
      <c r="AF57" s="110"/>
      <c r="AG57" s="2"/>
      <c r="AI57" s="3"/>
      <c r="AJ57" s="3"/>
      <c r="AK57" s="3"/>
    </row>
    <row r="58" spans="1:37" ht="34.049999999999997" customHeight="1" x14ac:dyDescent="0.3">
      <c r="A58" t="s">
        <v>1143</v>
      </c>
      <c r="C58" t="s">
        <v>194</v>
      </c>
      <c r="D58" s="14"/>
      <c r="E58" s="14" t="s">
        <v>56</v>
      </c>
      <c r="F58" s="79">
        <v>6.1101694915254452</v>
      </c>
      <c r="G58" s="80"/>
      <c r="H58" s="14"/>
      <c r="I58" s="14"/>
      <c r="J58" s="15" t="s">
        <v>194</v>
      </c>
      <c r="K58" s="64"/>
      <c r="L58" s="64"/>
      <c r="M58" s="15"/>
      <c r="N58" s="81"/>
      <c r="O58" s="82">
        <v>8606.3564453125</v>
      </c>
      <c r="P58" s="82">
        <v>7439.56591796875</v>
      </c>
      <c r="Q58" s="75"/>
      <c r="R58" s="83"/>
      <c r="S58" s="83"/>
      <c r="T58" s="77"/>
      <c r="U58" s="77"/>
      <c r="V58" s="77"/>
      <c r="W58" s="77"/>
      <c r="X58" s="50"/>
      <c r="Y58" s="50"/>
      <c r="Z58" s="50"/>
      <c r="AA58" s="50"/>
      <c r="AB58" s="49"/>
      <c r="AC58" s="84">
        <v>58</v>
      </c>
      <c r="AD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 s="107">
        <v>7.2</v>
      </c>
      <c r="AF58" s="110"/>
      <c r="AG58" s="2"/>
      <c r="AI58" s="3"/>
      <c r="AJ58" s="3"/>
      <c r="AK58" s="3"/>
    </row>
    <row r="59" spans="1:37" ht="34.049999999999997" customHeight="1" x14ac:dyDescent="0.3">
      <c r="A59" t="s">
        <v>1144</v>
      </c>
      <c r="C59" t="s">
        <v>194</v>
      </c>
      <c r="D59" s="14"/>
      <c r="E59" s="14" t="s">
        <v>56</v>
      </c>
      <c r="F59" s="79">
        <v>6.2542372881356139</v>
      </c>
      <c r="G59" s="80"/>
      <c r="H59" s="14"/>
      <c r="I59" s="14"/>
      <c r="J59" s="15" t="s">
        <v>194</v>
      </c>
      <c r="K59" s="64"/>
      <c r="L59" s="64"/>
      <c r="M59" s="15"/>
      <c r="N59" s="81"/>
      <c r="O59" s="82">
        <v>7797.984375</v>
      </c>
      <c r="P59" s="82">
        <v>6826.72998046875</v>
      </c>
      <c r="Q59" s="75"/>
      <c r="R59" s="83"/>
      <c r="S59" s="83"/>
      <c r="T59" s="77"/>
      <c r="U59" s="77"/>
      <c r="V59" s="77"/>
      <c r="W59" s="77"/>
      <c r="X59" s="50"/>
      <c r="Y59" s="50"/>
      <c r="Z59" s="50"/>
      <c r="AA59" s="50"/>
      <c r="AB59" s="49"/>
      <c r="AC59" s="84">
        <v>59</v>
      </c>
      <c r="AD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 s="107">
        <v>7.3</v>
      </c>
      <c r="AF59" s="110"/>
      <c r="AG59" s="2"/>
      <c r="AI59" s="3"/>
      <c r="AJ59" s="3"/>
      <c r="AK59" s="3"/>
    </row>
    <row r="60" spans="1:37" ht="34.049999999999997" customHeight="1" x14ac:dyDescent="0.3">
      <c r="A60" t="s">
        <v>1145</v>
      </c>
      <c r="C60" t="s">
        <v>191</v>
      </c>
      <c r="D60" s="14"/>
      <c r="E60" s="14" t="s">
        <v>56</v>
      </c>
      <c r="F60" s="79">
        <v>6.3983050847457843</v>
      </c>
      <c r="G60" s="80"/>
      <c r="H60" s="14"/>
      <c r="I60" s="14"/>
      <c r="J60" s="15" t="s">
        <v>191</v>
      </c>
      <c r="K60" s="64"/>
      <c r="L60" s="64"/>
      <c r="M60" s="15"/>
      <c r="N60" s="81"/>
      <c r="O60" s="82">
        <v>6238.15380859375</v>
      </c>
      <c r="P60" s="82">
        <v>5634.02978515625</v>
      </c>
      <c r="Q60" s="75"/>
      <c r="R60" s="83"/>
      <c r="S60" s="83"/>
      <c r="T60" s="77"/>
      <c r="U60" s="77"/>
      <c r="V60" s="77"/>
      <c r="W60" s="77"/>
      <c r="X60" s="50"/>
      <c r="Y60" s="50"/>
      <c r="Z60" s="50"/>
      <c r="AA60" s="50"/>
      <c r="AB60" s="49"/>
      <c r="AC60" s="84">
        <v>60</v>
      </c>
      <c r="AD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 s="107">
        <v>7.4</v>
      </c>
      <c r="AF60" s="110"/>
      <c r="AG60" s="2"/>
      <c r="AI60" s="3"/>
      <c r="AJ60" s="3"/>
      <c r="AK60" s="3"/>
    </row>
    <row r="61" spans="1:37" ht="34.049999999999997" customHeight="1" x14ac:dyDescent="0.3">
      <c r="A61" t="s">
        <v>1146</v>
      </c>
      <c r="C61" t="s">
        <v>198</v>
      </c>
      <c r="D61" s="14"/>
      <c r="E61" s="14" t="s">
        <v>56</v>
      </c>
      <c r="F61" s="79">
        <v>6.542372881355953</v>
      </c>
      <c r="G61" s="80"/>
      <c r="H61" s="14"/>
      <c r="I61" s="14"/>
      <c r="J61" s="15" t="s">
        <v>198</v>
      </c>
      <c r="K61" s="64"/>
      <c r="L61" s="64"/>
      <c r="M61" s="15"/>
      <c r="N61" s="81"/>
      <c r="O61" s="82">
        <v>8965.8125</v>
      </c>
      <c r="P61" s="82">
        <v>4376.06494140625</v>
      </c>
      <c r="Q61" s="75"/>
      <c r="R61" s="83"/>
      <c r="S61" s="83"/>
      <c r="T61" s="77"/>
      <c r="U61" s="77"/>
      <c r="V61" s="77"/>
      <c r="W61" s="77"/>
      <c r="X61" s="50"/>
      <c r="Y61" s="50"/>
      <c r="Z61" s="50"/>
      <c r="AA61" s="50"/>
      <c r="AB61" s="49"/>
      <c r="AC61" s="84">
        <v>61</v>
      </c>
      <c r="AD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 s="107">
        <v>7.5</v>
      </c>
      <c r="AF61" s="110"/>
      <c r="AG61" s="2"/>
      <c r="AI61" s="3"/>
      <c r="AJ61" s="3"/>
      <c r="AK61" s="3"/>
    </row>
    <row r="62" spans="1:37" ht="34.049999999999997" customHeight="1" x14ac:dyDescent="0.3">
      <c r="A62" t="s">
        <v>1147</v>
      </c>
      <c r="C62" t="s">
        <v>199</v>
      </c>
      <c r="D62" s="14"/>
      <c r="E62" s="14" t="s">
        <v>56</v>
      </c>
      <c r="F62" s="79">
        <v>6.6864406779661225</v>
      </c>
      <c r="G62" s="80"/>
      <c r="H62" s="14"/>
      <c r="I62" s="14"/>
      <c r="J62" s="15" t="s">
        <v>199</v>
      </c>
      <c r="K62" s="64"/>
      <c r="L62" s="64"/>
      <c r="M62" s="15"/>
      <c r="N62" s="81"/>
      <c r="O62" s="82">
        <v>741.9974365234375</v>
      </c>
      <c r="P62" s="82">
        <v>6592.61669921875</v>
      </c>
      <c r="Q62" s="75"/>
      <c r="R62" s="83"/>
      <c r="S62" s="83"/>
      <c r="T62" s="77"/>
      <c r="U62" s="77"/>
      <c r="V62" s="77"/>
      <c r="W62" s="77"/>
      <c r="X62" s="50"/>
      <c r="Y62" s="50"/>
      <c r="Z62" s="50"/>
      <c r="AA62" s="50"/>
      <c r="AB62" s="49"/>
      <c r="AC62" s="84">
        <v>62</v>
      </c>
      <c r="AD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 s="107">
        <v>7.6</v>
      </c>
      <c r="AF62" s="110"/>
      <c r="AG62" s="2"/>
      <c r="AI62" s="3"/>
      <c r="AJ62" s="3"/>
      <c r="AK62" s="3"/>
    </row>
    <row r="63" spans="1:37" ht="34.049999999999997" customHeight="1" x14ac:dyDescent="0.3">
      <c r="A63" t="s">
        <v>1148</v>
      </c>
      <c r="C63" t="s">
        <v>178</v>
      </c>
      <c r="D63" s="14"/>
      <c r="E63" s="14" t="s">
        <v>56</v>
      </c>
      <c r="F63" s="79">
        <v>6.8305084745762921</v>
      </c>
      <c r="G63" s="80"/>
      <c r="H63" s="14"/>
      <c r="I63" s="14"/>
      <c r="J63" s="15" t="s">
        <v>178</v>
      </c>
      <c r="K63" s="64"/>
      <c r="L63" s="64"/>
      <c r="M63" s="15"/>
      <c r="N63" s="81"/>
      <c r="O63" s="82">
        <v>9701.74609375</v>
      </c>
      <c r="P63" s="82">
        <v>2404.734619140625</v>
      </c>
      <c r="Q63" s="75"/>
      <c r="R63" s="83"/>
      <c r="S63" s="83"/>
      <c r="T63" s="77"/>
      <c r="U63" s="77"/>
      <c r="V63" s="77"/>
      <c r="W63" s="77"/>
      <c r="X63" s="50"/>
      <c r="Y63" s="50"/>
      <c r="Z63" s="50"/>
      <c r="AA63" s="50"/>
      <c r="AB63" s="49"/>
      <c r="AC63" s="84">
        <v>63</v>
      </c>
      <c r="AD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 s="107">
        <v>7.7</v>
      </c>
      <c r="AF63" s="110"/>
      <c r="AG63" s="2"/>
      <c r="AI63" s="3"/>
      <c r="AJ63" s="3"/>
      <c r="AK63" s="3"/>
    </row>
    <row r="64" spans="1:37" ht="34.049999999999997" customHeight="1" x14ac:dyDescent="0.3">
      <c r="A64" t="s">
        <v>1149</v>
      </c>
      <c r="C64" t="s">
        <v>200</v>
      </c>
      <c r="D64" s="14"/>
      <c r="E64" s="14" t="s">
        <v>56</v>
      </c>
      <c r="F64" s="79">
        <v>6.9745762711864607</v>
      </c>
      <c r="G64" s="80"/>
      <c r="H64" s="14"/>
      <c r="I64" s="14"/>
      <c r="J64" s="15" t="s">
        <v>200</v>
      </c>
      <c r="K64" s="64"/>
      <c r="L64" s="64"/>
      <c r="M64" s="15"/>
      <c r="N64" s="81"/>
      <c r="O64" s="82">
        <v>5870.0517578125</v>
      </c>
      <c r="P64" s="82">
        <v>8703.5888671875</v>
      </c>
      <c r="Q64" s="75"/>
      <c r="R64" s="83"/>
      <c r="S64" s="83"/>
      <c r="T64" s="77"/>
      <c r="U64" s="77"/>
      <c r="V64" s="77"/>
      <c r="W64" s="77"/>
      <c r="X64" s="50"/>
      <c r="Y64" s="50"/>
      <c r="Z64" s="50"/>
      <c r="AA64" s="50"/>
      <c r="AB64" s="49"/>
      <c r="AC64" s="84">
        <v>64</v>
      </c>
      <c r="AD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 s="107">
        <v>7.8</v>
      </c>
      <c r="AF64" s="110"/>
      <c r="AG64" s="2"/>
      <c r="AI64" s="3"/>
      <c r="AJ64" s="3"/>
      <c r="AK64" s="3"/>
    </row>
    <row r="65" spans="1:37" ht="34.049999999999997" customHeight="1" x14ac:dyDescent="0.3">
      <c r="A65" t="s">
        <v>1150</v>
      </c>
      <c r="C65" t="s">
        <v>178</v>
      </c>
      <c r="D65" s="14"/>
      <c r="E65" s="14" t="s">
        <v>56</v>
      </c>
      <c r="F65" s="79">
        <v>7.1186440677966312</v>
      </c>
      <c r="G65" s="80"/>
      <c r="H65" s="14"/>
      <c r="I65" s="14"/>
      <c r="J65" s="15" t="s">
        <v>178</v>
      </c>
      <c r="K65" s="64"/>
      <c r="L65" s="64"/>
      <c r="M65" s="15"/>
      <c r="N65" s="81"/>
      <c r="O65" s="82">
        <v>5524.4208984375</v>
      </c>
      <c r="P65" s="82">
        <v>827.6103515625</v>
      </c>
      <c r="Q65" s="75"/>
      <c r="R65" s="83"/>
      <c r="S65" s="83"/>
      <c r="T65" s="77"/>
      <c r="U65" s="77"/>
      <c r="V65" s="77"/>
      <c r="W65" s="77"/>
      <c r="X65" s="50"/>
      <c r="Y65" s="50"/>
      <c r="Z65" s="50"/>
      <c r="AA65" s="50"/>
      <c r="AB65" s="49"/>
      <c r="AC65" s="84">
        <v>65</v>
      </c>
      <c r="AD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 s="107">
        <v>7.9</v>
      </c>
      <c r="AF65" s="110"/>
      <c r="AG65" s="2"/>
      <c r="AI65" s="3"/>
      <c r="AJ65" s="3"/>
      <c r="AK65" s="3"/>
    </row>
    <row r="66" spans="1:37" ht="34.049999999999997" customHeight="1" x14ac:dyDescent="0.3">
      <c r="A66" t="s">
        <v>1151</v>
      </c>
      <c r="C66" t="s">
        <v>189</v>
      </c>
      <c r="D66" s="14"/>
      <c r="E66" s="14" t="s">
        <v>56</v>
      </c>
      <c r="F66" s="79">
        <v>7.262711864406814</v>
      </c>
      <c r="G66" s="80"/>
      <c r="H66" s="14"/>
      <c r="I66" s="14"/>
      <c r="J66" s="15" t="s">
        <v>189</v>
      </c>
      <c r="K66" s="64"/>
      <c r="L66" s="64"/>
      <c r="M66" s="15"/>
      <c r="N66" s="81"/>
      <c r="O66" s="82">
        <v>8906.2548828125</v>
      </c>
      <c r="P66" s="82">
        <v>2892.635986328125</v>
      </c>
      <c r="Q66" s="75"/>
      <c r="R66" s="83"/>
      <c r="S66" s="83"/>
      <c r="T66" s="77"/>
      <c r="U66" s="77"/>
      <c r="V66" s="77"/>
      <c r="W66" s="77"/>
      <c r="X66" s="50"/>
      <c r="Y66" s="50"/>
      <c r="Z66" s="50"/>
      <c r="AA66" s="50"/>
      <c r="AB66" s="49"/>
      <c r="AC66" s="84">
        <v>66</v>
      </c>
      <c r="AD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 s="107">
        <v>8.0000000000000107</v>
      </c>
      <c r="AF66" s="110"/>
      <c r="AG66" s="2"/>
      <c r="AI66" s="3"/>
      <c r="AJ66" s="3"/>
      <c r="AK66" s="3"/>
    </row>
    <row r="67" spans="1:37" ht="34.049999999999997" customHeight="1" x14ac:dyDescent="0.3">
      <c r="A67" t="s">
        <v>1152</v>
      </c>
      <c r="C67" t="s">
        <v>188</v>
      </c>
      <c r="D67" s="14"/>
      <c r="E67" s="14" t="s">
        <v>56</v>
      </c>
      <c r="F67" s="79">
        <v>7.4067796610169827</v>
      </c>
      <c r="G67" s="80"/>
      <c r="H67" s="14"/>
      <c r="I67" s="14"/>
      <c r="J67" s="15" t="s">
        <v>188</v>
      </c>
      <c r="K67" s="64"/>
      <c r="L67" s="64"/>
      <c r="M67" s="15"/>
      <c r="N67" s="81"/>
      <c r="O67" s="82">
        <v>8653.958984375</v>
      </c>
      <c r="P67" s="82">
        <v>8758.138671875</v>
      </c>
      <c r="Q67" s="75"/>
      <c r="R67" s="83"/>
      <c r="S67" s="83"/>
      <c r="T67" s="77"/>
      <c r="U67" s="77"/>
      <c r="V67" s="77"/>
      <c r="W67" s="77"/>
      <c r="X67" s="50"/>
      <c r="Y67" s="50"/>
      <c r="Z67" s="50"/>
      <c r="AA67" s="50"/>
      <c r="AB67" s="49"/>
      <c r="AC67" s="84">
        <v>67</v>
      </c>
      <c r="AD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 s="107">
        <v>8.1000000000000103</v>
      </c>
      <c r="AF67" s="110"/>
      <c r="AG67" s="2"/>
      <c r="AI67" s="3"/>
      <c r="AJ67" s="3"/>
      <c r="AK67" s="3"/>
    </row>
    <row r="68" spans="1:37" ht="34.049999999999997" customHeight="1" x14ac:dyDescent="0.3">
      <c r="A68" t="s">
        <v>1153</v>
      </c>
      <c r="C68" t="s">
        <v>178</v>
      </c>
      <c r="D68" s="14"/>
      <c r="E68" s="14" t="s">
        <v>56</v>
      </c>
      <c r="F68" s="79">
        <v>7.5508474576271514</v>
      </c>
      <c r="G68" s="80"/>
      <c r="H68" s="14"/>
      <c r="I68" s="14"/>
      <c r="J68" s="15" t="s">
        <v>178</v>
      </c>
      <c r="K68" s="64"/>
      <c r="L68" s="64"/>
      <c r="M68" s="15"/>
      <c r="N68" s="81"/>
      <c r="O68" s="82">
        <v>6072.80908203125</v>
      </c>
      <c r="P68" s="82">
        <v>7433.22216796875</v>
      </c>
      <c r="Q68" s="75"/>
      <c r="R68" s="83"/>
      <c r="S68" s="83"/>
      <c r="T68" s="77"/>
      <c r="U68" s="77"/>
      <c r="V68" s="77"/>
      <c r="W68" s="77"/>
      <c r="X68" s="50"/>
      <c r="Y68" s="50"/>
      <c r="Z68" s="50"/>
      <c r="AA68" s="50"/>
      <c r="AB68" s="49"/>
      <c r="AC68" s="84">
        <v>68</v>
      </c>
      <c r="AD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 s="107">
        <v>8.2000000000000099</v>
      </c>
      <c r="AF68" s="110"/>
      <c r="AG68" s="2"/>
      <c r="AI68" s="3"/>
      <c r="AJ68" s="3"/>
      <c r="AK68" s="3"/>
    </row>
    <row r="69" spans="1:37" ht="34.049999999999997" customHeight="1" x14ac:dyDescent="0.3">
      <c r="A69" t="s">
        <v>1154</v>
      </c>
      <c r="C69" t="s">
        <v>201</v>
      </c>
      <c r="D69" s="14"/>
      <c r="E69" s="14" t="s">
        <v>56</v>
      </c>
      <c r="F69" s="79">
        <v>7.69491525423732</v>
      </c>
      <c r="G69" s="80"/>
      <c r="H69" s="14"/>
      <c r="I69" s="14"/>
      <c r="J69" s="15" t="s">
        <v>201</v>
      </c>
      <c r="K69" s="64"/>
      <c r="L69" s="64"/>
      <c r="M69" s="15"/>
      <c r="N69" s="81"/>
      <c r="O69" s="82">
        <v>561.30194091796875</v>
      </c>
      <c r="P69" s="82">
        <v>4735.9267578125</v>
      </c>
      <c r="Q69" s="75"/>
      <c r="R69" s="83"/>
      <c r="S69" s="83"/>
      <c r="T69" s="77"/>
      <c r="U69" s="77"/>
      <c r="V69" s="77"/>
      <c r="W69" s="77"/>
      <c r="X69" s="50"/>
      <c r="Y69" s="50"/>
      <c r="Z69" s="50"/>
      <c r="AA69" s="50"/>
      <c r="AB69" s="49"/>
      <c r="AC69" s="84">
        <v>69</v>
      </c>
      <c r="AD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 s="107">
        <v>8.3000000000000096</v>
      </c>
      <c r="AF69" s="110"/>
      <c r="AG69" s="2"/>
      <c r="AI69" s="3"/>
      <c r="AJ69" s="3"/>
      <c r="AK69" s="3"/>
    </row>
    <row r="70" spans="1:37" ht="34.049999999999997" customHeight="1" x14ac:dyDescent="0.3">
      <c r="A70" t="s">
        <v>1155</v>
      </c>
      <c r="C70" t="s">
        <v>202</v>
      </c>
      <c r="D70" s="14"/>
      <c r="E70" s="14" t="s">
        <v>56</v>
      </c>
      <c r="F70" s="79">
        <v>7.8389830508474896</v>
      </c>
      <c r="G70" s="80"/>
      <c r="H70" s="14"/>
      <c r="I70" s="14"/>
      <c r="J70" s="15" t="s">
        <v>202</v>
      </c>
      <c r="K70" s="64"/>
      <c r="L70" s="64"/>
      <c r="M70" s="15"/>
      <c r="N70" s="81"/>
      <c r="O70" s="82">
        <v>4682.1328125</v>
      </c>
      <c r="P70" s="82">
        <v>9802.0224609375</v>
      </c>
      <c r="Q70" s="75"/>
      <c r="R70" s="83"/>
      <c r="S70" s="83"/>
      <c r="T70" s="77"/>
      <c r="U70" s="77"/>
      <c r="V70" s="77"/>
      <c r="W70" s="77"/>
      <c r="X70" s="50"/>
      <c r="Y70" s="50"/>
      <c r="Z70" s="50"/>
      <c r="AA70" s="50"/>
      <c r="AB70" s="49"/>
      <c r="AC70" s="84">
        <v>70</v>
      </c>
      <c r="AD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 s="107">
        <v>8.4000000000000092</v>
      </c>
      <c r="AF70" s="110"/>
      <c r="AG70" s="2"/>
      <c r="AI70" s="3"/>
      <c r="AJ70" s="3"/>
      <c r="AK70" s="3"/>
    </row>
    <row r="71" spans="1:37" ht="34.049999999999997" customHeight="1" x14ac:dyDescent="0.3">
      <c r="A71" t="s">
        <v>1156</v>
      </c>
      <c r="C71" t="s">
        <v>203</v>
      </c>
      <c r="D71" s="14"/>
      <c r="E71" s="14" t="s">
        <v>56</v>
      </c>
      <c r="F71" s="79">
        <v>7.98305084745766</v>
      </c>
      <c r="G71" s="80"/>
      <c r="H71" s="14"/>
      <c r="I71" s="14"/>
      <c r="J71" s="15" t="s">
        <v>203</v>
      </c>
      <c r="K71" s="64"/>
      <c r="L71" s="64"/>
      <c r="M71" s="15"/>
      <c r="N71" s="81"/>
      <c r="O71" s="82">
        <v>9758.4765625</v>
      </c>
      <c r="P71" s="82">
        <v>4358.52294921875</v>
      </c>
      <c r="Q71" s="75"/>
      <c r="R71" s="83"/>
      <c r="S71" s="83"/>
      <c r="T71" s="77"/>
      <c r="U71" s="77"/>
      <c r="V71" s="77"/>
      <c r="W71" s="77"/>
      <c r="X71" s="50"/>
      <c r="Y71" s="50"/>
      <c r="Z71" s="50"/>
      <c r="AA71" s="50"/>
      <c r="AB71" s="49"/>
      <c r="AC71" s="84">
        <v>71</v>
      </c>
      <c r="AD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 s="107">
        <v>8.5000000000000107</v>
      </c>
      <c r="AF71" s="110"/>
      <c r="AG71" s="2"/>
      <c r="AI71" s="3"/>
      <c r="AJ71" s="3"/>
      <c r="AK71" s="3"/>
    </row>
    <row r="72" spans="1:37" ht="34.049999999999997" customHeight="1" x14ac:dyDescent="0.3">
      <c r="A72" t="s">
        <v>1157</v>
      </c>
      <c r="C72" t="s">
        <v>178</v>
      </c>
      <c r="D72" s="14"/>
      <c r="E72" s="14" t="s">
        <v>56</v>
      </c>
      <c r="F72" s="79">
        <v>8.1271186440678278</v>
      </c>
      <c r="G72" s="80"/>
      <c r="H72" s="14"/>
      <c r="I72" s="14"/>
      <c r="J72" s="15" t="s">
        <v>178</v>
      </c>
      <c r="K72" s="64"/>
      <c r="L72" s="64"/>
      <c r="M72" s="15"/>
      <c r="N72" s="81"/>
      <c r="O72" s="82">
        <v>4494.638671875</v>
      </c>
      <c r="P72" s="82">
        <v>3232.730712890625</v>
      </c>
      <c r="Q72" s="75"/>
      <c r="R72" s="83"/>
      <c r="S72" s="83"/>
      <c r="T72" s="77"/>
      <c r="U72" s="77"/>
      <c r="V72" s="77"/>
      <c r="W72" s="77"/>
      <c r="X72" s="50"/>
      <c r="Y72" s="50"/>
      <c r="Z72" s="50"/>
      <c r="AA72" s="50"/>
      <c r="AB72" s="49"/>
      <c r="AC72" s="84">
        <v>72</v>
      </c>
      <c r="AD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 s="107">
        <v>8.6000000000000103</v>
      </c>
      <c r="AF72" s="110"/>
      <c r="AG72" s="2"/>
      <c r="AI72" s="3"/>
      <c r="AJ72" s="3"/>
      <c r="AK72" s="3"/>
    </row>
    <row r="73" spans="1:37" ht="34.049999999999997" customHeight="1" x14ac:dyDescent="0.3">
      <c r="A73" t="s">
        <v>1158</v>
      </c>
      <c r="C73" t="s">
        <v>204</v>
      </c>
      <c r="D73" s="14"/>
      <c r="E73" s="14" t="s">
        <v>56</v>
      </c>
      <c r="F73" s="79">
        <v>8.2711864406779974</v>
      </c>
      <c r="G73" s="80"/>
      <c r="H73" s="14"/>
      <c r="I73" s="14"/>
      <c r="J73" s="15" t="s">
        <v>204</v>
      </c>
      <c r="K73" s="64"/>
      <c r="L73" s="64"/>
      <c r="M73" s="15"/>
      <c r="N73" s="81"/>
      <c r="O73" s="82">
        <v>4478.6943359375</v>
      </c>
      <c r="P73" s="82">
        <v>215.86772155761719</v>
      </c>
      <c r="Q73" s="75"/>
      <c r="R73" s="83"/>
      <c r="S73" s="83"/>
      <c r="T73" s="77"/>
      <c r="U73" s="77"/>
      <c r="V73" s="77"/>
      <c r="W73" s="77"/>
      <c r="X73" s="50"/>
      <c r="Y73" s="50"/>
      <c r="Z73" s="50"/>
      <c r="AA73" s="50"/>
      <c r="AB73" s="49"/>
      <c r="AC73" s="84">
        <v>73</v>
      </c>
      <c r="AD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 s="107">
        <v>8.7000000000000099</v>
      </c>
      <c r="AF73" s="110"/>
      <c r="AG73" s="2"/>
      <c r="AI73" s="3"/>
      <c r="AJ73" s="3"/>
      <c r="AK73" s="3"/>
    </row>
    <row r="74" spans="1:37" ht="34.049999999999997" customHeight="1" x14ac:dyDescent="0.3">
      <c r="A74" t="s">
        <v>1159</v>
      </c>
      <c r="C74" t="s">
        <v>205</v>
      </c>
      <c r="D74" s="14"/>
      <c r="E74" s="14" t="s">
        <v>56</v>
      </c>
      <c r="F74" s="79">
        <v>8.4152542372881669</v>
      </c>
      <c r="G74" s="80"/>
      <c r="H74" s="14"/>
      <c r="I74" s="14"/>
      <c r="J74" s="15" t="s">
        <v>205</v>
      </c>
      <c r="K74" s="64"/>
      <c r="L74" s="64"/>
      <c r="M74" s="15"/>
      <c r="N74" s="81"/>
      <c r="O74" s="82">
        <v>5131.5078125</v>
      </c>
      <c r="P74" s="82">
        <v>1883.3870849609375</v>
      </c>
      <c r="Q74" s="75"/>
      <c r="R74" s="83"/>
      <c r="S74" s="83"/>
      <c r="T74" s="77"/>
      <c r="U74" s="77"/>
      <c r="V74" s="77"/>
      <c r="W74" s="77"/>
      <c r="X74" s="50"/>
      <c r="Y74" s="50"/>
      <c r="Z74" s="50"/>
      <c r="AA74" s="50"/>
      <c r="AB74" s="49"/>
      <c r="AC74" s="84">
        <v>74</v>
      </c>
      <c r="AD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 s="107">
        <v>8.8000000000000096</v>
      </c>
      <c r="AF74" s="110"/>
      <c r="AG74" s="2"/>
      <c r="AI74" s="3"/>
      <c r="AJ74" s="3"/>
      <c r="AK74" s="3"/>
    </row>
    <row r="75" spans="1:37" ht="34.049999999999997" customHeight="1" x14ac:dyDescent="0.3">
      <c r="A75" t="s">
        <v>1160</v>
      </c>
      <c r="C75" t="s">
        <v>206</v>
      </c>
      <c r="D75" s="14"/>
      <c r="E75" s="14" t="s">
        <v>56</v>
      </c>
      <c r="F75" s="79">
        <v>8.5593220338983365</v>
      </c>
      <c r="G75" s="80"/>
      <c r="H75" s="14"/>
      <c r="I75" s="14"/>
      <c r="J75" s="15" t="s">
        <v>206</v>
      </c>
      <c r="K75" s="64"/>
      <c r="L75" s="64"/>
      <c r="M75" s="15"/>
      <c r="N75" s="81"/>
      <c r="O75" s="82">
        <v>2328.888427734375</v>
      </c>
      <c r="P75" s="82">
        <v>7884.2021484375</v>
      </c>
      <c r="Q75" s="75"/>
      <c r="R75" s="83"/>
      <c r="S75" s="83"/>
      <c r="T75" s="77"/>
      <c r="U75" s="77"/>
      <c r="V75" s="77"/>
      <c r="W75" s="77"/>
      <c r="X75" s="50"/>
      <c r="Y75" s="50"/>
      <c r="Z75" s="50"/>
      <c r="AA75" s="50"/>
      <c r="AB75" s="49"/>
      <c r="AC75" s="84">
        <v>75</v>
      </c>
      <c r="AD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 s="107">
        <v>8.9000000000000092</v>
      </c>
      <c r="AF75" s="110"/>
      <c r="AG75" s="2"/>
      <c r="AI75" s="3"/>
      <c r="AJ75" s="3"/>
      <c r="AK75" s="3"/>
    </row>
    <row r="76" spans="1:37" ht="34.049999999999997" customHeight="1" x14ac:dyDescent="0.3">
      <c r="A76" t="s">
        <v>1161</v>
      </c>
      <c r="C76" t="s">
        <v>207</v>
      </c>
      <c r="D76" s="14"/>
      <c r="E76" s="14" t="s">
        <v>56</v>
      </c>
      <c r="F76" s="79">
        <v>8.703389830508506</v>
      </c>
      <c r="G76" s="80"/>
      <c r="H76" s="14"/>
      <c r="I76" s="14"/>
      <c r="J76" s="15" t="s">
        <v>207</v>
      </c>
      <c r="K76" s="64"/>
      <c r="L76" s="64"/>
      <c r="M76" s="15"/>
      <c r="N76" s="81"/>
      <c r="O76" s="82">
        <v>568.414306640625</v>
      </c>
      <c r="P76" s="82">
        <v>3921.94970703125</v>
      </c>
      <c r="Q76" s="75"/>
      <c r="R76" s="83"/>
      <c r="S76" s="83"/>
      <c r="T76" s="77"/>
      <c r="U76" s="77"/>
      <c r="V76" s="77"/>
      <c r="W76" s="77"/>
      <c r="X76" s="50"/>
      <c r="Y76" s="50"/>
      <c r="Z76" s="50"/>
      <c r="AA76" s="50"/>
      <c r="AB76" s="49"/>
      <c r="AC76" s="84">
        <v>76</v>
      </c>
      <c r="AD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 s="107">
        <v>9.0000000000000107</v>
      </c>
      <c r="AF76" s="110"/>
      <c r="AG76" s="2"/>
      <c r="AI76" s="3"/>
      <c r="AJ76" s="3"/>
      <c r="AK76" s="3"/>
    </row>
    <row r="77" spans="1:37" ht="34.049999999999997" customHeight="1" x14ac:dyDescent="0.3">
      <c r="A77" t="s">
        <v>1162</v>
      </c>
      <c r="C77" t="s">
        <v>208</v>
      </c>
      <c r="D77" s="14"/>
      <c r="E77" s="14" t="s">
        <v>56</v>
      </c>
      <c r="F77" s="79">
        <v>8.8474576271186756</v>
      </c>
      <c r="G77" s="80"/>
      <c r="H77" s="14"/>
      <c r="I77" s="14"/>
      <c r="J77" s="15" t="s">
        <v>208</v>
      </c>
      <c r="K77" s="64"/>
      <c r="L77" s="64"/>
      <c r="M77" s="15"/>
      <c r="N77" s="81"/>
      <c r="O77" s="82">
        <v>4037.69482421875</v>
      </c>
      <c r="P77" s="82">
        <v>160.37173461914062</v>
      </c>
      <c r="Q77" s="75"/>
      <c r="R77" s="83"/>
      <c r="S77" s="83"/>
      <c r="T77" s="77"/>
      <c r="U77" s="77"/>
      <c r="V77" s="77"/>
      <c r="W77" s="77"/>
      <c r="X77" s="50"/>
      <c r="Y77" s="50"/>
      <c r="Z77" s="50"/>
      <c r="AA77" s="50"/>
      <c r="AB77" s="49"/>
      <c r="AC77" s="84">
        <v>77</v>
      </c>
      <c r="AD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 s="107">
        <v>9.1000000000000103</v>
      </c>
      <c r="AF77" s="110"/>
      <c r="AG77" s="2"/>
      <c r="AI77" s="3"/>
      <c r="AJ77" s="3"/>
      <c r="AK77" s="3"/>
    </row>
    <row r="78" spans="1:37" ht="34.049999999999997" customHeight="1" x14ac:dyDescent="0.3">
      <c r="A78" t="s">
        <v>1163</v>
      </c>
      <c r="C78" t="s">
        <v>178</v>
      </c>
      <c r="D78" s="14"/>
      <c r="E78" s="14" t="s">
        <v>56</v>
      </c>
      <c r="F78" s="79">
        <v>8.9915254237288451</v>
      </c>
      <c r="G78" s="80"/>
      <c r="H78" s="14"/>
      <c r="I78" s="14"/>
      <c r="J78" s="15" t="s">
        <v>178</v>
      </c>
      <c r="K78" s="64"/>
      <c r="L78" s="64"/>
      <c r="M78" s="15"/>
      <c r="N78" s="81"/>
      <c r="O78" s="82">
        <v>2333.14208984375</v>
      </c>
      <c r="P78" s="82">
        <v>3844.989501953125</v>
      </c>
      <c r="Q78" s="75"/>
      <c r="R78" s="83"/>
      <c r="S78" s="83"/>
      <c r="T78" s="77"/>
      <c r="U78" s="77"/>
      <c r="V78" s="77"/>
      <c r="W78" s="77"/>
      <c r="X78" s="50"/>
      <c r="Y78" s="50"/>
      <c r="Z78" s="50"/>
      <c r="AA78" s="50"/>
      <c r="AB78" s="49"/>
      <c r="AC78" s="84">
        <v>78</v>
      </c>
      <c r="AD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 s="107">
        <v>9.2000000000000099</v>
      </c>
      <c r="AF78" s="110"/>
      <c r="AG78" s="2"/>
      <c r="AI78" s="3"/>
      <c r="AJ78" s="3"/>
      <c r="AK78" s="3"/>
    </row>
    <row r="79" spans="1:37" ht="34.049999999999997" customHeight="1" x14ac:dyDescent="0.3">
      <c r="A79" t="s">
        <v>1164</v>
      </c>
      <c r="C79" t="s">
        <v>191</v>
      </c>
      <c r="D79" s="14"/>
      <c r="E79" s="14" t="s">
        <v>56</v>
      </c>
      <c r="F79" s="79">
        <v>9.1355932203390129</v>
      </c>
      <c r="G79" s="80"/>
      <c r="H79" s="14"/>
      <c r="I79" s="14"/>
      <c r="J79" s="15" t="s">
        <v>191</v>
      </c>
      <c r="K79" s="64"/>
      <c r="L79" s="64"/>
      <c r="M79" s="15"/>
      <c r="N79" s="81"/>
      <c r="O79" s="82">
        <v>8502.1865234375</v>
      </c>
      <c r="P79" s="82">
        <v>8814.76953125</v>
      </c>
      <c r="Q79" s="75"/>
      <c r="R79" s="83"/>
      <c r="S79" s="83"/>
      <c r="T79" s="77"/>
      <c r="U79" s="77"/>
      <c r="V79" s="77"/>
      <c r="W79" s="77"/>
      <c r="X79" s="50"/>
      <c r="Y79" s="50"/>
      <c r="Z79" s="50"/>
      <c r="AA79" s="50"/>
      <c r="AB79" s="49"/>
      <c r="AC79" s="84">
        <v>79</v>
      </c>
      <c r="AD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 s="107">
        <v>9.3000000000000096</v>
      </c>
      <c r="AF79" s="110"/>
      <c r="AG79" s="2"/>
      <c r="AI79" s="3"/>
      <c r="AJ79" s="3"/>
      <c r="AK79" s="3"/>
    </row>
    <row r="80" spans="1:37" ht="34.049999999999997" customHeight="1" x14ac:dyDescent="0.3">
      <c r="A80" t="s">
        <v>1165</v>
      </c>
      <c r="C80" t="s">
        <v>191</v>
      </c>
      <c r="D80" s="14"/>
      <c r="E80" s="14" t="s">
        <v>56</v>
      </c>
      <c r="F80" s="79">
        <v>9.2796610169491824</v>
      </c>
      <c r="G80" s="80"/>
      <c r="H80" s="14"/>
      <c r="I80" s="14"/>
      <c r="J80" s="15" t="s">
        <v>191</v>
      </c>
      <c r="K80" s="64"/>
      <c r="L80" s="64"/>
      <c r="M80" s="15"/>
      <c r="N80" s="81"/>
      <c r="O80" s="82">
        <v>7558.4501953125</v>
      </c>
      <c r="P80" s="82">
        <v>8856.376953125</v>
      </c>
      <c r="Q80" s="75"/>
      <c r="R80" s="83"/>
      <c r="S80" s="83"/>
      <c r="T80" s="77"/>
      <c r="U80" s="77"/>
      <c r="V80" s="77"/>
      <c r="W80" s="77"/>
      <c r="X80" s="50"/>
      <c r="Y80" s="50"/>
      <c r="Z80" s="50"/>
      <c r="AA80" s="50"/>
      <c r="AB80" s="49"/>
      <c r="AC80" s="84">
        <v>80</v>
      </c>
      <c r="AD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 s="107">
        <v>9.4000000000000092</v>
      </c>
      <c r="AF80" s="110"/>
      <c r="AG80" s="2"/>
      <c r="AI80" s="3"/>
      <c r="AJ80" s="3"/>
      <c r="AK80" s="3"/>
    </row>
    <row r="81" spans="1:37" ht="34.049999999999997" customHeight="1" x14ac:dyDescent="0.3">
      <c r="A81" t="s">
        <v>1166</v>
      </c>
      <c r="C81" t="s">
        <v>209</v>
      </c>
      <c r="D81" s="14"/>
      <c r="E81" s="14" t="s">
        <v>56</v>
      </c>
      <c r="F81" s="79">
        <v>9.4237288135593538</v>
      </c>
      <c r="G81" s="80"/>
      <c r="H81" s="14"/>
      <c r="I81" s="14"/>
      <c r="J81" s="15" t="s">
        <v>209</v>
      </c>
      <c r="K81" s="64"/>
      <c r="L81" s="64"/>
      <c r="M81" s="15"/>
      <c r="N81" s="81"/>
      <c r="O81" s="82">
        <v>1884.0074462890625</v>
      </c>
      <c r="P81" s="82">
        <v>7966.0302734375</v>
      </c>
      <c r="Q81" s="75"/>
      <c r="R81" s="83"/>
      <c r="S81" s="83"/>
      <c r="T81" s="77"/>
      <c r="U81" s="77"/>
      <c r="V81" s="77"/>
      <c r="W81" s="77"/>
      <c r="X81" s="50"/>
      <c r="Y81" s="50"/>
      <c r="Z81" s="50"/>
      <c r="AA81" s="50"/>
      <c r="AB81" s="49"/>
      <c r="AC81" s="84">
        <v>81</v>
      </c>
      <c r="AD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 s="107">
        <v>9.5000000000000107</v>
      </c>
      <c r="AF81" s="110"/>
      <c r="AG81" s="2"/>
      <c r="AI81" s="3"/>
      <c r="AJ81" s="3"/>
      <c r="AK81" s="3"/>
    </row>
    <row r="82" spans="1:37" ht="34.049999999999997" customHeight="1" x14ac:dyDescent="0.3">
      <c r="A82" t="s">
        <v>1167</v>
      </c>
      <c r="C82" t="s">
        <v>210</v>
      </c>
      <c r="D82" s="14"/>
      <c r="E82" s="14" t="s">
        <v>56</v>
      </c>
      <c r="F82" s="79">
        <v>9.5677966101695215</v>
      </c>
      <c r="G82" s="80"/>
      <c r="H82" s="14"/>
      <c r="I82" s="14"/>
      <c r="J82" s="15" t="s">
        <v>210</v>
      </c>
      <c r="K82" s="64"/>
      <c r="L82" s="64"/>
      <c r="M82" s="15"/>
      <c r="N82" s="81"/>
      <c r="O82" s="82">
        <v>6525.91357421875</v>
      </c>
      <c r="P82" s="82">
        <v>2574.3173828125</v>
      </c>
      <c r="Q82" s="75"/>
      <c r="R82" s="83"/>
      <c r="S82" s="83"/>
      <c r="T82" s="77"/>
      <c r="U82" s="77"/>
      <c r="V82" s="77"/>
      <c r="W82" s="77"/>
      <c r="X82" s="50"/>
      <c r="Y82" s="50"/>
      <c r="Z82" s="50"/>
      <c r="AA82" s="50"/>
      <c r="AB82" s="49"/>
      <c r="AC82" s="84">
        <v>82</v>
      </c>
      <c r="AD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 s="107">
        <v>9.6000000000000103</v>
      </c>
      <c r="AF82" s="110"/>
      <c r="AG82" s="2"/>
      <c r="AI82" s="3"/>
      <c r="AJ82" s="3"/>
      <c r="AK82" s="3"/>
    </row>
    <row r="83" spans="1:37" ht="34.049999999999997" customHeight="1" x14ac:dyDescent="0.3">
      <c r="A83" t="s">
        <v>1168</v>
      </c>
      <c r="C83" t="s">
        <v>178</v>
      </c>
      <c r="D83" s="14"/>
      <c r="E83" s="14" t="s">
        <v>56</v>
      </c>
      <c r="F83" s="79">
        <v>9.7118644067796911</v>
      </c>
      <c r="G83" s="80"/>
      <c r="H83" s="14"/>
      <c r="I83" s="14"/>
      <c r="J83" s="15" t="s">
        <v>178</v>
      </c>
      <c r="K83" s="64"/>
      <c r="L83" s="64"/>
      <c r="M83" s="15"/>
      <c r="N83" s="81"/>
      <c r="O83" s="82">
        <v>629.67303466796875</v>
      </c>
      <c r="P83" s="82">
        <v>4056.804931640625</v>
      </c>
      <c r="Q83" s="75"/>
      <c r="R83" s="83"/>
      <c r="S83" s="83"/>
      <c r="T83" s="77"/>
      <c r="U83" s="77"/>
      <c r="V83" s="77"/>
      <c r="W83" s="77"/>
      <c r="X83" s="50"/>
      <c r="Y83" s="50"/>
      <c r="Z83" s="50"/>
      <c r="AA83" s="50"/>
      <c r="AB83" s="49"/>
      <c r="AC83" s="84">
        <v>83</v>
      </c>
      <c r="AD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 s="107">
        <v>9.7000000000000099</v>
      </c>
      <c r="AF83" s="110"/>
      <c r="AG83" s="2"/>
      <c r="AI83" s="3"/>
      <c r="AJ83" s="3"/>
      <c r="AK83" s="3"/>
    </row>
    <row r="84" spans="1:37" ht="34.049999999999997" customHeight="1" x14ac:dyDescent="0.3">
      <c r="A84" t="s">
        <v>1169</v>
      </c>
      <c r="C84" t="s">
        <v>211</v>
      </c>
      <c r="D84" s="14"/>
      <c r="E84" s="14" t="s">
        <v>56</v>
      </c>
      <c r="F84" s="79">
        <v>4.5254237288135837</v>
      </c>
      <c r="G84" s="80"/>
      <c r="H84" s="14"/>
      <c r="I84" s="14"/>
      <c r="J84" s="15" t="s">
        <v>211</v>
      </c>
      <c r="K84" s="64"/>
      <c r="L84" s="64"/>
      <c r="M84" s="15"/>
      <c r="N84" s="81"/>
      <c r="O84" s="82">
        <v>1382.9346923828125</v>
      </c>
      <c r="P84" s="82">
        <v>7153.1875</v>
      </c>
      <c r="Q84" s="75"/>
      <c r="R84" s="83"/>
      <c r="S84" s="83"/>
      <c r="T84" s="77"/>
      <c r="U84" s="77"/>
      <c r="V84" s="77"/>
      <c r="W84" s="77"/>
      <c r="X84" s="50"/>
      <c r="Y84" s="50"/>
      <c r="Z84" s="50"/>
      <c r="AA84" s="50"/>
      <c r="AB84" s="49"/>
      <c r="AC84" s="84">
        <v>84</v>
      </c>
      <c r="AD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 s="107">
        <v>6.1</v>
      </c>
      <c r="AF84" s="110"/>
      <c r="AG84" s="2"/>
      <c r="AI84" s="3"/>
      <c r="AJ84" s="3"/>
      <c r="AK84" s="3"/>
    </row>
    <row r="85" spans="1:37" ht="34.049999999999997" customHeight="1" x14ac:dyDescent="0.3">
      <c r="A85" t="s">
        <v>1170</v>
      </c>
      <c r="C85" t="s">
        <v>212</v>
      </c>
      <c r="D85" s="14"/>
      <c r="E85" s="14" t="s">
        <v>56</v>
      </c>
      <c r="F85" s="79">
        <v>4.6694915254237532</v>
      </c>
      <c r="G85" s="80"/>
      <c r="H85" s="14"/>
      <c r="I85" s="14"/>
      <c r="J85" s="15" t="s">
        <v>212</v>
      </c>
      <c r="K85" s="64"/>
      <c r="L85" s="64"/>
      <c r="M85" s="15"/>
      <c r="N85" s="81"/>
      <c r="O85" s="82">
        <v>5192.82958984375</v>
      </c>
      <c r="P85" s="82">
        <v>9802.0224609375</v>
      </c>
      <c r="Q85" s="75"/>
      <c r="R85" s="83"/>
      <c r="S85" s="83"/>
      <c r="T85" s="77"/>
      <c r="U85" s="77"/>
      <c r="V85" s="77"/>
      <c r="W85" s="77"/>
      <c r="X85" s="50"/>
      <c r="Y85" s="50"/>
      <c r="Z85" s="50"/>
      <c r="AA85" s="50"/>
      <c r="AB85" s="49"/>
      <c r="AC85" s="84">
        <v>85</v>
      </c>
      <c r="AD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 s="107">
        <v>6.2</v>
      </c>
      <c r="AF85" s="110"/>
      <c r="AG85" s="2"/>
      <c r="AI85" s="3"/>
      <c r="AJ85" s="3"/>
      <c r="AK85" s="3"/>
    </row>
    <row r="86" spans="1:37" ht="34.049999999999997" customHeight="1" x14ac:dyDescent="0.3">
      <c r="A86" t="s">
        <v>1171</v>
      </c>
      <c r="C86" t="s">
        <v>213</v>
      </c>
      <c r="D86" s="14"/>
      <c r="E86" s="14" t="s">
        <v>56</v>
      </c>
      <c r="F86" s="79">
        <v>4.813559322033921</v>
      </c>
      <c r="G86" s="80"/>
      <c r="H86" s="14"/>
      <c r="I86" s="14"/>
      <c r="J86" s="15" t="s">
        <v>213</v>
      </c>
      <c r="K86" s="64"/>
      <c r="L86" s="64"/>
      <c r="M86" s="15"/>
      <c r="N86" s="81"/>
      <c r="O86" s="82">
        <v>5266.5048828125</v>
      </c>
      <c r="P86" s="82">
        <v>9324.478515625</v>
      </c>
      <c r="Q86" s="75"/>
      <c r="R86" s="83"/>
      <c r="S86" s="83"/>
      <c r="T86" s="77"/>
      <c r="U86" s="77"/>
      <c r="V86" s="77"/>
      <c r="W86" s="77"/>
      <c r="X86" s="50"/>
      <c r="Y86" s="50"/>
      <c r="Z86" s="50"/>
      <c r="AA86" s="50"/>
      <c r="AB86" s="49"/>
      <c r="AC86" s="84">
        <v>86</v>
      </c>
      <c r="AD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 s="107">
        <v>6.3</v>
      </c>
      <c r="AF86" s="110"/>
      <c r="AG86" s="2"/>
      <c r="AI86" s="3"/>
      <c r="AJ86" s="3"/>
      <c r="AK86" s="3"/>
    </row>
    <row r="87" spans="1:37" ht="34.049999999999997" customHeight="1" x14ac:dyDescent="0.3">
      <c r="A87" t="s">
        <v>1172</v>
      </c>
      <c r="C87" t="s">
        <v>214</v>
      </c>
      <c r="D87" s="14"/>
      <c r="E87" s="14" t="s">
        <v>56</v>
      </c>
      <c r="F87" s="79">
        <v>4.9576271186440914</v>
      </c>
      <c r="G87" s="80"/>
      <c r="H87" s="14"/>
      <c r="I87" s="14"/>
      <c r="J87" s="15" t="s">
        <v>214</v>
      </c>
      <c r="K87" s="64"/>
      <c r="L87" s="64"/>
      <c r="M87" s="15"/>
      <c r="N87" s="81"/>
      <c r="O87" s="82">
        <v>2627.282470703125</v>
      </c>
      <c r="P87" s="82">
        <v>8321.2802734375</v>
      </c>
      <c r="Q87" s="75"/>
      <c r="R87" s="83"/>
      <c r="S87" s="83"/>
      <c r="T87" s="77"/>
      <c r="U87" s="77"/>
      <c r="V87" s="77"/>
      <c r="W87" s="77"/>
      <c r="X87" s="50"/>
      <c r="Y87" s="50"/>
      <c r="Z87" s="50"/>
      <c r="AA87" s="50"/>
      <c r="AB87" s="49"/>
      <c r="AC87" s="84">
        <v>87</v>
      </c>
      <c r="AD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 s="107">
        <v>6.4</v>
      </c>
      <c r="AF87" s="110"/>
      <c r="AG87" s="2"/>
      <c r="AI87" s="3"/>
      <c r="AJ87" s="3"/>
      <c r="AK87" s="3"/>
    </row>
    <row r="88" spans="1:37" ht="34.049999999999997" customHeight="1" x14ac:dyDescent="0.3">
      <c r="A88" t="s">
        <v>1173</v>
      </c>
      <c r="C88" t="s">
        <v>211</v>
      </c>
      <c r="D88" s="14"/>
      <c r="E88" s="14" t="s">
        <v>56</v>
      </c>
      <c r="F88" s="79">
        <v>5.1016949152542601</v>
      </c>
      <c r="G88" s="80"/>
      <c r="H88" s="14"/>
      <c r="I88" s="14"/>
      <c r="J88" s="15" t="s">
        <v>211</v>
      </c>
      <c r="K88" s="64"/>
      <c r="L88" s="64"/>
      <c r="M88" s="15"/>
      <c r="N88" s="81"/>
      <c r="O88" s="82">
        <v>1828.297607421875</v>
      </c>
      <c r="P88" s="82">
        <v>6698.03857421875</v>
      </c>
      <c r="Q88" s="75"/>
      <c r="R88" s="83"/>
      <c r="S88" s="83"/>
      <c r="T88" s="77"/>
      <c r="U88" s="77"/>
      <c r="V88" s="77"/>
      <c r="W88" s="77"/>
      <c r="X88" s="50"/>
      <c r="Y88" s="50"/>
      <c r="Z88" s="50"/>
      <c r="AA88" s="50"/>
      <c r="AB88" s="49"/>
      <c r="AC88" s="84">
        <v>88</v>
      </c>
      <c r="AD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 s="107">
        <v>6.5</v>
      </c>
      <c r="AF88" s="110"/>
      <c r="AG88" s="2"/>
      <c r="AI88" s="3"/>
      <c r="AJ88" s="3"/>
      <c r="AK88" s="3"/>
    </row>
    <row r="89" spans="1:37" ht="34.049999999999997" customHeight="1" x14ac:dyDescent="0.3">
      <c r="A89" t="s">
        <v>1174</v>
      </c>
      <c r="C89" t="s">
        <v>178</v>
      </c>
      <c r="D89" s="14"/>
      <c r="E89" s="14" t="s">
        <v>56</v>
      </c>
      <c r="F89" s="79">
        <v>5.2457627118644297</v>
      </c>
      <c r="G89" s="80"/>
      <c r="H89" s="14"/>
      <c r="I89" s="14"/>
      <c r="J89" s="15" t="s">
        <v>178</v>
      </c>
      <c r="K89" s="64"/>
      <c r="L89" s="64"/>
      <c r="M89" s="15"/>
      <c r="N89" s="81"/>
      <c r="O89" s="82">
        <v>3221.35205078125</v>
      </c>
      <c r="P89" s="82">
        <v>8007.42578125</v>
      </c>
      <c r="Q89" s="75"/>
      <c r="R89" s="83"/>
      <c r="S89" s="83"/>
      <c r="T89" s="77"/>
      <c r="U89" s="77"/>
      <c r="V89" s="77"/>
      <c r="W89" s="77"/>
      <c r="X89" s="50"/>
      <c r="Y89" s="50"/>
      <c r="Z89" s="50"/>
      <c r="AA89" s="50"/>
      <c r="AB89" s="49"/>
      <c r="AC89" s="84">
        <v>89</v>
      </c>
      <c r="AD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 s="107">
        <v>6.6</v>
      </c>
      <c r="AF89" s="110"/>
      <c r="AG89" s="2"/>
      <c r="AI89" s="3"/>
      <c r="AJ89" s="3"/>
      <c r="AK89" s="3"/>
    </row>
    <row r="90" spans="1:37" ht="34.049999999999997" customHeight="1" x14ac:dyDescent="0.3">
      <c r="A90" t="s">
        <v>1175</v>
      </c>
      <c r="C90" t="s">
        <v>194</v>
      </c>
      <c r="D90" s="14"/>
      <c r="E90" s="14" t="s">
        <v>56</v>
      </c>
      <c r="F90" s="79">
        <v>5.3898305084745992</v>
      </c>
      <c r="G90" s="80"/>
      <c r="H90" s="14"/>
      <c r="I90" s="14"/>
      <c r="J90" s="15" t="s">
        <v>194</v>
      </c>
      <c r="K90" s="64"/>
      <c r="L90" s="64"/>
      <c r="M90" s="15"/>
      <c r="N90" s="81"/>
      <c r="O90" s="82">
        <v>8569.6982421875</v>
      </c>
      <c r="P90" s="82">
        <v>7987.82958984375</v>
      </c>
      <c r="Q90" s="75"/>
      <c r="R90" s="83"/>
      <c r="S90" s="83"/>
      <c r="T90" s="77"/>
      <c r="U90" s="77"/>
      <c r="V90" s="77"/>
      <c r="W90" s="77"/>
      <c r="X90" s="50"/>
      <c r="Y90" s="50"/>
      <c r="Z90" s="50"/>
      <c r="AA90" s="50"/>
      <c r="AB90" s="49"/>
      <c r="AC90" s="84">
        <v>90</v>
      </c>
      <c r="AD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 s="107">
        <v>6.7</v>
      </c>
      <c r="AF90" s="110"/>
      <c r="AG90" s="2"/>
      <c r="AI90" s="3"/>
      <c r="AJ90" s="3"/>
      <c r="AK90" s="3"/>
    </row>
    <row r="91" spans="1:37" ht="34.049999999999997" customHeight="1" x14ac:dyDescent="0.3">
      <c r="A91" t="s">
        <v>1176</v>
      </c>
      <c r="C91" t="s">
        <v>215</v>
      </c>
      <c r="D91" s="14"/>
      <c r="E91" s="14" t="s">
        <v>56</v>
      </c>
      <c r="F91" s="79">
        <v>5.5338983050847679</v>
      </c>
      <c r="G91" s="80"/>
      <c r="H91" s="14"/>
      <c r="I91" s="14"/>
      <c r="J91" s="15" t="s">
        <v>215</v>
      </c>
      <c r="K91" s="64"/>
      <c r="L91" s="64"/>
      <c r="M91" s="15"/>
      <c r="N91" s="81"/>
      <c r="O91" s="82">
        <v>8754.2265625</v>
      </c>
      <c r="P91" s="82">
        <v>2962.247314453125</v>
      </c>
      <c r="Q91" s="75"/>
      <c r="R91" s="83"/>
      <c r="S91" s="83"/>
      <c r="T91" s="77"/>
      <c r="U91" s="77"/>
      <c r="V91" s="77"/>
      <c r="W91" s="77"/>
      <c r="X91" s="50"/>
      <c r="Y91" s="50"/>
      <c r="Z91" s="50"/>
      <c r="AA91" s="50"/>
      <c r="AB91" s="49"/>
      <c r="AC91" s="84">
        <v>91</v>
      </c>
      <c r="AD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 s="107">
        <v>6.8</v>
      </c>
      <c r="AF91" s="110"/>
      <c r="AG91" s="2"/>
      <c r="AI91" s="3"/>
      <c r="AJ91" s="3"/>
      <c r="AK91" s="3"/>
    </row>
    <row r="92" spans="1:37" ht="34.049999999999997" customHeight="1" x14ac:dyDescent="0.3">
      <c r="A92" t="s">
        <v>1177</v>
      </c>
      <c r="C92" t="s">
        <v>216</v>
      </c>
      <c r="D92" s="14"/>
      <c r="E92" s="14" t="s">
        <v>56</v>
      </c>
      <c r="F92" s="79">
        <v>5.6779661016949383</v>
      </c>
      <c r="G92" s="80"/>
      <c r="H92" s="14"/>
      <c r="I92" s="14"/>
      <c r="J92" s="15" t="s">
        <v>216</v>
      </c>
      <c r="K92" s="64"/>
      <c r="L92" s="64"/>
      <c r="M92" s="15"/>
      <c r="N92" s="81"/>
      <c r="O92" s="82">
        <v>5128.88720703125</v>
      </c>
      <c r="P92" s="82">
        <v>9013.9990234375</v>
      </c>
      <c r="Q92" s="75"/>
      <c r="R92" s="83"/>
      <c r="S92" s="83"/>
      <c r="T92" s="77"/>
      <c r="U92" s="77"/>
      <c r="V92" s="77"/>
      <c r="W92" s="77"/>
      <c r="X92" s="50"/>
      <c r="Y92" s="50"/>
      <c r="Z92" s="50"/>
      <c r="AA92" s="50"/>
      <c r="AB92" s="49"/>
      <c r="AC92" s="84">
        <v>92</v>
      </c>
      <c r="AD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 s="107">
        <v>6.9</v>
      </c>
      <c r="AF92" s="110"/>
      <c r="AG92" s="2"/>
      <c r="AI92" s="3"/>
      <c r="AJ92" s="3"/>
      <c r="AK92" s="3"/>
    </row>
    <row r="93" spans="1:37" ht="34.049999999999997" customHeight="1" x14ac:dyDescent="0.3">
      <c r="A93" t="s">
        <v>1178</v>
      </c>
      <c r="C93" t="s">
        <v>217</v>
      </c>
      <c r="D93" s="14"/>
      <c r="E93" s="14" t="s">
        <v>56</v>
      </c>
      <c r="F93" s="79">
        <v>5.822033898305107</v>
      </c>
      <c r="G93" s="80"/>
      <c r="H93" s="14"/>
      <c r="I93" s="14"/>
      <c r="J93" s="15" t="s">
        <v>217</v>
      </c>
      <c r="K93" s="64"/>
      <c r="L93" s="64"/>
      <c r="M93" s="15"/>
      <c r="N93" s="81"/>
      <c r="O93" s="82">
        <v>1480.407958984375</v>
      </c>
      <c r="P93" s="82">
        <v>2012.6976318359375</v>
      </c>
      <c r="Q93" s="75"/>
      <c r="R93" s="83"/>
      <c r="S93" s="83"/>
      <c r="T93" s="77"/>
      <c r="U93" s="77"/>
      <c r="V93" s="77"/>
      <c r="W93" s="77"/>
      <c r="X93" s="50"/>
      <c r="Y93" s="50"/>
      <c r="Z93" s="50"/>
      <c r="AA93" s="50"/>
      <c r="AB93" s="49"/>
      <c r="AC93" s="84">
        <v>93</v>
      </c>
      <c r="AD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 s="107">
        <v>7</v>
      </c>
      <c r="AF93" s="110"/>
      <c r="AG93" s="2"/>
      <c r="AI93" s="3"/>
      <c r="AJ93" s="3"/>
      <c r="AK93" s="3"/>
    </row>
    <row r="94" spans="1:37" ht="34.049999999999997" customHeight="1" x14ac:dyDescent="0.3">
      <c r="A94" t="s">
        <v>1179</v>
      </c>
      <c r="C94" t="s">
        <v>218</v>
      </c>
      <c r="D94" s="14"/>
      <c r="E94" s="14" t="s">
        <v>56</v>
      </c>
      <c r="F94" s="79">
        <v>5.9661016949152907</v>
      </c>
      <c r="G94" s="80"/>
      <c r="H94" s="14"/>
      <c r="I94" s="14"/>
      <c r="J94" s="15" t="s">
        <v>218</v>
      </c>
      <c r="K94" s="64"/>
      <c r="L94" s="64"/>
      <c r="M94" s="15"/>
      <c r="N94" s="81"/>
      <c r="O94" s="82">
        <v>6486.69384765625</v>
      </c>
      <c r="P94" s="82">
        <v>9557.3857421875</v>
      </c>
      <c r="Q94" s="75"/>
      <c r="R94" s="83"/>
      <c r="S94" s="83"/>
      <c r="T94" s="77"/>
      <c r="U94" s="77"/>
      <c r="V94" s="77"/>
      <c r="W94" s="77"/>
      <c r="X94" s="50"/>
      <c r="Y94" s="50"/>
      <c r="Z94" s="50"/>
      <c r="AA94" s="50"/>
      <c r="AB94" s="49"/>
      <c r="AC94" s="84">
        <v>94</v>
      </c>
      <c r="AD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 s="107">
        <v>7.1000000000000103</v>
      </c>
      <c r="AF94" s="110"/>
      <c r="AG94" s="2"/>
      <c r="AI94" s="3"/>
      <c r="AJ94" s="3"/>
      <c r="AK94" s="3"/>
    </row>
    <row r="95" spans="1:37" ht="34.049999999999997" customHeight="1" x14ac:dyDescent="0.3">
      <c r="A95" t="s">
        <v>1180</v>
      </c>
      <c r="C95" t="s">
        <v>178</v>
      </c>
      <c r="D95" s="14"/>
      <c r="E95" s="14" t="s">
        <v>56</v>
      </c>
      <c r="F95" s="79">
        <v>6.1101694915254594</v>
      </c>
      <c r="G95" s="80"/>
      <c r="H95" s="14"/>
      <c r="I95" s="14"/>
      <c r="J95" s="15" t="s">
        <v>178</v>
      </c>
      <c r="K95" s="64"/>
      <c r="L95" s="64"/>
      <c r="M95" s="15"/>
      <c r="N95" s="81"/>
      <c r="O95" s="82">
        <v>2884.186767578125</v>
      </c>
      <c r="P95" s="82">
        <v>8476.5439453125</v>
      </c>
      <c r="Q95" s="75"/>
      <c r="R95" s="83"/>
      <c r="S95" s="83"/>
      <c r="T95" s="77"/>
      <c r="U95" s="77"/>
      <c r="V95" s="77"/>
      <c r="W95" s="77"/>
      <c r="X95" s="50"/>
      <c r="Y95" s="50"/>
      <c r="Z95" s="50"/>
      <c r="AA95" s="50"/>
      <c r="AB95" s="49"/>
      <c r="AC95" s="84">
        <v>95</v>
      </c>
      <c r="AD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 s="107">
        <v>7.2000000000000099</v>
      </c>
      <c r="AF95" s="110"/>
      <c r="AG95" s="2"/>
      <c r="AI95" s="3"/>
      <c r="AJ95" s="3"/>
      <c r="AK95" s="3"/>
    </row>
    <row r="96" spans="1:37" ht="34.049999999999997" customHeight="1" x14ac:dyDescent="0.3">
      <c r="A96" t="s">
        <v>1181</v>
      </c>
      <c r="C96" t="s">
        <v>218</v>
      </c>
      <c r="D96" s="14"/>
      <c r="E96" s="14" t="s">
        <v>56</v>
      </c>
      <c r="F96" s="79">
        <v>6.254237288135629</v>
      </c>
      <c r="G96" s="80"/>
      <c r="H96" s="14"/>
      <c r="I96" s="14"/>
      <c r="J96" s="15" t="s">
        <v>218</v>
      </c>
      <c r="K96" s="64"/>
      <c r="L96" s="64"/>
      <c r="M96" s="15"/>
      <c r="N96" s="81"/>
      <c r="O96" s="82">
        <v>4034.4462890625</v>
      </c>
      <c r="P96" s="82">
        <v>9754.0390625</v>
      </c>
      <c r="Q96" s="75"/>
      <c r="R96" s="83"/>
      <c r="S96" s="83"/>
      <c r="T96" s="77"/>
      <c r="U96" s="77"/>
      <c r="V96" s="77"/>
      <c r="W96" s="77"/>
      <c r="X96" s="50"/>
      <c r="Y96" s="50"/>
      <c r="Z96" s="50"/>
      <c r="AA96" s="50"/>
      <c r="AB96" s="49"/>
      <c r="AC96" s="84">
        <v>96</v>
      </c>
      <c r="AD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 s="107">
        <v>7.3000000000000096</v>
      </c>
      <c r="AF96" s="110"/>
      <c r="AG96" s="2"/>
      <c r="AI96" s="3"/>
      <c r="AJ96" s="3"/>
      <c r="AK96" s="3"/>
    </row>
    <row r="97" spans="1:37" ht="34.049999999999997" customHeight="1" x14ac:dyDescent="0.3">
      <c r="A97" t="s">
        <v>1182</v>
      </c>
      <c r="C97" t="s">
        <v>219</v>
      </c>
      <c r="D97" s="14"/>
      <c r="E97" s="14" t="s">
        <v>56</v>
      </c>
      <c r="F97" s="79">
        <v>6.3983050847457985</v>
      </c>
      <c r="G97" s="80"/>
      <c r="H97" s="14"/>
      <c r="I97" s="14"/>
      <c r="J97" s="15" t="s">
        <v>219</v>
      </c>
      <c r="K97" s="64"/>
      <c r="L97" s="64"/>
      <c r="M97" s="15"/>
      <c r="N97" s="81"/>
      <c r="O97" s="82">
        <v>3207.09033203125</v>
      </c>
      <c r="P97" s="82">
        <v>8427.458984375</v>
      </c>
      <c r="Q97" s="75"/>
      <c r="R97" s="83"/>
      <c r="S97" s="83"/>
      <c r="T97" s="77"/>
      <c r="U97" s="77"/>
      <c r="V97" s="77"/>
      <c r="W97" s="77"/>
      <c r="X97" s="50"/>
      <c r="Y97" s="50"/>
      <c r="Z97" s="50"/>
      <c r="AA97" s="50"/>
      <c r="AB97" s="49"/>
      <c r="AC97" s="84">
        <v>97</v>
      </c>
      <c r="AD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 s="107">
        <v>7.4000000000000101</v>
      </c>
      <c r="AF97" s="110"/>
      <c r="AG97" s="2"/>
      <c r="AI97" s="3"/>
      <c r="AJ97" s="3"/>
      <c r="AK97" s="3"/>
    </row>
    <row r="98" spans="1:37" ht="34.049999999999997" customHeight="1" x14ac:dyDescent="0.3">
      <c r="A98" t="s">
        <v>1183</v>
      </c>
      <c r="C98" t="s">
        <v>178</v>
      </c>
      <c r="D98" s="14"/>
      <c r="E98" s="14" t="s">
        <v>56</v>
      </c>
      <c r="F98" s="79">
        <v>6.5423728813559672</v>
      </c>
      <c r="G98" s="80"/>
      <c r="H98" s="14"/>
      <c r="I98" s="14"/>
      <c r="J98" s="15" t="s">
        <v>178</v>
      </c>
      <c r="K98" s="64"/>
      <c r="L98" s="64"/>
      <c r="M98" s="15"/>
      <c r="N98" s="81"/>
      <c r="O98" s="82">
        <v>9715.2548828125</v>
      </c>
      <c r="P98" s="82">
        <v>6910.0625</v>
      </c>
      <c r="Q98" s="75"/>
      <c r="R98" s="83"/>
      <c r="S98" s="83"/>
      <c r="T98" s="77"/>
      <c r="U98" s="77"/>
      <c r="V98" s="77"/>
      <c r="W98" s="77"/>
      <c r="X98" s="50"/>
      <c r="Y98" s="50"/>
      <c r="Z98" s="50"/>
      <c r="AA98" s="50"/>
      <c r="AB98" s="49"/>
      <c r="AC98" s="84">
        <v>98</v>
      </c>
      <c r="AD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 s="107">
        <v>7.5000000000000098</v>
      </c>
      <c r="AF98" s="110"/>
      <c r="AG98" s="2"/>
      <c r="AI98" s="3"/>
      <c r="AJ98" s="3"/>
      <c r="AK98" s="3"/>
    </row>
    <row r="99" spans="1:37" ht="34.049999999999997" customHeight="1" x14ac:dyDescent="0.3">
      <c r="A99" t="s">
        <v>1184</v>
      </c>
      <c r="C99" t="s">
        <v>220</v>
      </c>
      <c r="D99" s="14"/>
      <c r="E99" s="14" t="s">
        <v>56</v>
      </c>
      <c r="F99" s="79">
        <v>6.6864406779661376</v>
      </c>
      <c r="G99" s="80"/>
      <c r="H99" s="14"/>
      <c r="I99" s="14"/>
      <c r="J99" s="15" t="s">
        <v>220</v>
      </c>
      <c r="K99" s="64"/>
      <c r="L99" s="64"/>
      <c r="M99" s="15"/>
      <c r="N99" s="81"/>
      <c r="O99" s="82">
        <v>9148.6552734375</v>
      </c>
      <c r="P99" s="82">
        <v>4394.6005859375</v>
      </c>
      <c r="Q99" s="75"/>
      <c r="R99" s="83"/>
      <c r="S99" s="83"/>
      <c r="T99" s="77"/>
      <c r="U99" s="77"/>
      <c r="V99" s="77"/>
      <c r="W99" s="77"/>
      <c r="X99" s="50"/>
      <c r="Y99" s="50"/>
      <c r="Z99" s="50"/>
      <c r="AA99" s="50"/>
      <c r="AB99" s="49"/>
      <c r="AC99" s="84">
        <v>99</v>
      </c>
      <c r="AD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 s="107">
        <v>7.6000000000000103</v>
      </c>
      <c r="AF99" s="110"/>
      <c r="AG99" s="2"/>
      <c r="AI99" s="3"/>
      <c r="AJ99" s="3"/>
      <c r="AK99" s="3"/>
    </row>
    <row r="100" spans="1:37" ht="34.049999999999997" customHeight="1" x14ac:dyDescent="0.3">
      <c r="A100" t="s">
        <v>1185</v>
      </c>
      <c r="C100" t="s">
        <v>191</v>
      </c>
      <c r="D100" s="14"/>
      <c r="E100" s="14" t="s">
        <v>56</v>
      </c>
      <c r="F100" s="79">
        <v>6.8305084745763063</v>
      </c>
      <c r="G100" s="80"/>
      <c r="H100" s="14"/>
      <c r="I100" s="14"/>
      <c r="J100" s="15" t="s">
        <v>191</v>
      </c>
      <c r="K100" s="64"/>
      <c r="L100" s="64"/>
      <c r="M100" s="15"/>
      <c r="N100" s="81"/>
      <c r="O100" s="82">
        <v>5024.2333984375</v>
      </c>
      <c r="P100" s="82">
        <v>8125.3896484375</v>
      </c>
      <c r="Q100" s="75"/>
      <c r="R100" s="83"/>
      <c r="S100" s="83"/>
      <c r="T100" s="77"/>
      <c r="U100" s="77"/>
      <c r="V100" s="77"/>
      <c r="W100" s="77"/>
      <c r="X100" s="50"/>
      <c r="Y100" s="50"/>
      <c r="Z100" s="50"/>
      <c r="AA100" s="50"/>
      <c r="AB100" s="49"/>
      <c r="AC100" s="84">
        <v>100</v>
      </c>
      <c r="AD1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 s="107">
        <v>7.7000000000000099</v>
      </c>
      <c r="AF100" s="110"/>
      <c r="AG100" s="2"/>
      <c r="AI100" s="3"/>
      <c r="AJ100" s="3"/>
      <c r="AK100" s="3"/>
    </row>
    <row r="101" spans="1:37" ht="34.049999999999997" customHeight="1" x14ac:dyDescent="0.3">
      <c r="A101" t="s">
        <v>1186</v>
      </c>
      <c r="C101" t="s">
        <v>221</v>
      </c>
      <c r="D101" s="14"/>
      <c r="E101" s="14" t="s">
        <v>56</v>
      </c>
      <c r="F101" s="79">
        <v>6.9745762711864749</v>
      </c>
      <c r="G101" s="80"/>
      <c r="H101" s="14"/>
      <c r="I101" s="14"/>
      <c r="J101" s="15" t="s">
        <v>221</v>
      </c>
      <c r="K101" s="64"/>
      <c r="L101" s="64"/>
      <c r="M101" s="15"/>
      <c r="N101" s="81"/>
      <c r="O101" s="82">
        <v>3798.201171875</v>
      </c>
      <c r="P101" s="82">
        <v>6833.7880859375</v>
      </c>
      <c r="Q101" s="75"/>
      <c r="R101" s="83"/>
      <c r="S101" s="83"/>
      <c r="T101" s="77"/>
      <c r="U101" s="77"/>
      <c r="V101" s="77"/>
      <c r="W101" s="77"/>
      <c r="X101" s="50"/>
      <c r="Y101" s="50"/>
      <c r="Z101" s="50"/>
      <c r="AA101" s="50"/>
      <c r="AB101" s="49"/>
      <c r="AC101" s="84">
        <v>101</v>
      </c>
      <c r="AD1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 s="107">
        <v>7.8000000000000096</v>
      </c>
      <c r="AF101" s="110"/>
      <c r="AG101" s="2"/>
      <c r="AI101" s="3"/>
      <c r="AJ101" s="3"/>
      <c r="AK101" s="3"/>
    </row>
    <row r="102" spans="1:37" ht="34.049999999999997" customHeight="1" x14ac:dyDescent="0.3">
      <c r="A102" t="s">
        <v>1187</v>
      </c>
      <c r="C102" t="s">
        <v>186</v>
      </c>
      <c r="D102" s="14"/>
      <c r="E102" s="14" t="s">
        <v>56</v>
      </c>
      <c r="F102" s="79">
        <v>7.1186440677966445</v>
      </c>
      <c r="G102" s="80"/>
      <c r="H102" s="14"/>
      <c r="I102" s="14"/>
      <c r="J102" s="15" t="s">
        <v>186</v>
      </c>
      <c r="K102" s="64"/>
      <c r="L102" s="64"/>
      <c r="M102" s="15"/>
      <c r="N102" s="81"/>
      <c r="O102" s="82">
        <v>7080.458984375</v>
      </c>
      <c r="P102" s="82">
        <v>5485.33935546875</v>
      </c>
      <c r="Q102" s="75"/>
      <c r="R102" s="83"/>
      <c r="S102" s="83"/>
      <c r="T102" s="77"/>
      <c r="U102" s="77"/>
      <c r="V102" s="77"/>
      <c r="W102" s="77"/>
      <c r="X102" s="50"/>
      <c r="Y102" s="50"/>
      <c r="Z102" s="50"/>
      <c r="AA102" s="50"/>
      <c r="AB102" s="49"/>
      <c r="AC102" s="84">
        <v>102</v>
      </c>
      <c r="AD1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 s="107">
        <v>7.9000000000000101</v>
      </c>
      <c r="AF102" s="110"/>
      <c r="AG102" s="2"/>
      <c r="AI102" s="3"/>
      <c r="AJ102" s="3"/>
      <c r="AK102" s="3"/>
    </row>
    <row r="103" spans="1:37" ht="34.049999999999997" customHeight="1" x14ac:dyDescent="0.3">
      <c r="A103" t="s">
        <v>1188</v>
      </c>
      <c r="C103" t="s">
        <v>196</v>
      </c>
      <c r="D103" s="14"/>
      <c r="E103" s="14" t="s">
        <v>56</v>
      </c>
      <c r="F103" s="79">
        <v>7.262711864406814</v>
      </c>
      <c r="G103" s="80"/>
      <c r="H103" s="14"/>
      <c r="I103" s="14"/>
      <c r="J103" s="15" t="s">
        <v>196</v>
      </c>
      <c r="K103" s="64"/>
      <c r="L103" s="64"/>
      <c r="M103" s="15"/>
      <c r="N103" s="81"/>
      <c r="O103" s="82">
        <v>3679.75439453125</v>
      </c>
      <c r="P103" s="82">
        <v>1462.2110595703125</v>
      </c>
      <c r="Q103" s="75"/>
      <c r="R103" s="83"/>
      <c r="S103" s="83"/>
      <c r="T103" s="77"/>
      <c r="U103" s="77"/>
      <c r="V103" s="77"/>
      <c r="W103" s="77"/>
      <c r="X103" s="50"/>
      <c r="Y103" s="50"/>
      <c r="Z103" s="50"/>
      <c r="AA103" s="50"/>
      <c r="AB103" s="49"/>
      <c r="AC103" s="84">
        <v>103</v>
      </c>
      <c r="AD1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 s="107">
        <v>8.0000000000000107</v>
      </c>
      <c r="AF103" s="110"/>
      <c r="AG103" s="2"/>
      <c r="AI103" s="3"/>
      <c r="AJ103" s="3"/>
      <c r="AK103" s="3"/>
    </row>
    <row r="104" spans="1:37" ht="34.049999999999997" customHeight="1" x14ac:dyDescent="0.3">
      <c r="A104" t="s">
        <v>1189</v>
      </c>
      <c r="C104" t="s">
        <v>222</v>
      </c>
      <c r="D104" s="14"/>
      <c r="E104" s="14" t="s">
        <v>56</v>
      </c>
      <c r="F104" s="79">
        <v>7.4067796610169827</v>
      </c>
      <c r="G104" s="80"/>
      <c r="H104" s="14"/>
      <c r="I104" s="14"/>
      <c r="J104" s="15" t="s">
        <v>222</v>
      </c>
      <c r="K104" s="64"/>
      <c r="L104" s="64"/>
      <c r="M104" s="15"/>
      <c r="N104" s="81"/>
      <c r="O104" s="82">
        <v>4032.89404296875</v>
      </c>
      <c r="P104" s="82">
        <v>2699.91064453125</v>
      </c>
      <c r="Q104" s="75"/>
      <c r="R104" s="83"/>
      <c r="S104" s="83"/>
      <c r="T104" s="77"/>
      <c r="U104" s="77"/>
      <c r="V104" s="77"/>
      <c r="W104" s="77"/>
      <c r="X104" s="50"/>
      <c r="Y104" s="50"/>
      <c r="Z104" s="50"/>
      <c r="AA104" s="50"/>
      <c r="AB104" s="49"/>
      <c r="AC104" s="84">
        <v>104</v>
      </c>
      <c r="AD1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 s="107">
        <v>8.1000000000000103</v>
      </c>
      <c r="AF104" s="110"/>
      <c r="AG104" s="2"/>
      <c r="AI104" s="3"/>
      <c r="AJ104" s="3"/>
      <c r="AK104" s="3"/>
    </row>
    <row r="105" spans="1:37" ht="34.049999999999997" customHeight="1" x14ac:dyDescent="0.3">
      <c r="A105" t="s">
        <v>1190</v>
      </c>
      <c r="C105" t="s">
        <v>178</v>
      </c>
      <c r="D105" s="14"/>
      <c r="E105" s="14" t="s">
        <v>56</v>
      </c>
      <c r="F105" s="79">
        <v>7.5508474576271514</v>
      </c>
      <c r="G105" s="80"/>
      <c r="H105" s="14"/>
      <c r="I105" s="14"/>
      <c r="J105" s="15" t="s">
        <v>178</v>
      </c>
      <c r="K105" s="64"/>
      <c r="L105" s="64"/>
      <c r="M105" s="15"/>
      <c r="N105" s="81"/>
      <c r="O105" s="82">
        <v>7980.56787109375</v>
      </c>
      <c r="P105" s="82">
        <v>7133.37548828125</v>
      </c>
      <c r="Q105" s="75"/>
      <c r="R105" s="83"/>
      <c r="S105" s="83"/>
      <c r="T105" s="77"/>
      <c r="U105" s="77"/>
      <c r="V105" s="77"/>
      <c r="W105" s="77"/>
      <c r="X105" s="50"/>
      <c r="Y105" s="50"/>
      <c r="Z105" s="50"/>
      <c r="AA105" s="50"/>
      <c r="AB105" s="49"/>
      <c r="AC105" s="84">
        <v>105</v>
      </c>
      <c r="AD1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 s="107">
        <v>8.2000000000000099</v>
      </c>
      <c r="AF105" s="110"/>
      <c r="AG105" s="2"/>
      <c r="AI105" s="3"/>
      <c r="AJ105" s="3"/>
      <c r="AK105" s="3"/>
    </row>
    <row r="106" spans="1:37" ht="34.049999999999997" customHeight="1" x14ac:dyDescent="0.3">
      <c r="A106" t="s">
        <v>1191</v>
      </c>
      <c r="C106" t="s">
        <v>223</v>
      </c>
      <c r="D106" s="14"/>
      <c r="E106" s="14" t="s">
        <v>56</v>
      </c>
      <c r="F106" s="79">
        <v>7.69491525423732</v>
      </c>
      <c r="G106" s="80"/>
      <c r="H106" s="14"/>
      <c r="I106" s="14"/>
      <c r="J106" s="15" t="s">
        <v>223</v>
      </c>
      <c r="K106" s="64"/>
      <c r="L106" s="64"/>
      <c r="M106" s="15"/>
      <c r="N106" s="81"/>
      <c r="O106" s="82">
        <v>2417.005615234375</v>
      </c>
      <c r="P106" s="82">
        <v>3162.89501953125</v>
      </c>
      <c r="Q106" s="75"/>
      <c r="R106" s="83"/>
      <c r="S106" s="83"/>
      <c r="T106" s="77"/>
      <c r="U106" s="77"/>
      <c r="V106" s="77"/>
      <c r="W106" s="77"/>
      <c r="X106" s="50"/>
      <c r="Y106" s="50"/>
      <c r="Z106" s="50"/>
      <c r="AA106" s="50"/>
      <c r="AB106" s="49"/>
      <c r="AC106" s="84">
        <v>106</v>
      </c>
      <c r="AD1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 s="107">
        <v>8.3000000000000096</v>
      </c>
      <c r="AF106" s="110"/>
      <c r="AG106" s="2"/>
      <c r="AI106" s="3"/>
      <c r="AJ106" s="3"/>
      <c r="AK106" s="3"/>
    </row>
    <row r="107" spans="1:37" ht="34.049999999999997" customHeight="1" x14ac:dyDescent="0.3">
      <c r="A107" t="s">
        <v>1192</v>
      </c>
      <c r="C107" t="s">
        <v>184</v>
      </c>
      <c r="D107" s="14"/>
      <c r="E107" s="14" t="s">
        <v>56</v>
      </c>
      <c r="F107" s="79">
        <v>7.8389830508474896</v>
      </c>
      <c r="G107" s="80"/>
      <c r="H107" s="14"/>
      <c r="I107" s="14"/>
      <c r="J107" s="15" t="s">
        <v>184</v>
      </c>
      <c r="K107" s="64"/>
      <c r="L107" s="64"/>
      <c r="M107" s="15"/>
      <c r="N107" s="81"/>
      <c r="O107" s="82">
        <v>9193.3818359375</v>
      </c>
      <c r="P107" s="82">
        <v>7521.50341796875</v>
      </c>
      <c r="Q107" s="75"/>
      <c r="R107" s="83"/>
      <c r="S107" s="83"/>
      <c r="T107" s="77"/>
      <c r="U107" s="77"/>
      <c r="V107" s="77"/>
      <c r="W107" s="77"/>
      <c r="X107" s="50"/>
      <c r="Y107" s="50"/>
      <c r="Z107" s="50"/>
      <c r="AA107" s="50"/>
      <c r="AB107" s="49"/>
      <c r="AC107" s="84">
        <v>107</v>
      </c>
      <c r="AD1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 s="107">
        <v>8.4000000000000092</v>
      </c>
      <c r="AF107" s="110"/>
      <c r="AG107" s="2"/>
      <c r="AI107" s="3"/>
      <c r="AJ107" s="3"/>
      <c r="AK107" s="3"/>
    </row>
    <row r="108" spans="1:37" ht="34.049999999999997" customHeight="1" x14ac:dyDescent="0.3">
      <c r="A108" t="s">
        <v>1193</v>
      </c>
      <c r="C108" t="s">
        <v>224</v>
      </c>
      <c r="D108" s="14"/>
      <c r="E108" s="14" t="s">
        <v>56</v>
      </c>
      <c r="F108" s="79">
        <v>7.98305084745766</v>
      </c>
      <c r="G108" s="80"/>
      <c r="H108" s="14"/>
      <c r="I108" s="14"/>
      <c r="J108" s="15" t="s">
        <v>224</v>
      </c>
      <c r="K108" s="64"/>
      <c r="L108" s="64"/>
      <c r="M108" s="15"/>
      <c r="N108" s="81"/>
      <c r="O108" s="82">
        <v>9272.5244140625</v>
      </c>
      <c r="P108" s="82">
        <v>8188.98974609375</v>
      </c>
      <c r="Q108" s="75"/>
      <c r="R108" s="83"/>
      <c r="S108" s="83"/>
      <c r="T108" s="77"/>
      <c r="U108" s="77"/>
      <c r="V108" s="77"/>
      <c r="W108" s="77"/>
      <c r="X108" s="50"/>
      <c r="Y108" s="50"/>
      <c r="Z108" s="50"/>
      <c r="AA108" s="50"/>
      <c r="AB108" s="49"/>
      <c r="AC108" s="84">
        <v>108</v>
      </c>
      <c r="AD1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 s="107">
        <v>8.5000000000000107</v>
      </c>
      <c r="AF108" s="110"/>
      <c r="AG108" s="2"/>
      <c r="AI108" s="3"/>
      <c r="AJ108" s="3"/>
      <c r="AK108" s="3"/>
    </row>
    <row r="109" spans="1:37" ht="34.049999999999997" customHeight="1" x14ac:dyDescent="0.3">
      <c r="A109" t="s">
        <v>1194</v>
      </c>
      <c r="C109" t="s">
        <v>188</v>
      </c>
      <c r="D109" s="14"/>
      <c r="E109" s="14" t="s">
        <v>56</v>
      </c>
      <c r="F109" s="79">
        <v>8.1271186440678278</v>
      </c>
      <c r="G109" s="80"/>
      <c r="H109" s="14"/>
      <c r="I109" s="14"/>
      <c r="J109" s="15" t="s">
        <v>188</v>
      </c>
      <c r="K109" s="64"/>
      <c r="L109" s="64"/>
      <c r="M109" s="15"/>
      <c r="N109" s="81"/>
      <c r="O109" s="82">
        <v>653.29254150390625</v>
      </c>
      <c r="P109" s="82">
        <v>6355.140625</v>
      </c>
      <c r="Q109" s="75"/>
      <c r="R109" s="83"/>
      <c r="S109" s="83"/>
      <c r="T109" s="77"/>
      <c r="U109" s="77"/>
      <c r="V109" s="77"/>
      <c r="W109" s="77"/>
      <c r="X109" s="50"/>
      <c r="Y109" s="50"/>
      <c r="Z109" s="50"/>
      <c r="AA109" s="50"/>
      <c r="AB109" s="49"/>
      <c r="AC109" s="84">
        <v>109</v>
      </c>
      <c r="AD1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 s="107">
        <v>8.6000000000000103</v>
      </c>
      <c r="AF109" s="110"/>
      <c r="AG109" s="2"/>
      <c r="AI109" s="3"/>
      <c r="AJ109" s="3"/>
      <c r="AK109" s="3"/>
    </row>
    <row r="110" spans="1:37" ht="34.049999999999997" customHeight="1" x14ac:dyDescent="0.3">
      <c r="A110" t="s">
        <v>1195</v>
      </c>
      <c r="C110" t="s">
        <v>194</v>
      </c>
      <c r="D110" s="14"/>
      <c r="E110" s="14" t="s">
        <v>56</v>
      </c>
      <c r="F110" s="79">
        <v>8.2711864406779974</v>
      </c>
      <c r="G110" s="80"/>
      <c r="H110" s="14"/>
      <c r="I110" s="14"/>
      <c r="J110" s="15" t="s">
        <v>194</v>
      </c>
      <c r="K110" s="64"/>
      <c r="L110" s="64"/>
      <c r="M110" s="15"/>
      <c r="N110" s="81"/>
      <c r="O110" s="82">
        <v>2563.69189453125</v>
      </c>
      <c r="P110" s="82">
        <v>7407.494140625</v>
      </c>
      <c r="Q110" s="75"/>
      <c r="R110" s="83"/>
      <c r="S110" s="83"/>
      <c r="T110" s="77"/>
      <c r="U110" s="77"/>
      <c r="V110" s="77"/>
      <c r="W110" s="77"/>
      <c r="X110" s="50"/>
      <c r="Y110" s="50"/>
      <c r="Z110" s="50"/>
      <c r="AA110" s="50"/>
      <c r="AB110" s="49"/>
      <c r="AC110" s="84">
        <v>110</v>
      </c>
      <c r="AD1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 s="107">
        <v>8.7000000000000099</v>
      </c>
      <c r="AF110" s="110"/>
      <c r="AG110" s="2"/>
      <c r="AI110" s="3"/>
      <c r="AJ110" s="3"/>
      <c r="AK110" s="3"/>
    </row>
    <row r="111" spans="1:37" ht="34.049999999999997" customHeight="1" x14ac:dyDescent="0.3">
      <c r="A111" t="s">
        <v>1196</v>
      </c>
      <c r="C111" t="s">
        <v>174</v>
      </c>
      <c r="D111" s="14"/>
      <c r="E111" s="14" t="s">
        <v>56</v>
      </c>
      <c r="F111" s="79">
        <v>8.4152542372881669</v>
      </c>
      <c r="G111" s="80"/>
      <c r="H111" s="14"/>
      <c r="I111" s="14"/>
      <c r="J111" s="15" t="s">
        <v>174</v>
      </c>
      <c r="K111" s="64"/>
      <c r="L111" s="64"/>
      <c r="M111" s="15"/>
      <c r="N111" s="81"/>
      <c r="O111" s="82">
        <v>5247.59423828125</v>
      </c>
      <c r="P111" s="82">
        <v>1488.5205078125</v>
      </c>
      <c r="Q111" s="75"/>
      <c r="R111" s="83"/>
      <c r="S111" s="83"/>
      <c r="T111" s="77"/>
      <c r="U111" s="77"/>
      <c r="V111" s="77"/>
      <c r="W111" s="77"/>
      <c r="X111" s="50"/>
      <c r="Y111" s="50"/>
      <c r="Z111" s="50"/>
      <c r="AA111" s="50"/>
      <c r="AB111" s="49"/>
      <c r="AC111" s="84">
        <v>111</v>
      </c>
      <c r="AD1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 s="107">
        <v>8.8000000000000096</v>
      </c>
      <c r="AF111" s="110"/>
      <c r="AG111" s="2"/>
      <c r="AI111" s="3"/>
      <c r="AJ111" s="3"/>
      <c r="AK111" s="3"/>
    </row>
    <row r="112" spans="1:37" ht="34.049999999999997" customHeight="1" x14ac:dyDescent="0.3">
      <c r="A112" t="s">
        <v>1197</v>
      </c>
      <c r="C112" t="s">
        <v>178</v>
      </c>
      <c r="D112" s="14"/>
      <c r="E112" s="14" t="s">
        <v>56</v>
      </c>
      <c r="F112" s="79">
        <v>8.5593220338983365</v>
      </c>
      <c r="G112" s="80"/>
      <c r="H112" s="14"/>
      <c r="I112" s="14"/>
      <c r="J112" s="15" t="s">
        <v>178</v>
      </c>
      <c r="K112" s="64"/>
      <c r="L112" s="64"/>
      <c r="M112" s="15"/>
      <c r="N112" s="81"/>
      <c r="O112" s="82">
        <v>7000.0078125</v>
      </c>
      <c r="P112" s="82">
        <v>3139.226318359375</v>
      </c>
      <c r="Q112" s="75"/>
      <c r="R112" s="83"/>
      <c r="S112" s="83"/>
      <c r="T112" s="77"/>
      <c r="U112" s="77"/>
      <c r="V112" s="77"/>
      <c r="W112" s="77"/>
      <c r="X112" s="50"/>
      <c r="Y112" s="50"/>
      <c r="Z112" s="50"/>
      <c r="AA112" s="50"/>
      <c r="AB112" s="49"/>
      <c r="AC112" s="84">
        <v>112</v>
      </c>
      <c r="AD1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 s="107">
        <v>8.9000000000000092</v>
      </c>
      <c r="AF112" s="110"/>
      <c r="AG112" s="2"/>
      <c r="AI112" s="3"/>
      <c r="AJ112" s="3"/>
      <c r="AK112" s="3"/>
    </row>
    <row r="113" spans="1:37" ht="34.049999999999997" customHeight="1" x14ac:dyDescent="0.3">
      <c r="A113" t="s">
        <v>1198</v>
      </c>
      <c r="C113" t="s">
        <v>188</v>
      </c>
      <c r="D113" s="14"/>
      <c r="E113" s="14" t="s">
        <v>56</v>
      </c>
      <c r="F113" s="79">
        <v>8.7033898305085202</v>
      </c>
      <c r="G113" s="80"/>
      <c r="H113" s="14"/>
      <c r="I113" s="14"/>
      <c r="J113" s="15" t="s">
        <v>188</v>
      </c>
      <c r="K113" s="64"/>
      <c r="L113" s="64"/>
      <c r="M113" s="15"/>
      <c r="N113" s="81"/>
      <c r="O113" s="82">
        <v>7554.18994140625</v>
      </c>
      <c r="P113" s="82">
        <v>9451.046875</v>
      </c>
      <c r="Q113" s="75"/>
      <c r="R113" s="83"/>
      <c r="S113" s="83"/>
      <c r="T113" s="77"/>
      <c r="U113" s="77"/>
      <c r="V113" s="77"/>
      <c r="W113" s="77"/>
      <c r="X113" s="50"/>
      <c r="Y113" s="50"/>
      <c r="Z113" s="50"/>
      <c r="AA113" s="50"/>
      <c r="AB113" s="49"/>
      <c r="AC113" s="84">
        <v>113</v>
      </c>
      <c r="AD1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 s="107">
        <v>9.0000000000000195</v>
      </c>
      <c r="AF113" s="110"/>
      <c r="AG113" s="2"/>
      <c r="AI113" s="3"/>
      <c r="AJ113" s="3"/>
      <c r="AK113" s="3"/>
    </row>
    <row r="114" spans="1:37" ht="34.049999999999997" customHeight="1" x14ac:dyDescent="0.3">
      <c r="A114" t="s">
        <v>1199</v>
      </c>
      <c r="C114" t="s">
        <v>225</v>
      </c>
      <c r="D114" s="14"/>
      <c r="E114" s="14" t="s">
        <v>56</v>
      </c>
      <c r="F114" s="79">
        <v>8.847457627118688</v>
      </c>
      <c r="G114" s="80"/>
      <c r="H114" s="14"/>
      <c r="I114" s="14"/>
      <c r="J114" s="15" t="s">
        <v>225</v>
      </c>
      <c r="K114" s="64"/>
      <c r="L114" s="64"/>
      <c r="M114" s="15"/>
      <c r="N114" s="81"/>
      <c r="O114" s="82">
        <v>3966.5869140625</v>
      </c>
      <c r="P114" s="82">
        <v>160.37173461914062</v>
      </c>
      <c r="Q114" s="75"/>
      <c r="R114" s="83"/>
      <c r="S114" s="83"/>
      <c r="T114" s="77"/>
      <c r="U114" s="77"/>
      <c r="V114" s="77"/>
      <c r="W114" s="77"/>
      <c r="X114" s="50"/>
      <c r="Y114" s="50"/>
      <c r="Z114" s="50"/>
      <c r="AA114" s="50"/>
      <c r="AB114" s="49"/>
      <c r="AC114" s="84">
        <v>114</v>
      </c>
      <c r="AD1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 s="107">
        <v>9.1000000000000192</v>
      </c>
      <c r="AF114" s="110"/>
      <c r="AG114" s="2"/>
      <c r="AI114" s="3"/>
      <c r="AJ114" s="3"/>
      <c r="AK114" s="3"/>
    </row>
    <row r="115" spans="1:37" ht="34.049999999999997" customHeight="1" x14ac:dyDescent="0.3">
      <c r="A115" t="s">
        <v>1200</v>
      </c>
      <c r="C115" t="s">
        <v>178</v>
      </c>
      <c r="D115" s="14"/>
      <c r="E115" s="14" t="s">
        <v>56</v>
      </c>
      <c r="F115" s="79">
        <v>8.9915254237288593</v>
      </c>
      <c r="G115" s="80"/>
      <c r="H115" s="14"/>
      <c r="I115" s="14"/>
      <c r="J115" s="15" t="s">
        <v>178</v>
      </c>
      <c r="K115" s="64"/>
      <c r="L115" s="64"/>
      <c r="M115" s="15"/>
      <c r="N115" s="81"/>
      <c r="O115" s="82">
        <v>3831.071533203125</v>
      </c>
      <c r="P115" s="82">
        <v>2213.910400390625</v>
      </c>
      <c r="Q115" s="75"/>
      <c r="R115" s="83"/>
      <c r="S115" s="83"/>
      <c r="T115" s="77"/>
      <c r="U115" s="77"/>
      <c r="V115" s="77"/>
      <c r="W115" s="77"/>
      <c r="X115" s="50"/>
      <c r="Y115" s="50"/>
      <c r="Z115" s="50"/>
      <c r="AA115" s="50"/>
      <c r="AB115" s="49"/>
      <c r="AC115" s="84">
        <v>115</v>
      </c>
      <c r="AD1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 s="107">
        <v>9.2000000000000206</v>
      </c>
      <c r="AF115" s="110"/>
      <c r="AG115" s="2"/>
      <c r="AI115" s="3"/>
      <c r="AJ115" s="3"/>
      <c r="AK115" s="3"/>
    </row>
    <row r="116" spans="1:37" ht="34.049999999999997" customHeight="1" x14ac:dyDescent="0.3">
      <c r="A116" t="s">
        <v>1201</v>
      </c>
      <c r="C116" t="s">
        <v>226</v>
      </c>
      <c r="D116" s="14"/>
      <c r="E116" s="14" t="s">
        <v>56</v>
      </c>
      <c r="F116" s="79">
        <v>9.1355932203390289</v>
      </c>
      <c r="G116" s="80"/>
      <c r="H116" s="14"/>
      <c r="I116" s="14"/>
      <c r="J116" s="15" t="s">
        <v>226</v>
      </c>
      <c r="K116" s="64"/>
      <c r="L116" s="64"/>
      <c r="M116" s="15"/>
      <c r="N116" s="81"/>
      <c r="O116" s="82">
        <v>5891.01806640625</v>
      </c>
      <c r="P116" s="82">
        <v>6751.8642578125</v>
      </c>
      <c r="Q116" s="75"/>
      <c r="R116" s="83"/>
      <c r="S116" s="83"/>
      <c r="T116" s="77"/>
      <c r="U116" s="77"/>
      <c r="V116" s="77"/>
      <c r="W116" s="77"/>
      <c r="X116" s="50"/>
      <c r="Y116" s="50"/>
      <c r="Z116" s="50"/>
      <c r="AA116" s="50"/>
      <c r="AB116" s="49"/>
      <c r="AC116" s="84">
        <v>116</v>
      </c>
      <c r="AD1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 s="107">
        <v>9.3000000000000203</v>
      </c>
      <c r="AF116" s="110"/>
      <c r="AG116" s="2"/>
      <c r="AI116" s="3"/>
      <c r="AJ116" s="3"/>
      <c r="AK116" s="3"/>
    </row>
    <row r="117" spans="1:37" ht="34.049999999999997" customHeight="1" x14ac:dyDescent="0.3">
      <c r="A117" t="s">
        <v>1202</v>
      </c>
      <c r="C117" t="s">
        <v>181</v>
      </c>
      <c r="D117" s="14"/>
      <c r="E117" s="14" t="s">
        <v>56</v>
      </c>
      <c r="F117" s="79">
        <v>9.2796610169491967</v>
      </c>
      <c r="G117" s="80"/>
      <c r="H117" s="14"/>
      <c r="I117" s="14"/>
      <c r="J117" s="15" t="s">
        <v>181</v>
      </c>
      <c r="K117" s="64"/>
      <c r="L117" s="64"/>
      <c r="M117" s="15"/>
      <c r="N117" s="81"/>
      <c r="O117" s="82">
        <v>3757.771484375</v>
      </c>
      <c r="P117" s="82">
        <v>8496.2822265625</v>
      </c>
      <c r="Q117" s="75"/>
      <c r="R117" s="83"/>
      <c r="S117" s="83"/>
      <c r="T117" s="77"/>
      <c r="U117" s="77"/>
      <c r="V117" s="77"/>
      <c r="W117" s="77"/>
      <c r="X117" s="50"/>
      <c r="Y117" s="50"/>
      <c r="Z117" s="50"/>
      <c r="AA117" s="50"/>
      <c r="AB117" s="49"/>
      <c r="AC117" s="84">
        <v>117</v>
      </c>
      <c r="AD1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 s="107">
        <v>9.4000000000000199</v>
      </c>
      <c r="AF117" s="110"/>
      <c r="AG117" s="2"/>
      <c r="AI117" s="3"/>
      <c r="AJ117" s="3"/>
      <c r="AK117" s="3"/>
    </row>
    <row r="118" spans="1:37" ht="34.049999999999997" customHeight="1" x14ac:dyDescent="0.3">
      <c r="A118" t="s">
        <v>1203</v>
      </c>
      <c r="C118" t="s">
        <v>181</v>
      </c>
      <c r="D118" s="14"/>
      <c r="E118" s="14" t="s">
        <v>56</v>
      </c>
      <c r="F118" s="79">
        <v>9.4237288135593662</v>
      </c>
      <c r="G118" s="80"/>
      <c r="H118" s="14"/>
      <c r="I118" s="14"/>
      <c r="J118" s="15" t="s">
        <v>181</v>
      </c>
      <c r="K118" s="64"/>
      <c r="L118" s="64"/>
      <c r="M118" s="15"/>
      <c r="N118" s="81"/>
      <c r="O118" s="82">
        <v>4046.00537109375</v>
      </c>
      <c r="P118" s="82">
        <v>216.95828247070312</v>
      </c>
      <c r="Q118" s="75"/>
      <c r="R118" s="83"/>
      <c r="S118" s="83"/>
      <c r="T118" s="77"/>
      <c r="U118" s="77"/>
      <c r="V118" s="77"/>
      <c r="W118" s="77"/>
      <c r="X118" s="50"/>
      <c r="Y118" s="50"/>
      <c r="Z118" s="50"/>
      <c r="AA118" s="50"/>
      <c r="AB118" s="49"/>
      <c r="AC118" s="84">
        <v>118</v>
      </c>
      <c r="AD1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 s="107">
        <v>9.5000000000000195</v>
      </c>
      <c r="AF118" s="110"/>
      <c r="AG118" s="2"/>
      <c r="AI118" s="3"/>
      <c r="AJ118" s="3"/>
      <c r="AK118" s="3"/>
    </row>
    <row r="119" spans="1:37" ht="34.049999999999997" customHeight="1" x14ac:dyDescent="0.3">
      <c r="A119" t="s">
        <v>1204</v>
      </c>
      <c r="C119" t="s">
        <v>227</v>
      </c>
      <c r="D119" s="14"/>
      <c r="E119" s="14" t="s">
        <v>56</v>
      </c>
      <c r="F119" s="79">
        <v>9.567796610169534</v>
      </c>
      <c r="G119" s="80"/>
      <c r="H119" s="14"/>
      <c r="I119" s="14"/>
      <c r="J119" s="15" t="s">
        <v>227</v>
      </c>
      <c r="K119" s="64"/>
      <c r="L119" s="64"/>
      <c r="M119" s="15"/>
      <c r="N119" s="81"/>
      <c r="O119" s="82">
        <v>3184.12548828125</v>
      </c>
      <c r="P119" s="82">
        <v>1900.160400390625</v>
      </c>
      <c r="Q119" s="75"/>
      <c r="R119" s="83"/>
      <c r="S119" s="83"/>
      <c r="T119" s="77"/>
      <c r="U119" s="77"/>
      <c r="V119" s="77"/>
      <c r="W119" s="77"/>
      <c r="X119" s="50"/>
      <c r="Y119" s="50"/>
      <c r="Z119" s="50"/>
      <c r="AA119" s="50"/>
      <c r="AB119" s="49"/>
      <c r="AC119" s="84">
        <v>119</v>
      </c>
      <c r="AD1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 s="107">
        <v>9.6000000000000192</v>
      </c>
      <c r="AF119" s="110"/>
      <c r="AG119" s="2"/>
      <c r="AI119" s="3"/>
      <c r="AJ119" s="3"/>
      <c r="AK119" s="3"/>
    </row>
    <row r="120" spans="1:37" ht="34.049999999999997" customHeight="1" x14ac:dyDescent="0.3">
      <c r="A120" t="s">
        <v>1205</v>
      </c>
      <c r="C120" t="s">
        <v>228</v>
      </c>
      <c r="D120" s="14"/>
      <c r="E120" s="14" t="s">
        <v>56</v>
      </c>
      <c r="F120" s="79">
        <v>9.7118644067797071</v>
      </c>
      <c r="G120" s="80"/>
      <c r="H120" s="14"/>
      <c r="I120" s="14"/>
      <c r="J120" s="15" t="s">
        <v>228</v>
      </c>
      <c r="K120" s="64"/>
      <c r="L120" s="64"/>
      <c r="M120" s="15"/>
      <c r="N120" s="81"/>
      <c r="O120" s="82">
        <v>8973.61328125</v>
      </c>
      <c r="P120" s="82">
        <v>8526.744140625</v>
      </c>
      <c r="Q120" s="75"/>
      <c r="R120" s="83"/>
      <c r="S120" s="83"/>
      <c r="T120" s="77"/>
      <c r="U120" s="77"/>
      <c r="V120" s="77"/>
      <c r="W120" s="77"/>
      <c r="X120" s="50"/>
      <c r="Y120" s="50"/>
      <c r="Z120" s="50"/>
      <c r="AA120" s="50"/>
      <c r="AB120" s="49"/>
      <c r="AC120" s="84">
        <v>120</v>
      </c>
      <c r="AD1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 s="107">
        <v>9.7000000000000206</v>
      </c>
      <c r="AF120" s="110"/>
      <c r="AG120" s="2"/>
      <c r="AI120" s="3"/>
      <c r="AJ120" s="3"/>
      <c r="AK120" s="3"/>
    </row>
    <row r="121" spans="1:37" ht="34.049999999999997" customHeight="1" x14ac:dyDescent="0.3">
      <c r="A121" t="s">
        <v>1206</v>
      </c>
      <c r="C121" t="s">
        <v>229</v>
      </c>
      <c r="D121" s="14"/>
      <c r="E121" s="14" t="s">
        <v>56</v>
      </c>
      <c r="F121" s="79">
        <v>9.8559322033898749</v>
      </c>
      <c r="G121" s="80"/>
      <c r="H121" s="14"/>
      <c r="I121" s="14"/>
      <c r="J121" s="15" t="s">
        <v>229</v>
      </c>
      <c r="K121" s="64"/>
      <c r="L121" s="64"/>
      <c r="M121" s="15"/>
      <c r="N121" s="81"/>
      <c r="O121" s="82">
        <v>8251.1630859375</v>
      </c>
      <c r="P121" s="82">
        <v>8313.3056640625</v>
      </c>
      <c r="Q121" s="75"/>
      <c r="R121" s="83"/>
      <c r="S121" s="83"/>
      <c r="T121" s="77"/>
      <c r="U121" s="77"/>
      <c r="V121" s="77"/>
      <c r="W121" s="77"/>
      <c r="X121" s="50"/>
      <c r="Y121" s="50"/>
      <c r="Z121" s="50"/>
      <c r="AA121" s="50"/>
      <c r="AB121" s="49"/>
      <c r="AC121" s="84">
        <v>121</v>
      </c>
      <c r="AD1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 s="107">
        <v>9.8000000000000203</v>
      </c>
      <c r="AF121" s="110"/>
      <c r="AG121" s="2"/>
      <c r="AI121" s="3"/>
      <c r="AJ121" s="3"/>
      <c r="AK121" s="3"/>
    </row>
    <row r="122" spans="1:37" ht="34.049999999999997" customHeight="1" x14ac:dyDescent="0.3">
      <c r="A122" t="s">
        <v>1207</v>
      </c>
      <c r="C122" t="s">
        <v>230</v>
      </c>
      <c r="D122" s="14"/>
      <c r="E122" s="14" t="s">
        <v>56</v>
      </c>
      <c r="F122" s="79">
        <v>5.9661016949152756</v>
      </c>
      <c r="G122" s="80"/>
      <c r="H122" s="14"/>
      <c r="I122" s="14"/>
      <c r="J122" s="15" t="s">
        <v>230</v>
      </c>
      <c r="K122" s="64"/>
      <c r="L122" s="64"/>
      <c r="M122" s="15"/>
      <c r="N122" s="81"/>
      <c r="O122" s="82">
        <v>1293.1680908203125</v>
      </c>
      <c r="P122" s="82">
        <v>7798.80126953125</v>
      </c>
      <c r="Q122" s="75"/>
      <c r="R122" s="83"/>
      <c r="S122" s="83"/>
      <c r="T122" s="77"/>
      <c r="U122" s="77"/>
      <c r="V122" s="77"/>
      <c r="W122" s="77"/>
      <c r="X122" s="50"/>
      <c r="Y122" s="50"/>
      <c r="Z122" s="50"/>
      <c r="AA122" s="50"/>
      <c r="AB122" s="49"/>
      <c r="AC122" s="84">
        <v>122</v>
      </c>
      <c r="AD1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 s="107">
        <v>7.1</v>
      </c>
      <c r="AF122" s="110"/>
      <c r="AG122" s="2"/>
      <c r="AI122" s="3"/>
      <c r="AJ122" s="3"/>
      <c r="AK122" s="3"/>
    </row>
    <row r="123" spans="1:37" ht="34.049999999999997" customHeight="1" x14ac:dyDescent="0.3">
      <c r="A123" t="s">
        <v>1208</v>
      </c>
      <c r="C123" t="s">
        <v>182</v>
      </c>
      <c r="D123" s="14"/>
      <c r="E123" s="14" t="s">
        <v>56</v>
      </c>
      <c r="F123" s="79">
        <v>6.1101694915254452</v>
      </c>
      <c r="G123" s="80"/>
      <c r="H123" s="14"/>
      <c r="I123" s="14"/>
      <c r="J123" s="15" t="s">
        <v>182</v>
      </c>
      <c r="K123" s="64"/>
      <c r="L123" s="64"/>
      <c r="M123" s="15"/>
      <c r="N123" s="81"/>
      <c r="O123" s="82">
        <v>8871.8671875</v>
      </c>
      <c r="P123" s="82">
        <v>5474.267578125</v>
      </c>
      <c r="Q123" s="75"/>
      <c r="R123" s="83"/>
      <c r="S123" s="83"/>
      <c r="T123" s="77"/>
      <c r="U123" s="77"/>
      <c r="V123" s="77"/>
      <c r="W123" s="77"/>
      <c r="X123" s="50"/>
      <c r="Y123" s="50"/>
      <c r="Z123" s="50"/>
      <c r="AA123" s="50"/>
      <c r="AB123" s="49"/>
      <c r="AC123" s="84">
        <v>123</v>
      </c>
      <c r="AD1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 s="107">
        <v>7.2</v>
      </c>
      <c r="AF123" s="110"/>
      <c r="AG123" s="2"/>
      <c r="AI123" s="3"/>
      <c r="AJ123" s="3"/>
      <c r="AK123" s="3"/>
    </row>
    <row r="124" spans="1:37" ht="34.049999999999997" customHeight="1" x14ac:dyDescent="0.3">
      <c r="A124" t="s">
        <v>1209</v>
      </c>
      <c r="C124" t="s">
        <v>231</v>
      </c>
      <c r="D124" s="14"/>
      <c r="E124" s="14" t="s">
        <v>56</v>
      </c>
      <c r="F124" s="79">
        <v>6.2542372881356139</v>
      </c>
      <c r="G124" s="80"/>
      <c r="H124" s="14"/>
      <c r="I124" s="14"/>
      <c r="J124" s="15" t="s">
        <v>231</v>
      </c>
      <c r="K124" s="64"/>
      <c r="L124" s="64"/>
      <c r="M124" s="15"/>
      <c r="N124" s="81"/>
      <c r="O124" s="82">
        <v>3639.4619140625</v>
      </c>
      <c r="P124" s="82">
        <v>8759.2939453125</v>
      </c>
      <c r="Q124" s="75"/>
      <c r="R124" s="83"/>
      <c r="S124" s="83"/>
      <c r="T124" s="77"/>
      <c r="U124" s="77"/>
      <c r="V124" s="77"/>
      <c r="W124" s="77"/>
      <c r="X124" s="50"/>
      <c r="Y124" s="50"/>
      <c r="Z124" s="50"/>
      <c r="AA124" s="50"/>
      <c r="AB124" s="49"/>
      <c r="AC124" s="84">
        <v>124</v>
      </c>
      <c r="AD1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 s="107">
        <v>7.3</v>
      </c>
      <c r="AF124" s="110"/>
      <c r="AG124" s="2"/>
      <c r="AI124" s="3"/>
      <c r="AJ124" s="3"/>
      <c r="AK124" s="3"/>
    </row>
    <row r="125" spans="1:37" ht="34.049999999999997" customHeight="1" x14ac:dyDescent="0.3">
      <c r="A125" t="s">
        <v>1210</v>
      </c>
      <c r="C125" t="s">
        <v>229</v>
      </c>
      <c r="D125" s="14"/>
      <c r="E125" s="14" t="s">
        <v>56</v>
      </c>
      <c r="F125" s="79">
        <v>6.3983050847457843</v>
      </c>
      <c r="G125" s="80"/>
      <c r="H125" s="14"/>
      <c r="I125" s="14"/>
      <c r="J125" s="15" t="s">
        <v>229</v>
      </c>
      <c r="K125" s="64"/>
      <c r="L125" s="64"/>
      <c r="M125" s="15"/>
      <c r="N125" s="81"/>
      <c r="O125" s="82">
        <v>7703.11572265625</v>
      </c>
      <c r="P125" s="82">
        <v>2681.786865234375</v>
      </c>
      <c r="Q125" s="75"/>
      <c r="R125" s="83"/>
      <c r="S125" s="83"/>
      <c r="T125" s="77"/>
      <c r="U125" s="77"/>
      <c r="V125" s="77"/>
      <c r="W125" s="77"/>
      <c r="X125" s="50"/>
      <c r="Y125" s="50"/>
      <c r="Z125" s="50"/>
      <c r="AA125" s="50"/>
      <c r="AB125" s="49"/>
      <c r="AC125" s="84">
        <v>125</v>
      </c>
      <c r="AD1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 s="107">
        <v>7.4</v>
      </c>
      <c r="AF125" s="110"/>
      <c r="AG125" s="2"/>
      <c r="AI125" s="3"/>
      <c r="AJ125" s="3"/>
      <c r="AK125" s="3"/>
    </row>
    <row r="126" spans="1:37" ht="34.049999999999997" customHeight="1" x14ac:dyDescent="0.3">
      <c r="A126" t="s">
        <v>1211</v>
      </c>
      <c r="C126" t="s">
        <v>193</v>
      </c>
      <c r="D126" s="14"/>
      <c r="E126" s="14" t="s">
        <v>56</v>
      </c>
      <c r="F126" s="79">
        <v>6.542372881355953</v>
      </c>
      <c r="G126" s="80"/>
      <c r="H126" s="14"/>
      <c r="I126" s="14"/>
      <c r="J126" s="15" t="s">
        <v>193</v>
      </c>
      <c r="K126" s="64"/>
      <c r="L126" s="64"/>
      <c r="M126" s="15"/>
      <c r="N126" s="81"/>
      <c r="O126" s="82">
        <v>5560.46630859375</v>
      </c>
      <c r="P126" s="82">
        <v>8886.1953125</v>
      </c>
      <c r="Q126" s="75"/>
      <c r="R126" s="83"/>
      <c r="S126" s="83"/>
      <c r="T126" s="77"/>
      <c r="U126" s="77"/>
      <c r="V126" s="77"/>
      <c r="W126" s="77"/>
      <c r="X126" s="50"/>
      <c r="Y126" s="50"/>
      <c r="Z126" s="50"/>
      <c r="AA126" s="50"/>
      <c r="AB126" s="49"/>
      <c r="AC126" s="84">
        <v>126</v>
      </c>
      <c r="AD1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 s="107">
        <v>7.5</v>
      </c>
      <c r="AF126" s="110"/>
      <c r="AG126" s="2"/>
      <c r="AI126" s="3"/>
      <c r="AJ126" s="3"/>
      <c r="AK126" s="3"/>
    </row>
    <row r="127" spans="1:37" ht="34.049999999999997" customHeight="1" x14ac:dyDescent="0.3">
      <c r="A127" t="s">
        <v>1212</v>
      </c>
      <c r="C127" t="s">
        <v>219</v>
      </c>
      <c r="D127" s="14"/>
      <c r="E127" s="14" t="s">
        <v>56</v>
      </c>
      <c r="F127" s="79">
        <v>6.6864406779661225</v>
      </c>
      <c r="G127" s="80"/>
      <c r="H127" s="14"/>
      <c r="I127" s="14"/>
      <c r="J127" s="15" t="s">
        <v>219</v>
      </c>
      <c r="K127" s="64"/>
      <c r="L127" s="64"/>
      <c r="M127" s="15"/>
      <c r="N127" s="81"/>
      <c r="O127" s="82">
        <v>1969.9046630859375</v>
      </c>
      <c r="P127" s="82">
        <v>7088.427734375</v>
      </c>
      <c r="Q127" s="75"/>
      <c r="R127" s="83"/>
      <c r="S127" s="83"/>
      <c r="T127" s="77"/>
      <c r="U127" s="77"/>
      <c r="V127" s="77"/>
      <c r="W127" s="77"/>
      <c r="X127" s="50"/>
      <c r="Y127" s="50"/>
      <c r="Z127" s="50"/>
      <c r="AA127" s="50"/>
      <c r="AB127" s="49"/>
      <c r="AC127" s="84">
        <v>127</v>
      </c>
      <c r="AD1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 s="107">
        <v>7.6</v>
      </c>
      <c r="AF127" s="110"/>
      <c r="AG127" s="2"/>
      <c r="AI127" s="3"/>
      <c r="AJ127" s="3"/>
      <c r="AK127" s="3"/>
    </row>
    <row r="128" spans="1:37" ht="34.049999999999997" customHeight="1" x14ac:dyDescent="0.3">
      <c r="A128" t="s">
        <v>1213</v>
      </c>
      <c r="C128" t="s">
        <v>232</v>
      </c>
      <c r="D128" s="14"/>
      <c r="E128" s="14" t="s">
        <v>56</v>
      </c>
      <c r="F128" s="79">
        <v>6.8305084745762921</v>
      </c>
      <c r="G128" s="80"/>
      <c r="H128" s="14"/>
      <c r="I128" s="14"/>
      <c r="J128" s="15" t="s">
        <v>232</v>
      </c>
      <c r="K128" s="64"/>
      <c r="L128" s="64"/>
      <c r="M128" s="15"/>
      <c r="N128" s="81"/>
      <c r="O128" s="82">
        <v>2482.18701171875</v>
      </c>
      <c r="P128" s="82">
        <v>9578.3876953125</v>
      </c>
      <c r="Q128" s="75"/>
      <c r="R128" s="83"/>
      <c r="S128" s="83"/>
      <c r="T128" s="77"/>
      <c r="U128" s="77"/>
      <c r="V128" s="77"/>
      <c r="W128" s="77"/>
      <c r="X128" s="50"/>
      <c r="Y128" s="50"/>
      <c r="Z128" s="50"/>
      <c r="AA128" s="50"/>
      <c r="AB128" s="49"/>
      <c r="AC128" s="84">
        <v>128</v>
      </c>
      <c r="AD1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 s="107">
        <v>7.7</v>
      </c>
      <c r="AF128" s="110"/>
      <c r="AG128" s="2"/>
      <c r="AI128" s="3"/>
      <c r="AJ128" s="3"/>
      <c r="AK128" s="3"/>
    </row>
    <row r="129" spans="1:37" ht="34.049999999999997" customHeight="1" x14ac:dyDescent="0.3">
      <c r="A129" t="s">
        <v>1214</v>
      </c>
      <c r="C129" t="s">
        <v>219</v>
      </c>
      <c r="D129" s="14"/>
      <c r="E129" s="14" t="s">
        <v>56</v>
      </c>
      <c r="F129" s="79">
        <v>6.9745762711864607</v>
      </c>
      <c r="G129" s="80"/>
      <c r="H129" s="14"/>
      <c r="I129" s="14"/>
      <c r="J129" s="15" t="s">
        <v>219</v>
      </c>
      <c r="K129" s="64"/>
      <c r="L129" s="64"/>
      <c r="M129" s="15"/>
      <c r="N129" s="81"/>
      <c r="O129" s="82">
        <v>8382.7958984375</v>
      </c>
      <c r="P129" s="82">
        <v>8559.1630859375</v>
      </c>
      <c r="Q129" s="75"/>
      <c r="R129" s="83"/>
      <c r="S129" s="83"/>
      <c r="T129" s="77"/>
      <c r="U129" s="77"/>
      <c r="V129" s="77"/>
      <c r="W129" s="77"/>
      <c r="X129" s="50"/>
      <c r="Y129" s="50"/>
      <c r="Z129" s="50"/>
      <c r="AA129" s="50"/>
      <c r="AB129" s="49"/>
      <c r="AC129" s="84">
        <v>129</v>
      </c>
      <c r="AD1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 s="107">
        <v>7.8</v>
      </c>
      <c r="AF129" s="110"/>
      <c r="AG129" s="2"/>
      <c r="AI129" s="3"/>
      <c r="AJ129" s="3"/>
      <c r="AK129" s="3"/>
    </row>
    <row r="130" spans="1:37" ht="34.049999999999997" customHeight="1" x14ac:dyDescent="0.3">
      <c r="A130" t="s">
        <v>1215</v>
      </c>
      <c r="C130" t="s">
        <v>174</v>
      </c>
      <c r="D130" s="14"/>
      <c r="E130" s="14" t="s">
        <v>56</v>
      </c>
      <c r="F130" s="79">
        <v>7.1186440677966312</v>
      </c>
      <c r="G130" s="80"/>
      <c r="H130" s="14"/>
      <c r="I130" s="14"/>
      <c r="J130" s="15" t="s">
        <v>174</v>
      </c>
      <c r="K130" s="64"/>
      <c r="L130" s="64"/>
      <c r="M130" s="15"/>
      <c r="N130" s="81"/>
      <c r="O130" s="82">
        <v>790.2564697265625</v>
      </c>
      <c r="P130" s="82">
        <v>5229.6591796875</v>
      </c>
      <c r="Q130" s="75"/>
      <c r="R130" s="83"/>
      <c r="S130" s="83"/>
      <c r="T130" s="77"/>
      <c r="U130" s="77"/>
      <c r="V130" s="77"/>
      <c r="W130" s="77"/>
      <c r="X130" s="50"/>
      <c r="Y130" s="50"/>
      <c r="Z130" s="50"/>
      <c r="AA130" s="50"/>
      <c r="AB130" s="49"/>
      <c r="AC130" s="84">
        <v>130</v>
      </c>
      <c r="AD1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 s="107">
        <v>7.9</v>
      </c>
      <c r="AF130" s="110"/>
      <c r="AG130" s="2"/>
      <c r="AI130" s="3"/>
      <c r="AJ130" s="3"/>
      <c r="AK130" s="3"/>
    </row>
    <row r="131" spans="1:37" ht="34.049999999999997" customHeight="1" x14ac:dyDescent="0.3">
      <c r="A131" t="s">
        <v>1216</v>
      </c>
      <c r="C131" t="s">
        <v>191</v>
      </c>
      <c r="D131" s="14"/>
      <c r="E131" s="14" t="s">
        <v>56</v>
      </c>
      <c r="F131" s="79">
        <v>7.262711864406814</v>
      </c>
      <c r="G131" s="80"/>
      <c r="H131" s="14"/>
      <c r="I131" s="14"/>
      <c r="J131" s="15" t="s">
        <v>191</v>
      </c>
      <c r="K131" s="64"/>
      <c r="L131" s="64"/>
      <c r="M131" s="15"/>
      <c r="N131" s="81"/>
      <c r="O131" s="82">
        <v>6253.1689453125</v>
      </c>
      <c r="P131" s="82">
        <v>1506.4232177734375</v>
      </c>
      <c r="Q131" s="75"/>
      <c r="R131" s="83"/>
      <c r="S131" s="83"/>
      <c r="T131" s="77"/>
      <c r="U131" s="77"/>
      <c r="V131" s="77"/>
      <c r="W131" s="77"/>
      <c r="X131" s="50"/>
      <c r="Y131" s="50"/>
      <c r="Z131" s="50"/>
      <c r="AA131" s="50"/>
      <c r="AB131" s="49"/>
      <c r="AC131" s="84">
        <v>131</v>
      </c>
      <c r="AD1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 s="107">
        <v>8.0000000000000107</v>
      </c>
      <c r="AF131" s="110"/>
      <c r="AG131" s="2"/>
      <c r="AI131" s="3"/>
      <c r="AJ131" s="3"/>
      <c r="AK131" s="3"/>
    </row>
    <row r="132" spans="1:37" ht="34.049999999999997" customHeight="1" x14ac:dyDescent="0.3">
      <c r="A132" t="s">
        <v>1217</v>
      </c>
      <c r="C132" t="s">
        <v>233</v>
      </c>
      <c r="D132" s="14"/>
      <c r="E132" s="14" t="s">
        <v>56</v>
      </c>
      <c r="F132" s="79">
        <v>7.4067796610169827</v>
      </c>
      <c r="G132" s="80"/>
      <c r="H132" s="14"/>
      <c r="I132" s="14"/>
      <c r="J132" s="15" t="s">
        <v>233</v>
      </c>
      <c r="K132" s="64"/>
      <c r="L132" s="64"/>
      <c r="M132" s="15"/>
      <c r="N132" s="81"/>
      <c r="O132" s="82">
        <v>5756.267578125</v>
      </c>
      <c r="P132" s="82">
        <v>3407.38525390625</v>
      </c>
      <c r="Q132" s="75"/>
      <c r="R132" s="83"/>
      <c r="S132" s="83"/>
      <c r="T132" s="77"/>
      <c r="U132" s="77"/>
      <c r="V132" s="77"/>
      <c r="W132" s="77"/>
      <c r="X132" s="50"/>
      <c r="Y132" s="50"/>
      <c r="Z132" s="50"/>
      <c r="AA132" s="50"/>
      <c r="AB132" s="49"/>
      <c r="AC132" s="84">
        <v>132</v>
      </c>
      <c r="AD1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 s="107">
        <v>8.1000000000000103</v>
      </c>
      <c r="AF132" s="110"/>
      <c r="AG132" s="2"/>
      <c r="AI132" s="3"/>
      <c r="AJ132" s="3"/>
      <c r="AK132" s="3"/>
    </row>
    <row r="133" spans="1:37" ht="34.049999999999997" customHeight="1" x14ac:dyDescent="0.3">
      <c r="A133" t="s">
        <v>1218</v>
      </c>
      <c r="C133" t="s">
        <v>174</v>
      </c>
      <c r="D133" s="14"/>
      <c r="E133" s="14" t="s">
        <v>56</v>
      </c>
      <c r="F133" s="79">
        <v>7.5508474576271514</v>
      </c>
      <c r="G133" s="80"/>
      <c r="H133" s="14"/>
      <c r="I133" s="14"/>
      <c r="J133" s="15" t="s">
        <v>174</v>
      </c>
      <c r="K133" s="64"/>
      <c r="L133" s="64"/>
      <c r="M133" s="15"/>
      <c r="N133" s="81"/>
      <c r="O133" s="82">
        <v>8404.8564453125</v>
      </c>
      <c r="P133" s="82">
        <v>5838.36669921875</v>
      </c>
      <c r="Q133" s="75"/>
      <c r="R133" s="83"/>
      <c r="S133" s="83"/>
      <c r="T133" s="77"/>
      <c r="U133" s="77"/>
      <c r="V133" s="77"/>
      <c r="W133" s="77"/>
      <c r="X133" s="50"/>
      <c r="Y133" s="50"/>
      <c r="Z133" s="50"/>
      <c r="AA133" s="50"/>
      <c r="AB133" s="49"/>
      <c r="AC133" s="84">
        <v>133</v>
      </c>
      <c r="AD1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 s="107">
        <v>8.2000000000000099</v>
      </c>
      <c r="AF133" s="110"/>
      <c r="AG133" s="2"/>
      <c r="AI133" s="3"/>
      <c r="AJ133" s="3"/>
      <c r="AK133" s="3"/>
    </row>
    <row r="134" spans="1:37" ht="34.049999999999997" customHeight="1" x14ac:dyDescent="0.3">
      <c r="A134" t="s">
        <v>1219</v>
      </c>
      <c r="C134" t="s">
        <v>234</v>
      </c>
      <c r="D134" s="14"/>
      <c r="E134" s="14" t="s">
        <v>56</v>
      </c>
      <c r="F134" s="79">
        <v>7.69491525423732</v>
      </c>
      <c r="G134" s="80"/>
      <c r="H134" s="14"/>
      <c r="I134" s="14"/>
      <c r="J134" s="15" t="s">
        <v>234</v>
      </c>
      <c r="K134" s="64"/>
      <c r="L134" s="64"/>
      <c r="M134" s="15"/>
      <c r="N134" s="81"/>
      <c r="O134" s="82">
        <v>7735.05615234375</v>
      </c>
      <c r="P134" s="82">
        <v>9535.2626953125</v>
      </c>
      <c r="Q134" s="75"/>
      <c r="R134" s="83"/>
      <c r="S134" s="83"/>
      <c r="T134" s="77"/>
      <c r="U134" s="77"/>
      <c r="V134" s="77"/>
      <c r="W134" s="77"/>
      <c r="X134" s="50"/>
      <c r="Y134" s="50"/>
      <c r="Z134" s="50"/>
      <c r="AA134" s="50"/>
      <c r="AB134" s="49"/>
      <c r="AC134" s="84">
        <v>134</v>
      </c>
      <c r="AD1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 s="107">
        <v>8.3000000000000096</v>
      </c>
      <c r="AF134" s="110"/>
      <c r="AG134" s="2"/>
      <c r="AI134" s="3"/>
      <c r="AJ134" s="3"/>
      <c r="AK134" s="3"/>
    </row>
    <row r="135" spans="1:37" ht="34.049999999999997" customHeight="1" x14ac:dyDescent="0.3">
      <c r="A135" t="s">
        <v>1220</v>
      </c>
      <c r="C135" t="s">
        <v>235</v>
      </c>
      <c r="D135" s="14"/>
      <c r="E135" s="14" t="s">
        <v>56</v>
      </c>
      <c r="F135" s="79">
        <v>7.8389830508474896</v>
      </c>
      <c r="G135" s="80"/>
      <c r="H135" s="14"/>
      <c r="I135" s="14"/>
      <c r="J135" s="15" t="s">
        <v>235</v>
      </c>
      <c r="K135" s="64"/>
      <c r="L135" s="64"/>
      <c r="M135" s="15"/>
      <c r="N135" s="81"/>
      <c r="O135" s="82">
        <v>5887.16259765625</v>
      </c>
      <c r="P135" s="82">
        <v>5094.48095703125</v>
      </c>
      <c r="Q135" s="75"/>
      <c r="R135" s="83"/>
      <c r="S135" s="83"/>
      <c r="T135" s="77"/>
      <c r="U135" s="77"/>
      <c r="V135" s="77"/>
      <c r="W135" s="77"/>
      <c r="X135" s="50"/>
      <c r="Y135" s="50"/>
      <c r="Z135" s="50"/>
      <c r="AA135" s="50"/>
      <c r="AB135" s="49"/>
      <c r="AC135" s="84">
        <v>135</v>
      </c>
      <c r="AD1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 s="107">
        <v>8.4000000000000092</v>
      </c>
      <c r="AF135" s="110"/>
      <c r="AG135" s="2"/>
      <c r="AI135" s="3"/>
      <c r="AJ135" s="3"/>
      <c r="AK135" s="3"/>
    </row>
    <row r="136" spans="1:37" ht="34.049999999999997" customHeight="1" x14ac:dyDescent="0.3">
      <c r="A136" t="s">
        <v>1221</v>
      </c>
      <c r="C136" t="s">
        <v>174</v>
      </c>
      <c r="D136" s="14"/>
      <c r="E136" s="14" t="s">
        <v>56</v>
      </c>
      <c r="F136" s="79">
        <v>7.98305084745766</v>
      </c>
      <c r="G136" s="80"/>
      <c r="H136" s="14"/>
      <c r="I136" s="14"/>
      <c r="J136" s="15" t="s">
        <v>174</v>
      </c>
      <c r="K136" s="64"/>
      <c r="L136" s="64"/>
      <c r="M136" s="15"/>
      <c r="N136" s="81"/>
      <c r="O136" s="82">
        <v>5151.7060546875</v>
      </c>
      <c r="P136" s="82">
        <v>8910.859375</v>
      </c>
      <c r="Q136" s="75"/>
      <c r="R136" s="83"/>
      <c r="S136" s="83"/>
      <c r="T136" s="77"/>
      <c r="U136" s="77"/>
      <c r="V136" s="77"/>
      <c r="W136" s="77"/>
      <c r="X136" s="50"/>
      <c r="Y136" s="50"/>
      <c r="Z136" s="50"/>
      <c r="AA136" s="50"/>
      <c r="AB136" s="49"/>
      <c r="AC136" s="84">
        <v>136</v>
      </c>
      <c r="AD1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 s="107">
        <v>8.5000000000000107</v>
      </c>
      <c r="AF136" s="110"/>
      <c r="AG136" s="2"/>
      <c r="AI136" s="3"/>
      <c r="AJ136" s="3"/>
      <c r="AK136" s="3"/>
    </row>
    <row r="137" spans="1:37" ht="34.049999999999997" customHeight="1" x14ac:dyDescent="0.3">
      <c r="A137" t="s">
        <v>1222</v>
      </c>
      <c r="C137" t="s">
        <v>236</v>
      </c>
      <c r="D137" s="14"/>
      <c r="E137" s="14" t="s">
        <v>56</v>
      </c>
      <c r="F137" s="79">
        <v>8.1271186440678278</v>
      </c>
      <c r="G137" s="80"/>
      <c r="H137" s="14"/>
      <c r="I137" s="14"/>
      <c r="J137" s="15" t="s">
        <v>236</v>
      </c>
      <c r="K137" s="64"/>
      <c r="L137" s="64"/>
      <c r="M137" s="15"/>
      <c r="N137" s="81"/>
      <c r="O137" s="82">
        <v>1014.5682983398437</v>
      </c>
      <c r="P137" s="82">
        <v>9177.1552734375</v>
      </c>
      <c r="Q137" s="75"/>
      <c r="R137" s="83"/>
      <c r="S137" s="83"/>
      <c r="T137" s="77"/>
      <c r="U137" s="77"/>
      <c r="V137" s="77"/>
      <c r="W137" s="77"/>
      <c r="X137" s="50"/>
      <c r="Y137" s="50"/>
      <c r="Z137" s="50"/>
      <c r="AA137" s="50"/>
      <c r="AB137" s="49"/>
      <c r="AC137" s="84">
        <v>137</v>
      </c>
      <c r="AD1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 s="107">
        <v>8.6000000000000103</v>
      </c>
      <c r="AF137" s="110"/>
      <c r="AG137" s="2"/>
      <c r="AI137" s="3"/>
      <c r="AJ137" s="3"/>
      <c r="AK137" s="3"/>
    </row>
    <row r="138" spans="1:37" ht="34.049999999999997" customHeight="1" x14ac:dyDescent="0.3">
      <c r="A138" t="s">
        <v>1223</v>
      </c>
      <c r="C138" t="s">
        <v>175</v>
      </c>
      <c r="D138" s="14"/>
      <c r="E138" s="14" t="s">
        <v>56</v>
      </c>
      <c r="F138" s="79">
        <v>8.2711864406779974</v>
      </c>
      <c r="G138" s="80"/>
      <c r="H138" s="14"/>
      <c r="I138" s="14"/>
      <c r="J138" s="15" t="s">
        <v>175</v>
      </c>
      <c r="K138" s="64"/>
      <c r="L138" s="64"/>
      <c r="M138" s="15"/>
      <c r="N138" s="81"/>
      <c r="O138" s="82">
        <v>2042.7069091796875</v>
      </c>
      <c r="P138" s="82">
        <v>8073.03564453125</v>
      </c>
      <c r="Q138" s="75"/>
      <c r="R138" s="83"/>
      <c r="S138" s="83"/>
      <c r="T138" s="77"/>
      <c r="U138" s="77"/>
      <c r="V138" s="77"/>
      <c r="W138" s="77"/>
      <c r="X138" s="50"/>
      <c r="Y138" s="50"/>
      <c r="Z138" s="50"/>
      <c r="AA138" s="50"/>
      <c r="AB138" s="49"/>
      <c r="AC138" s="84">
        <v>138</v>
      </c>
      <c r="AD1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 s="107">
        <v>8.7000000000000099</v>
      </c>
      <c r="AF138" s="110"/>
      <c r="AG138" s="2"/>
      <c r="AI138" s="3"/>
      <c r="AJ138" s="3"/>
      <c r="AK138" s="3"/>
    </row>
    <row r="139" spans="1:37" ht="34.049999999999997" customHeight="1" x14ac:dyDescent="0.3">
      <c r="A139" t="s">
        <v>1224</v>
      </c>
      <c r="C139" t="s">
        <v>237</v>
      </c>
      <c r="D139" s="14"/>
      <c r="E139" s="14" t="s">
        <v>56</v>
      </c>
      <c r="F139" s="79">
        <v>8.4152542372881669</v>
      </c>
      <c r="G139" s="80"/>
      <c r="H139" s="14"/>
      <c r="I139" s="14"/>
      <c r="J139" s="15" t="s">
        <v>237</v>
      </c>
      <c r="K139" s="64"/>
      <c r="L139" s="64"/>
      <c r="M139" s="15"/>
      <c r="N139" s="81"/>
      <c r="O139" s="82">
        <v>6874.5693359375</v>
      </c>
      <c r="P139" s="82">
        <v>3460.58740234375</v>
      </c>
      <c r="Q139" s="75"/>
      <c r="R139" s="83"/>
      <c r="S139" s="83"/>
      <c r="T139" s="77"/>
      <c r="U139" s="77"/>
      <c r="V139" s="77"/>
      <c r="W139" s="77"/>
      <c r="X139" s="50"/>
      <c r="Y139" s="50"/>
      <c r="Z139" s="50"/>
      <c r="AA139" s="50"/>
      <c r="AB139" s="49"/>
      <c r="AC139" s="84">
        <v>139</v>
      </c>
      <c r="AD1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 s="107">
        <v>8.8000000000000096</v>
      </c>
      <c r="AF139" s="110"/>
      <c r="AG139" s="2"/>
      <c r="AI139" s="3"/>
      <c r="AJ139" s="3"/>
      <c r="AK139" s="3"/>
    </row>
    <row r="140" spans="1:37" ht="34.049999999999997" customHeight="1" x14ac:dyDescent="0.3">
      <c r="A140" t="s">
        <v>1151</v>
      </c>
      <c r="C140" t="s">
        <v>189</v>
      </c>
      <c r="D140" s="14"/>
      <c r="E140" s="14" t="s">
        <v>56</v>
      </c>
      <c r="F140" s="79">
        <v>8.5593220338983365</v>
      </c>
      <c r="G140" s="80"/>
      <c r="H140" s="14"/>
      <c r="I140" s="14"/>
      <c r="J140" s="15" t="s">
        <v>189</v>
      </c>
      <c r="K140" s="64"/>
      <c r="L140" s="64"/>
      <c r="M140" s="15"/>
      <c r="N140" s="81"/>
      <c r="O140" s="82">
        <v>8906.2548828125</v>
      </c>
      <c r="P140" s="82">
        <v>2892.635986328125</v>
      </c>
      <c r="Q140" s="75"/>
      <c r="R140" s="83"/>
      <c r="S140" s="83"/>
      <c r="T140" s="77"/>
      <c r="U140" s="77"/>
      <c r="V140" s="77"/>
      <c r="W140" s="77"/>
      <c r="X140" s="50"/>
      <c r="Y140" s="50"/>
      <c r="Z140" s="50"/>
      <c r="AA140" s="50"/>
      <c r="AB140" s="49"/>
      <c r="AC140" s="84">
        <v>140</v>
      </c>
      <c r="AD1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 s="107">
        <v>8.9000000000000092</v>
      </c>
      <c r="AF140" s="110"/>
      <c r="AG140" s="2"/>
      <c r="AI140" s="3"/>
      <c r="AJ140" s="3"/>
      <c r="AK140" s="3"/>
    </row>
    <row r="141" spans="1:37" ht="34.049999999999997" customHeight="1" x14ac:dyDescent="0.3">
      <c r="A141" t="s">
        <v>1225</v>
      </c>
      <c r="C141" t="s">
        <v>202</v>
      </c>
      <c r="D141" s="14"/>
      <c r="E141" s="14" t="s">
        <v>56</v>
      </c>
      <c r="F141" s="79">
        <v>8.703389830508506</v>
      </c>
      <c r="G141" s="80"/>
      <c r="H141" s="14"/>
      <c r="I141" s="14"/>
      <c r="J141" s="15" t="s">
        <v>202</v>
      </c>
      <c r="K141" s="64"/>
      <c r="L141" s="64"/>
      <c r="M141" s="15"/>
      <c r="N141" s="81"/>
      <c r="O141" s="82">
        <v>9668.064453125</v>
      </c>
      <c r="P141" s="82">
        <v>2793.447021484375</v>
      </c>
      <c r="Q141" s="75"/>
      <c r="R141" s="83"/>
      <c r="S141" s="83"/>
      <c r="T141" s="77"/>
      <c r="U141" s="77"/>
      <c r="V141" s="77"/>
      <c r="W141" s="77"/>
      <c r="X141" s="50"/>
      <c r="Y141" s="50"/>
      <c r="Z141" s="50"/>
      <c r="AA141" s="50"/>
      <c r="AB141" s="49"/>
      <c r="AC141" s="84">
        <v>141</v>
      </c>
      <c r="AD1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 s="107">
        <v>9.0000000000000107</v>
      </c>
      <c r="AF141" s="110"/>
      <c r="AG141" s="2"/>
      <c r="AI141" s="3"/>
      <c r="AJ141" s="3"/>
      <c r="AK141" s="3"/>
    </row>
    <row r="142" spans="1:37" ht="34.049999999999997" customHeight="1" x14ac:dyDescent="0.3">
      <c r="A142" t="s">
        <v>1226</v>
      </c>
      <c r="C142" t="s">
        <v>231</v>
      </c>
      <c r="D142" s="14"/>
      <c r="E142" s="14" t="s">
        <v>56</v>
      </c>
      <c r="F142" s="79">
        <v>8.8474576271186756</v>
      </c>
      <c r="G142" s="80"/>
      <c r="H142" s="14"/>
      <c r="I142" s="14"/>
      <c r="J142" s="15" t="s">
        <v>231</v>
      </c>
      <c r="K142" s="64"/>
      <c r="L142" s="64"/>
      <c r="M142" s="15"/>
      <c r="N142" s="81"/>
      <c r="O142" s="82">
        <v>706.42657470703125</v>
      </c>
      <c r="P142" s="82">
        <v>6594.02587890625</v>
      </c>
      <c r="Q142" s="75"/>
      <c r="R142" s="83"/>
      <c r="S142" s="83"/>
      <c r="T142" s="77"/>
      <c r="U142" s="77"/>
      <c r="V142" s="77"/>
      <c r="W142" s="77"/>
      <c r="X142" s="50"/>
      <c r="Y142" s="50"/>
      <c r="Z142" s="50"/>
      <c r="AA142" s="50"/>
      <c r="AB142" s="49"/>
      <c r="AC142" s="84">
        <v>142</v>
      </c>
      <c r="AD1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 s="107">
        <v>9.1000000000000103</v>
      </c>
      <c r="AF142" s="110"/>
      <c r="AG142" s="2"/>
      <c r="AI142" s="3"/>
      <c r="AJ142" s="3"/>
      <c r="AK142" s="3"/>
    </row>
    <row r="143" spans="1:37" ht="34.049999999999997" customHeight="1" x14ac:dyDescent="0.3">
      <c r="A143" t="s">
        <v>1227</v>
      </c>
      <c r="C143" t="s">
        <v>184</v>
      </c>
      <c r="D143" s="14"/>
      <c r="E143" s="14" t="s">
        <v>56</v>
      </c>
      <c r="F143" s="79">
        <v>8.9915254237288451</v>
      </c>
      <c r="G143" s="80"/>
      <c r="H143" s="14"/>
      <c r="I143" s="14"/>
      <c r="J143" s="15" t="s">
        <v>184</v>
      </c>
      <c r="K143" s="64"/>
      <c r="L143" s="64"/>
      <c r="M143" s="15"/>
      <c r="N143" s="81"/>
      <c r="O143" s="82">
        <v>6474.91796875</v>
      </c>
      <c r="P143" s="82">
        <v>3518.543212890625</v>
      </c>
      <c r="Q143" s="75"/>
      <c r="R143" s="83"/>
      <c r="S143" s="83"/>
      <c r="T143" s="77"/>
      <c r="U143" s="77"/>
      <c r="V143" s="77"/>
      <c r="W143" s="77"/>
      <c r="X143" s="50"/>
      <c r="Y143" s="50"/>
      <c r="Z143" s="50"/>
      <c r="AA143" s="50"/>
      <c r="AB143" s="49"/>
      <c r="AC143" s="84">
        <v>143</v>
      </c>
      <c r="AD1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 s="107">
        <v>9.2000000000000099</v>
      </c>
      <c r="AF143" s="110"/>
      <c r="AG143" s="2"/>
      <c r="AI143" s="3"/>
      <c r="AJ143" s="3"/>
      <c r="AK143" s="3"/>
    </row>
    <row r="144" spans="1:37" ht="34.049999999999997" customHeight="1" x14ac:dyDescent="0.3">
      <c r="A144" t="s">
        <v>1228</v>
      </c>
      <c r="C144" t="s">
        <v>175</v>
      </c>
      <c r="D144" s="14"/>
      <c r="E144" s="14" t="s">
        <v>56</v>
      </c>
      <c r="F144" s="79">
        <v>9.1355932203390129</v>
      </c>
      <c r="G144" s="80"/>
      <c r="H144" s="14"/>
      <c r="I144" s="14"/>
      <c r="J144" s="15" t="s">
        <v>175</v>
      </c>
      <c r="K144" s="64"/>
      <c r="L144" s="64"/>
      <c r="M144" s="15"/>
      <c r="N144" s="81"/>
      <c r="O144" s="82">
        <v>2635.359375</v>
      </c>
      <c r="P144" s="82">
        <v>6881.04541015625</v>
      </c>
      <c r="Q144" s="75"/>
      <c r="R144" s="83"/>
      <c r="S144" s="83"/>
      <c r="T144" s="77"/>
      <c r="U144" s="77"/>
      <c r="V144" s="77"/>
      <c r="W144" s="77"/>
      <c r="X144" s="50"/>
      <c r="Y144" s="50"/>
      <c r="Z144" s="50"/>
      <c r="AA144" s="50"/>
      <c r="AB144" s="49"/>
      <c r="AC144" s="84">
        <v>144</v>
      </c>
      <c r="AD1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 s="107">
        <v>9.3000000000000096</v>
      </c>
      <c r="AF144" s="110"/>
      <c r="AG144" s="2"/>
      <c r="AI144" s="3"/>
      <c r="AJ144" s="3"/>
      <c r="AK144" s="3"/>
    </row>
    <row r="145" spans="1:37" ht="34.049999999999997" customHeight="1" x14ac:dyDescent="0.3">
      <c r="A145" t="s">
        <v>1229</v>
      </c>
      <c r="C145" t="s">
        <v>238</v>
      </c>
      <c r="D145" s="14"/>
      <c r="E145" s="14" t="s">
        <v>56</v>
      </c>
      <c r="F145" s="79">
        <v>9.2796610169491824</v>
      </c>
      <c r="G145" s="80"/>
      <c r="H145" s="14"/>
      <c r="I145" s="14"/>
      <c r="J145" s="15" t="s">
        <v>238</v>
      </c>
      <c r="K145" s="64"/>
      <c r="L145" s="64"/>
      <c r="M145" s="15"/>
      <c r="N145" s="81"/>
      <c r="O145" s="82">
        <v>2934.331298828125</v>
      </c>
      <c r="P145" s="82">
        <v>7842.48876953125</v>
      </c>
      <c r="Q145" s="75"/>
      <c r="R145" s="83"/>
      <c r="S145" s="83"/>
      <c r="T145" s="77"/>
      <c r="U145" s="77"/>
      <c r="V145" s="77"/>
      <c r="W145" s="77"/>
      <c r="X145" s="50"/>
      <c r="Y145" s="50"/>
      <c r="Z145" s="50"/>
      <c r="AA145" s="50"/>
      <c r="AB145" s="49"/>
      <c r="AC145" s="84">
        <v>145</v>
      </c>
      <c r="AD1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 s="107">
        <v>9.4000000000000092</v>
      </c>
      <c r="AF145" s="110"/>
      <c r="AG145" s="2"/>
      <c r="AI145" s="3"/>
      <c r="AJ145" s="3"/>
      <c r="AK145" s="3"/>
    </row>
    <row r="146" spans="1:37" ht="34.049999999999997" customHeight="1" x14ac:dyDescent="0.3">
      <c r="A146" t="s">
        <v>1230</v>
      </c>
      <c r="C146" t="s">
        <v>203</v>
      </c>
      <c r="D146" s="14"/>
      <c r="E146" s="14" t="s">
        <v>56</v>
      </c>
      <c r="F146" s="79">
        <v>9.4237288135593538</v>
      </c>
      <c r="G146" s="80"/>
      <c r="H146" s="14"/>
      <c r="I146" s="14"/>
      <c r="J146" s="15" t="s">
        <v>203</v>
      </c>
      <c r="K146" s="64"/>
      <c r="L146" s="64"/>
      <c r="M146" s="15"/>
      <c r="N146" s="81"/>
      <c r="O146" s="82">
        <v>7782.02294921875</v>
      </c>
      <c r="P146" s="82">
        <v>878.61871337890625</v>
      </c>
      <c r="Q146" s="75"/>
      <c r="R146" s="83"/>
      <c r="S146" s="83"/>
      <c r="T146" s="77"/>
      <c r="U146" s="77"/>
      <c r="V146" s="77"/>
      <c r="W146" s="77"/>
      <c r="X146" s="50"/>
      <c r="Y146" s="50"/>
      <c r="Z146" s="50"/>
      <c r="AA146" s="50"/>
      <c r="AB146" s="49"/>
      <c r="AC146" s="84">
        <v>146</v>
      </c>
      <c r="AD1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 s="107">
        <v>9.5000000000000107</v>
      </c>
      <c r="AF146" s="110"/>
      <c r="AG146" s="2"/>
      <c r="AI146" s="3"/>
      <c r="AJ146" s="3"/>
      <c r="AK146" s="3"/>
    </row>
    <row r="147" spans="1:37" ht="34.049999999999997" customHeight="1" x14ac:dyDescent="0.3">
      <c r="A147" t="s">
        <v>1231</v>
      </c>
      <c r="C147" t="s">
        <v>202</v>
      </c>
      <c r="D147" s="14"/>
      <c r="E147" s="14" t="s">
        <v>56</v>
      </c>
      <c r="F147" s="79">
        <v>9.5677966101695215</v>
      </c>
      <c r="G147" s="80"/>
      <c r="H147" s="14"/>
      <c r="I147" s="14"/>
      <c r="J147" s="15" t="s">
        <v>202</v>
      </c>
      <c r="K147" s="64"/>
      <c r="L147" s="64"/>
      <c r="M147" s="15"/>
      <c r="N147" s="81"/>
      <c r="O147" s="82">
        <v>7151.66943359375</v>
      </c>
      <c r="P147" s="82">
        <v>8371.29296875</v>
      </c>
      <c r="Q147" s="75"/>
      <c r="R147" s="83"/>
      <c r="S147" s="83"/>
      <c r="T147" s="77"/>
      <c r="U147" s="77"/>
      <c r="V147" s="77"/>
      <c r="W147" s="77"/>
      <c r="X147" s="50"/>
      <c r="Y147" s="50"/>
      <c r="Z147" s="50"/>
      <c r="AA147" s="50"/>
      <c r="AB147" s="49"/>
      <c r="AC147" s="84">
        <v>147</v>
      </c>
      <c r="AD1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 s="107">
        <v>9.6000000000000103</v>
      </c>
      <c r="AF147" s="110"/>
      <c r="AG147" s="2"/>
      <c r="AI147" s="3"/>
      <c r="AJ147" s="3"/>
      <c r="AK147" s="3"/>
    </row>
    <row r="148" spans="1:37" ht="34.049999999999997" customHeight="1" x14ac:dyDescent="0.3">
      <c r="A148" t="s">
        <v>1232</v>
      </c>
      <c r="C148" t="s">
        <v>188</v>
      </c>
      <c r="D148" s="14"/>
      <c r="E148" s="14" t="s">
        <v>56</v>
      </c>
      <c r="F148" s="79">
        <v>9.7118644067796911</v>
      </c>
      <c r="G148" s="80"/>
      <c r="H148" s="14"/>
      <c r="I148" s="14"/>
      <c r="J148" s="15" t="s">
        <v>188</v>
      </c>
      <c r="K148" s="64"/>
      <c r="L148" s="64"/>
      <c r="M148" s="15"/>
      <c r="N148" s="81"/>
      <c r="O148" s="82">
        <v>8111.3369140625</v>
      </c>
      <c r="P148" s="82">
        <v>9047.556640625</v>
      </c>
      <c r="Q148" s="75"/>
      <c r="R148" s="83"/>
      <c r="S148" s="83"/>
      <c r="T148" s="77"/>
      <c r="U148" s="77"/>
      <c r="V148" s="77"/>
      <c r="W148" s="77"/>
      <c r="X148" s="50"/>
      <c r="Y148" s="50"/>
      <c r="Z148" s="50"/>
      <c r="AA148" s="50"/>
      <c r="AB148" s="49"/>
      <c r="AC148" s="84">
        <v>148</v>
      </c>
      <c r="AD1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 s="107">
        <v>9.7000000000000099</v>
      </c>
      <c r="AF148" s="110"/>
      <c r="AG148" s="2"/>
      <c r="AI148" s="3"/>
      <c r="AJ148" s="3"/>
      <c r="AK148" s="3"/>
    </row>
    <row r="149" spans="1:37" ht="34.049999999999997" customHeight="1" x14ac:dyDescent="0.3">
      <c r="A149" t="s">
        <v>1233</v>
      </c>
      <c r="C149" t="s">
        <v>217</v>
      </c>
      <c r="D149" s="14"/>
      <c r="E149" s="14" t="s">
        <v>56</v>
      </c>
      <c r="F149" s="79">
        <v>9.8559322033898589</v>
      </c>
      <c r="G149" s="80"/>
      <c r="H149" s="14"/>
      <c r="I149" s="14"/>
      <c r="J149" s="15" t="s">
        <v>217</v>
      </c>
      <c r="K149" s="64"/>
      <c r="L149" s="64"/>
      <c r="M149" s="15"/>
      <c r="N149" s="81"/>
      <c r="O149" s="82">
        <v>3819.1484375</v>
      </c>
      <c r="P149" s="82">
        <v>219.57525634765625</v>
      </c>
      <c r="Q149" s="75"/>
      <c r="R149" s="83"/>
      <c r="S149" s="83"/>
      <c r="T149" s="77"/>
      <c r="U149" s="77"/>
      <c r="V149" s="77"/>
      <c r="W149" s="77"/>
      <c r="X149" s="50"/>
      <c r="Y149" s="50"/>
      <c r="Z149" s="50"/>
      <c r="AA149" s="50"/>
      <c r="AB149" s="49"/>
      <c r="AC149" s="84">
        <v>149</v>
      </c>
      <c r="AD1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 s="107">
        <v>9.8000000000000096</v>
      </c>
      <c r="AF149" s="110"/>
      <c r="AG149" s="2"/>
      <c r="AI149" s="3"/>
      <c r="AJ149" s="3"/>
      <c r="AK149" s="3"/>
    </row>
    <row r="150" spans="1:37" ht="34.049999999999997" customHeight="1" x14ac:dyDescent="0.3">
      <c r="A150" t="s">
        <v>1234</v>
      </c>
      <c r="C150" t="s">
        <v>239</v>
      </c>
      <c r="D150" s="14"/>
      <c r="E150" s="14" t="s">
        <v>56</v>
      </c>
      <c r="F150" s="79">
        <v>5.822033898305107</v>
      </c>
      <c r="G150" s="80"/>
      <c r="H150" s="14"/>
      <c r="I150" s="14"/>
      <c r="J150" s="15" t="s">
        <v>239</v>
      </c>
      <c r="K150" s="64"/>
      <c r="L150" s="64"/>
      <c r="M150" s="15"/>
      <c r="N150" s="81"/>
      <c r="O150" s="82">
        <v>1053.705322265625</v>
      </c>
      <c r="P150" s="82">
        <v>3239.941650390625</v>
      </c>
      <c r="Q150" s="75"/>
      <c r="R150" s="83"/>
      <c r="S150" s="83"/>
      <c r="T150" s="77"/>
      <c r="U150" s="77"/>
      <c r="V150" s="77"/>
      <c r="W150" s="77"/>
      <c r="X150" s="50"/>
      <c r="Y150" s="50"/>
      <c r="Z150" s="50"/>
      <c r="AA150" s="50"/>
      <c r="AB150" s="49"/>
      <c r="AC150" s="84">
        <v>150</v>
      </c>
      <c r="AD1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 s="107">
        <v>7</v>
      </c>
      <c r="AF150" s="110"/>
      <c r="AG150" s="2"/>
      <c r="AI150" s="3"/>
      <c r="AJ150" s="3"/>
      <c r="AK150" s="3"/>
    </row>
    <row r="151" spans="1:37" ht="34.049999999999997" customHeight="1" x14ac:dyDescent="0.3">
      <c r="A151" t="s">
        <v>1235</v>
      </c>
      <c r="C151" t="s">
        <v>202</v>
      </c>
      <c r="D151" s="14"/>
      <c r="E151" s="14" t="s">
        <v>56</v>
      </c>
      <c r="F151" s="79">
        <v>5.9661016949152756</v>
      </c>
      <c r="G151" s="80"/>
      <c r="H151" s="14"/>
      <c r="I151" s="14"/>
      <c r="J151" s="15" t="s">
        <v>202</v>
      </c>
      <c r="K151" s="64"/>
      <c r="L151" s="64"/>
      <c r="M151" s="15"/>
      <c r="N151" s="81"/>
      <c r="O151" s="82">
        <v>3075.118896484375</v>
      </c>
      <c r="P151" s="82">
        <v>6938.251953125</v>
      </c>
      <c r="Q151" s="75"/>
      <c r="R151" s="83"/>
      <c r="S151" s="83"/>
      <c r="T151" s="77"/>
      <c r="U151" s="77"/>
      <c r="V151" s="77"/>
      <c r="W151" s="77"/>
      <c r="X151" s="50"/>
      <c r="Y151" s="50"/>
      <c r="Z151" s="50"/>
      <c r="AA151" s="50"/>
      <c r="AB151" s="49"/>
      <c r="AC151" s="84">
        <v>151</v>
      </c>
      <c r="AD1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 s="107">
        <v>7.1</v>
      </c>
      <c r="AF151" s="110"/>
      <c r="AG151" s="2"/>
      <c r="AI151" s="3"/>
      <c r="AJ151" s="3"/>
      <c r="AK151" s="3"/>
    </row>
    <row r="152" spans="1:37" ht="34.049999999999997" customHeight="1" x14ac:dyDescent="0.3">
      <c r="A152" t="s">
        <v>1236</v>
      </c>
      <c r="C152" t="s">
        <v>175</v>
      </c>
      <c r="D152" s="14"/>
      <c r="E152" s="14" t="s">
        <v>56</v>
      </c>
      <c r="F152" s="79">
        <v>6.1101694915254452</v>
      </c>
      <c r="G152" s="80"/>
      <c r="H152" s="14"/>
      <c r="I152" s="14"/>
      <c r="J152" s="15" t="s">
        <v>175</v>
      </c>
      <c r="K152" s="64"/>
      <c r="L152" s="64"/>
      <c r="M152" s="15"/>
      <c r="N152" s="81"/>
      <c r="O152" s="82">
        <v>1215.7115478515625</v>
      </c>
      <c r="P152" s="82">
        <v>7885.37353515625</v>
      </c>
      <c r="Q152" s="75"/>
      <c r="R152" s="83"/>
      <c r="S152" s="83"/>
      <c r="T152" s="77"/>
      <c r="U152" s="77"/>
      <c r="V152" s="77"/>
      <c r="W152" s="77"/>
      <c r="X152" s="50"/>
      <c r="Y152" s="50"/>
      <c r="Z152" s="50"/>
      <c r="AA152" s="50"/>
      <c r="AB152" s="49"/>
      <c r="AC152" s="84">
        <v>152</v>
      </c>
      <c r="AD1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 s="107">
        <v>7.2</v>
      </c>
      <c r="AF152" s="110"/>
      <c r="AG152" s="2"/>
      <c r="AI152" s="3"/>
      <c r="AJ152" s="3"/>
      <c r="AK152" s="3"/>
    </row>
    <row r="153" spans="1:37" ht="34.049999999999997" customHeight="1" x14ac:dyDescent="0.3">
      <c r="A153" t="s">
        <v>1237</v>
      </c>
      <c r="C153" t="s">
        <v>240</v>
      </c>
      <c r="D153" s="14"/>
      <c r="E153" s="14" t="s">
        <v>56</v>
      </c>
      <c r="F153" s="79">
        <v>6.2542372881356139</v>
      </c>
      <c r="G153" s="80"/>
      <c r="H153" s="14"/>
      <c r="I153" s="14"/>
      <c r="J153" s="15" t="s">
        <v>240</v>
      </c>
      <c r="K153" s="64"/>
      <c r="L153" s="64"/>
      <c r="M153" s="15"/>
      <c r="N153" s="81"/>
      <c r="O153" s="82">
        <v>6922.814453125</v>
      </c>
      <c r="P153" s="82">
        <v>8939.408203125</v>
      </c>
      <c r="Q153" s="75"/>
      <c r="R153" s="83"/>
      <c r="S153" s="83"/>
      <c r="T153" s="77"/>
      <c r="U153" s="77"/>
      <c r="V153" s="77"/>
      <c r="W153" s="77"/>
      <c r="X153" s="50"/>
      <c r="Y153" s="50"/>
      <c r="Z153" s="50"/>
      <c r="AA153" s="50"/>
      <c r="AB153" s="49"/>
      <c r="AC153" s="84">
        <v>153</v>
      </c>
      <c r="AD1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 s="107">
        <v>7.3</v>
      </c>
      <c r="AF153" s="110"/>
      <c r="AG153" s="2"/>
      <c r="AI153" s="3"/>
      <c r="AJ153" s="3"/>
      <c r="AK153" s="3"/>
    </row>
    <row r="154" spans="1:37" ht="34.049999999999997" customHeight="1" x14ac:dyDescent="0.3">
      <c r="A154" t="s">
        <v>1238</v>
      </c>
      <c r="C154" t="s">
        <v>191</v>
      </c>
      <c r="D154" s="14"/>
      <c r="E154" s="14" t="s">
        <v>56</v>
      </c>
      <c r="F154" s="79">
        <v>6.3983050847457843</v>
      </c>
      <c r="G154" s="80"/>
      <c r="H154" s="14"/>
      <c r="I154" s="14"/>
      <c r="J154" s="15" t="s">
        <v>191</v>
      </c>
      <c r="K154" s="64"/>
      <c r="L154" s="64"/>
      <c r="M154" s="15"/>
      <c r="N154" s="81"/>
      <c r="O154" s="82">
        <v>4433.54345703125</v>
      </c>
      <c r="P154" s="82">
        <v>8384.82421875</v>
      </c>
      <c r="Q154" s="75"/>
      <c r="R154" s="83"/>
      <c r="S154" s="83"/>
      <c r="T154" s="77"/>
      <c r="U154" s="77"/>
      <c r="V154" s="77"/>
      <c r="W154" s="77"/>
      <c r="X154" s="50"/>
      <c r="Y154" s="50"/>
      <c r="Z154" s="50"/>
      <c r="AA154" s="50"/>
      <c r="AB154" s="49"/>
      <c r="AC154" s="84">
        <v>154</v>
      </c>
      <c r="AD1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 s="107">
        <v>7.4</v>
      </c>
      <c r="AF154" s="110"/>
      <c r="AG154" s="2"/>
      <c r="AI154" s="3"/>
      <c r="AJ154" s="3"/>
      <c r="AK154" s="3"/>
    </row>
    <row r="155" spans="1:37" ht="34.049999999999997" customHeight="1" x14ac:dyDescent="0.3">
      <c r="A155" t="s">
        <v>1239</v>
      </c>
      <c r="C155" t="s">
        <v>241</v>
      </c>
      <c r="D155" s="14"/>
      <c r="E155" s="14" t="s">
        <v>56</v>
      </c>
      <c r="F155" s="79">
        <v>6.542372881355953</v>
      </c>
      <c r="G155" s="80"/>
      <c r="H155" s="14"/>
      <c r="I155" s="14"/>
      <c r="J155" s="15" t="s">
        <v>241</v>
      </c>
      <c r="K155" s="64"/>
      <c r="L155" s="64"/>
      <c r="M155" s="15"/>
      <c r="N155" s="81"/>
      <c r="O155" s="82">
        <v>5951.5498046875</v>
      </c>
      <c r="P155" s="82">
        <v>444.85934448242187</v>
      </c>
      <c r="Q155" s="75"/>
      <c r="R155" s="83"/>
      <c r="S155" s="83"/>
      <c r="T155" s="77"/>
      <c r="U155" s="77"/>
      <c r="V155" s="77"/>
      <c r="W155" s="77"/>
      <c r="X155" s="50"/>
      <c r="Y155" s="50"/>
      <c r="Z155" s="50"/>
      <c r="AA155" s="50"/>
      <c r="AB155" s="49"/>
      <c r="AC155" s="84">
        <v>155</v>
      </c>
      <c r="AD1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 s="107">
        <v>7.5</v>
      </c>
      <c r="AF155" s="110"/>
      <c r="AG155" s="2"/>
      <c r="AI155" s="3"/>
      <c r="AJ155" s="3"/>
      <c r="AK155" s="3"/>
    </row>
    <row r="156" spans="1:37" ht="34.049999999999997" customHeight="1" x14ac:dyDescent="0.3">
      <c r="A156" t="s">
        <v>1240</v>
      </c>
      <c r="C156" t="s">
        <v>242</v>
      </c>
      <c r="D156" s="14"/>
      <c r="E156" s="14" t="s">
        <v>56</v>
      </c>
      <c r="F156" s="79">
        <v>6.6864406779661225</v>
      </c>
      <c r="G156" s="80"/>
      <c r="H156" s="14"/>
      <c r="I156" s="14"/>
      <c r="J156" s="15" t="s">
        <v>242</v>
      </c>
      <c r="K156" s="64"/>
      <c r="L156" s="64"/>
      <c r="M156" s="15"/>
      <c r="N156" s="81"/>
      <c r="O156" s="82">
        <v>1207.5440673828125</v>
      </c>
      <c r="P156" s="82">
        <v>8805.0283203125</v>
      </c>
      <c r="Q156" s="75"/>
      <c r="R156" s="83"/>
      <c r="S156" s="83"/>
      <c r="T156" s="77"/>
      <c r="U156" s="77"/>
      <c r="V156" s="77"/>
      <c r="W156" s="77"/>
      <c r="X156" s="50"/>
      <c r="Y156" s="50"/>
      <c r="Z156" s="50"/>
      <c r="AA156" s="50"/>
      <c r="AB156" s="49"/>
      <c r="AC156" s="84">
        <v>156</v>
      </c>
      <c r="AD1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 s="107">
        <v>7.6</v>
      </c>
      <c r="AF156" s="110"/>
      <c r="AG156" s="2"/>
      <c r="AI156" s="3"/>
      <c r="AJ156" s="3"/>
      <c r="AK156" s="3"/>
    </row>
    <row r="157" spans="1:37" ht="34.049999999999997" customHeight="1" x14ac:dyDescent="0.3">
      <c r="A157" t="s">
        <v>1241</v>
      </c>
      <c r="C157" t="s">
        <v>231</v>
      </c>
      <c r="D157" s="14"/>
      <c r="E157" s="14" t="s">
        <v>56</v>
      </c>
      <c r="F157" s="79">
        <v>6.8305084745762921</v>
      </c>
      <c r="G157" s="80"/>
      <c r="H157" s="14"/>
      <c r="I157" s="14"/>
      <c r="J157" s="15" t="s">
        <v>231</v>
      </c>
      <c r="K157" s="64"/>
      <c r="L157" s="64"/>
      <c r="M157" s="15"/>
      <c r="N157" s="81"/>
      <c r="O157" s="82">
        <v>8170.46728515625</v>
      </c>
      <c r="P157" s="82">
        <v>8518.578125</v>
      </c>
      <c r="Q157" s="75"/>
      <c r="R157" s="83"/>
      <c r="S157" s="83"/>
      <c r="T157" s="77"/>
      <c r="U157" s="77"/>
      <c r="V157" s="77"/>
      <c r="W157" s="77"/>
      <c r="X157" s="50"/>
      <c r="Y157" s="50"/>
      <c r="Z157" s="50"/>
      <c r="AA157" s="50"/>
      <c r="AB157" s="49"/>
      <c r="AC157" s="84">
        <v>157</v>
      </c>
      <c r="AD1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 s="107">
        <v>7.7</v>
      </c>
      <c r="AF157" s="110"/>
      <c r="AG157" s="2"/>
      <c r="AI157" s="3"/>
      <c r="AJ157" s="3"/>
      <c r="AK157" s="3"/>
    </row>
    <row r="158" spans="1:37" ht="34.049999999999997" customHeight="1" x14ac:dyDescent="0.3">
      <c r="A158" t="s">
        <v>1242</v>
      </c>
      <c r="C158" t="s">
        <v>175</v>
      </c>
      <c r="D158" s="14"/>
      <c r="E158" s="14" t="s">
        <v>56</v>
      </c>
      <c r="F158" s="79">
        <v>6.9745762711864607</v>
      </c>
      <c r="G158" s="80"/>
      <c r="H158" s="14"/>
      <c r="I158" s="14"/>
      <c r="J158" s="15" t="s">
        <v>175</v>
      </c>
      <c r="K158" s="64"/>
      <c r="L158" s="64"/>
      <c r="M158" s="15"/>
      <c r="N158" s="81"/>
      <c r="O158" s="82">
        <v>6393.3427734375</v>
      </c>
      <c r="P158" s="82">
        <v>4344.205078125</v>
      </c>
      <c r="Q158" s="75"/>
      <c r="R158" s="83"/>
      <c r="S158" s="83"/>
      <c r="T158" s="77"/>
      <c r="U158" s="77"/>
      <c r="V158" s="77"/>
      <c r="W158" s="77"/>
      <c r="X158" s="50"/>
      <c r="Y158" s="50"/>
      <c r="Z158" s="50"/>
      <c r="AA158" s="50"/>
      <c r="AB158" s="49"/>
      <c r="AC158" s="84">
        <v>158</v>
      </c>
      <c r="AD1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 s="107">
        <v>7.8</v>
      </c>
      <c r="AF158" s="110"/>
      <c r="AG158" s="2"/>
      <c r="AI158" s="3"/>
      <c r="AJ158" s="3"/>
      <c r="AK158" s="3"/>
    </row>
    <row r="159" spans="1:37" ht="34.049999999999997" customHeight="1" x14ac:dyDescent="0.3">
      <c r="A159" t="s">
        <v>1243</v>
      </c>
      <c r="C159" t="s">
        <v>218</v>
      </c>
      <c r="D159" s="14"/>
      <c r="E159" s="14" t="s">
        <v>56</v>
      </c>
      <c r="F159" s="79">
        <v>7.1186440677966312</v>
      </c>
      <c r="G159" s="80"/>
      <c r="H159" s="14"/>
      <c r="I159" s="14"/>
      <c r="J159" s="15" t="s">
        <v>218</v>
      </c>
      <c r="K159" s="64"/>
      <c r="L159" s="64"/>
      <c r="M159" s="15"/>
      <c r="N159" s="81"/>
      <c r="O159" s="82">
        <v>3117.585205078125</v>
      </c>
      <c r="P159" s="82">
        <v>7727.25048828125</v>
      </c>
      <c r="Q159" s="75"/>
      <c r="R159" s="83"/>
      <c r="S159" s="83"/>
      <c r="T159" s="77"/>
      <c r="U159" s="77"/>
      <c r="V159" s="77"/>
      <c r="W159" s="77"/>
      <c r="X159" s="50"/>
      <c r="Y159" s="50"/>
      <c r="Z159" s="50"/>
      <c r="AA159" s="50"/>
      <c r="AB159" s="49"/>
      <c r="AC159" s="84">
        <v>159</v>
      </c>
      <c r="AD1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 s="107">
        <v>7.9</v>
      </c>
      <c r="AF159" s="110"/>
      <c r="AG159" s="2"/>
      <c r="AI159" s="3"/>
      <c r="AJ159" s="3"/>
      <c r="AK159" s="3"/>
    </row>
    <row r="160" spans="1:37" ht="34.049999999999997" customHeight="1" x14ac:dyDescent="0.3">
      <c r="A160" t="s">
        <v>1244</v>
      </c>
      <c r="C160" t="s">
        <v>243</v>
      </c>
      <c r="D160" s="14"/>
      <c r="E160" s="14" t="s">
        <v>56</v>
      </c>
      <c r="F160" s="79">
        <v>7.2627118644067981</v>
      </c>
      <c r="G160" s="80"/>
      <c r="H160" s="14"/>
      <c r="I160" s="14"/>
      <c r="J160" s="15" t="s">
        <v>243</v>
      </c>
      <c r="K160" s="64"/>
      <c r="L160" s="64"/>
      <c r="M160" s="15"/>
      <c r="N160" s="81"/>
      <c r="O160" s="82">
        <v>4675.1064453125</v>
      </c>
      <c r="P160" s="82">
        <v>8112.85595703125</v>
      </c>
      <c r="Q160" s="75"/>
      <c r="R160" s="83"/>
      <c r="S160" s="83"/>
      <c r="T160" s="77"/>
      <c r="U160" s="77"/>
      <c r="V160" s="77"/>
      <c r="W160" s="77"/>
      <c r="X160" s="50"/>
      <c r="Y160" s="50"/>
      <c r="Z160" s="50"/>
      <c r="AA160" s="50"/>
      <c r="AB160" s="49"/>
      <c r="AC160" s="84">
        <v>160</v>
      </c>
      <c r="AD1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 s="107">
        <v>8</v>
      </c>
      <c r="AF160" s="110"/>
      <c r="AG160" s="2"/>
      <c r="AI160" s="3"/>
      <c r="AJ160" s="3"/>
      <c r="AK160" s="3"/>
    </row>
    <row r="161" spans="1:37" ht="34.049999999999997" customHeight="1" x14ac:dyDescent="0.3">
      <c r="A161" t="s">
        <v>1245</v>
      </c>
      <c r="C161" t="s">
        <v>244</v>
      </c>
      <c r="D161" s="14"/>
      <c r="E161" s="14" t="s">
        <v>56</v>
      </c>
      <c r="F161" s="79">
        <v>7.4067796610169676</v>
      </c>
      <c r="G161" s="80"/>
      <c r="H161" s="14"/>
      <c r="I161" s="14"/>
      <c r="J161" s="15" t="s">
        <v>244</v>
      </c>
      <c r="K161" s="64"/>
      <c r="L161" s="64"/>
      <c r="M161" s="15"/>
      <c r="N161" s="81"/>
      <c r="O161" s="82">
        <v>2749.768798828125</v>
      </c>
      <c r="P161" s="82">
        <v>2948.69482421875</v>
      </c>
      <c r="Q161" s="75"/>
      <c r="R161" s="83"/>
      <c r="S161" s="83"/>
      <c r="T161" s="77"/>
      <c r="U161" s="77"/>
      <c r="V161" s="77"/>
      <c r="W161" s="77"/>
      <c r="X161" s="50"/>
      <c r="Y161" s="50"/>
      <c r="Z161" s="50"/>
      <c r="AA161" s="50"/>
      <c r="AB161" s="49"/>
      <c r="AC161" s="84">
        <v>161</v>
      </c>
      <c r="AD1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 s="107">
        <v>8.1</v>
      </c>
      <c r="AF161" s="110"/>
      <c r="AG161" s="2"/>
      <c r="AI161" s="3"/>
      <c r="AJ161" s="3"/>
      <c r="AK161" s="3"/>
    </row>
    <row r="162" spans="1:37" ht="34.049999999999997" customHeight="1" x14ac:dyDescent="0.3">
      <c r="A162" t="s">
        <v>1246</v>
      </c>
      <c r="C162" t="s">
        <v>245</v>
      </c>
      <c r="D162" s="14"/>
      <c r="E162" s="14" t="s">
        <v>56</v>
      </c>
      <c r="F162" s="79">
        <v>7.5508474576271363</v>
      </c>
      <c r="G162" s="80"/>
      <c r="H162" s="14"/>
      <c r="I162" s="14"/>
      <c r="J162" s="15" t="s">
        <v>245</v>
      </c>
      <c r="K162" s="64"/>
      <c r="L162" s="64"/>
      <c r="M162" s="15"/>
      <c r="N162" s="81"/>
      <c r="O162" s="82">
        <v>260.56710815429687</v>
      </c>
      <c r="P162" s="82">
        <v>7069.64013671875</v>
      </c>
      <c r="Q162" s="75"/>
      <c r="R162" s="83"/>
      <c r="S162" s="83"/>
      <c r="T162" s="77"/>
      <c r="U162" s="77"/>
      <c r="V162" s="77"/>
      <c r="W162" s="77"/>
      <c r="X162" s="50"/>
      <c r="Y162" s="50"/>
      <c r="Z162" s="50"/>
      <c r="AA162" s="50"/>
      <c r="AB162" s="49"/>
      <c r="AC162" s="84">
        <v>162</v>
      </c>
      <c r="AD1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 s="107">
        <v>8.1999999999999993</v>
      </c>
      <c r="AF162" s="110"/>
      <c r="AG162" s="2"/>
      <c r="AI162" s="3"/>
      <c r="AJ162" s="3"/>
      <c r="AK162" s="3"/>
    </row>
    <row r="163" spans="1:37" ht="34.049999999999997" customHeight="1" x14ac:dyDescent="0.3">
      <c r="A163" t="s">
        <v>1247</v>
      </c>
      <c r="C163" t="s">
        <v>178</v>
      </c>
      <c r="D163" s="14"/>
      <c r="E163" s="14" t="s">
        <v>56</v>
      </c>
      <c r="F163" s="79">
        <v>7.6949152542373085</v>
      </c>
      <c r="G163" s="80"/>
      <c r="H163" s="14"/>
      <c r="I163" s="14"/>
      <c r="J163" s="15" t="s">
        <v>178</v>
      </c>
      <c r="K163" s="64"/>
      <c r="L163" s="64"/>
      <c r="M163" s="15"/>
      <c r="N163" s="81"/>
      <c r="O163" s="82">
        <v>4001.233642578125</v>
      </c>
      <c r="P163" s="82">
        <v>1408.490234375</v>
      </c>
      <c r="Q163" s="75"/>
      <c r="R163" s="83"/>
      <c r="S163" s="83"/>
      <c r="T163" s="77"/>
      <c r="U163" s="77"/>
      <c r="V163" s="77"/>
      <c r="W163" s="77"/>
      <c r="X163" s="50"/>
      <c r="Y163" s="50"/>
      <c r="Z163" s="50"/>
      <c r="AA163" s="50"/>
      <c r="AB163" s="49"/>
      <c r="AC163" s="84">
        <v>163</v>
      </c>
      <c r="AD1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 s="107">
        <v>8.3000000000000007</v>
      </c>
      <c r="AF163" s="110"/>
      <c r="AG163" s="2"/>
      <c r="AI163" s="3"/>
      <c r="AJ163" s="3"/>
      <c r="AK163" s="3"/>
    </row>
    <row r="164" spans="1:37" ht="34.049999999999997" customHeight="1" x14ac:dyDescent="0.3">
      <c r="A164" t="s">
        <v>1248</v>
      </c>
      <c r="C164" t="s">
        <v>192</v>
      </c>
      <c r="D164" s="14"/>
      <c r="E164" s="14" t="s">
        <v>56</v>
      </c>
      <c r="F164" s="79">
        <v>7.8389830508474763</v>
      </c>
      <c r="G164" s="80"/>
      <c r="H164" s="14"/>
      <c r="I164" s="14"/>
      <c r="J164" s="15" t="s">
        <v>192</v>
      </c>
      <c r="K164" s="64"/>
      <c r="L164" s="64"/>
      <c r="M164" s="15"/>
      <c r="N164" s="81"/>
      <c r="O164" s="82">
        <v>8553.400390625</v>
      </c>
      <c r="P164" s="82">
        <v>3351.088623046875</v>
      </c>
      <c r="Q164" s="75"/>
      <c r="R164" s="83"/>
      <c r="S164" s="83"/>
      <c r="T164" s="77"/>
      <c r="U164" s="77"/>
      <c r="V164" s="77"/>
      <c r="W164" s="77"/>
      <c r="X164" s="50"/>
      <c r="Y164" s="50"/>
      <c r="Z164" s="50"/>
      <c r="AA164" s="50"/>
      <c r="AB164" s="49"/>
      <c r="AC164" s="84">
        <v>164</v>
      </c>
      <c r="AD1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 s="107">
        <v>8.4</v>
      </c>
      <c r="AF164" s="110"/>
      <c r="AG164" s="2"/>
      <c r="AI164" s="3"/>
      <c r="AJ164" s="3"/>
      <c r="AK164" s="3"/>
    </row>
    <row r="165" spans="1:37" ht="34.049999999999997" customHeight="1" x14ac:dyDescent="0.3">
      <c r="A165" t="s">
        <v>1249</v>
      </c>
      <c r="C165" t="s">
        <v>246</v>
      </c>
      <c r="D165" s="14"/>
      <c r="E165" s="14" t="s">
        <v>56</v>
      </c>
      <c r="F165" s="79">
        <v>7.9830508474576298</v>
      </c>
      <c r="G165" s="80"/>
      <c r="H165" s="14"/>
      <c r="I165" s="14"/>
      <c r="J165" s="15" t="s">
        <v>246</v>
      </c>
      <c r="K165" s="64"/>
      <c r="L165" s="64"/>
      <c r="M165" s="15"/>
      <c r="N165" s="81"/>
      <c r="O165" s="82">
        <v>8675.1630859375</v>
      </c>
      <c r="P165" s="82">
        <v>7281.67236328125</v>
      </c>
      <c r="Q165" s="75"/>
      <c r="R165" s="83"/>
      <c r="S165" s="83"/>
      <c r="T165" s="77"/>
      <c r="U165" s="77"/>
      <c r="V165" s="77"/>
      <c r="W165" s="77"/>
      <c r="X165" s="50"/>
      <c r="Y165" s="50"/>
      <c r="Z165" s="50"/>
      <c r="AA165" s="50"/>
      <c r="AB165" s="49"/>
      <c r="AC165" s="84">
        <v>165</v>
      </c>
      <c r="AD1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 s="107">
        <v>8.4999999999999893</v>
      </c>
      <c r="AF165" s="110"/>
      <c r="AG165" s="2"/>
      <c r="AI165" s="3"/>
      <c r="AJ165" s="3"/>
      <c r="AK165" s="3"/>
    </row>
    <row r="166" spans="1:37" ht="34.049999999999997" customHeight="1" x14ac:dyDescent="0.3">
      <c r="A166" t="s">
        <v>1250</v>
      </c>
      <c r="C166" t="s">
        <v>174</v>
      </c>
      <c r="D166" s="14"/>
      <c r="E166" s="14" t="s">
        <v>56</v>
      </c>
      <c r="F166" s="79">
        <v>8.1271186440678012</v>
      </c>
      <c r="G166" s="80"/>
      <c r="H166" s="14"/>
      <c r="I166" s="14"/>
      <c r="J166" s="15" t="s">
        <v>174</v>
      </c>
      <c r="K166" s="64"/>
      <c r="L166" s="64"/>
      <c r="M166" s="15"/>
      <c r="N166" s="81"/>
      <c r="O166" s="82">
        <v>6733.1552734375</v>
      </c>
      <c r="P166" s="82">
        <v>6048.58349609375</v>
      </c>
      <c r="Q166" s="75"/>
      <c r="R166" s="83"/>
      <c r="S166" s="83"/>
      <c r="T166" s="77"/>
      <c r="U166" s="77"/>
      <c r="V166" s="77"/>
      <c r="W166" s="77"/>
      <c r="X166" s="50"/>
      <c r="Y166" s="50"/>
      <c r="Z166" s="50"/>
      <c r="AA166" s="50"/>
      <c r="AB166" s="49"/>
      <c r="AC166" s="84">
        <v>166</v>
      </c>
      <c r="AD1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 s="107">
        <v>8.5999999999999908</v>
      </c>
      <c r="AF166" s="110"/>
      <c r="AG166" s="2"/>
      <c r="AI166" s="3"/>
      <c r="AJ166" s="3"/>
      <c r="AK166" s="3"/>
    </row>
    <row r="167" spans="1:37" ht="34.049999999999997" customHeight="1" x14ac:dyDescent="0.3">
      <c r="A167" t="s">
        <v>1251</v>
      </c>
      <c r="C167" t="s">
        <v>191</v>
      </c>
      <c r="D167" s="14"/>
      <c r="E167" s="14" t="s">
        <v>56</v>
      </c>
      <c r="F167" s="79">
        <v>8.2711864406779707</v>
      </c>
      <c r="G167" s="80"/>
      <c r="H167" s="14"/>
      <c r="I167" s="14"/>
      <c r="J167" s="15" t="s">
        <v>191</v>
      </c>
      <c r="K167" s="64"/>
      <c r="L167" s="64"/>
      <c r="M167" s="15"/>
      <c r="N167" s="81"/>
      <c r="O167" s="82">
        <v>6198.001953125</v>
      </c>
      <c r="P167" s="82">
        <v>1867.73046875</v>
      </c>
      <c r="Q167" s="75"/>
      <c r="R167" s="83"/>
      <c r="S167" s="83"/>
      <c r="T167" s="77"/>
      <c r="U167" s="77"/>
      <c r="V167" s="77"/>
      <c r="W167" s="77"/>
      <c r="X167" s="50"/>
      <c r="Y167" s="50"/>
      <c r="Z167" s="50"/>
      <c r="AA167" s="50"/>
      <c r="AB167" s="49"/>
      <c r="AC167" s="84">
        <v>167</v>
      </c>
      <c r="AD1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 s="107">
        <v>8.6999999999999904</v>
      </c>
      <c r="AF167" s="110"/>
      <c r="AG167" s="2"/>
      <c r="AI167" s="3"/>
      <c r="AJ167" s="3"/>
      <c r="AK167" s="3"/>
    </row>
    <row r="168" spans="1:37" ht="34.049999999999997" customHeight="1" x14ac:dyDescent="0.3">
      <c r="A168" t="s">
        <v>1252</v>
      </c>
      <c r="C168" t="s">
        <v>247</v>
      </c>
      <c r="D168" s="14"/>
      <c r="E168" s="14" t="s">
        <v>56</v>
      </c>
      <c r="F168" s="79">
        <v>8.4152542372881385</v>
      </c>
      <c r="G168" s="80"/>
      <c r="H168" s="14"/>
      <c r="I168" s="14"/>
      <c r="J168" s="15" t="s">
        <v>247</v>
      </c>
      <c r="K168" s="64"/>
      <c r="L168" s="64"/>
      <c r="M168" s="15"/>
      <c r="N168" s="81"/>
      <c r="O168" s="82">
        <v>6558.33544921875</v>
      </c>
      <c r="P168" s="82">
        <v>5384.72265625</v>
      </c>
      <c r="Q168" s="75"/>
      <c r="R168" s="83"/>
      <c r="S168" s="83"/>
      <c r="T168" s="77"/>
      <c r="U168" s="77"/>
      <c r="V168" s="77"/>
      <c r="W168" s="77"/>
      <c r="X168" s="50"/>
      <c r="Y168" s="50"/>
      <c r="Z168" s="50"/>
      <c r="AA168" s="50"/>
      <c r="AB168" s="49"/>
      <c r="AC168" s="84">
        <v>168</v>
      </c>
      <c r="AD1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 s="107">
        <v>8.7999999999999901</v>
      </c>
      <c r="AF168" s="110"/>
      <c r="AG168" s="2"/>
      <c r="AI168" s="3"/>
      <c r="AJ168" s="3"/>
      <c r="AK168" s="3"/>
    </row>
    <row r="169" spans="1:37" ht="34.049999999999997" customHeight="1" x14ac:dyDescent="0.3">
      <c r="A169" t="s">
        <v>1253</v>
      </c>
      <c r="C169" t="s">
        <v>196</v>
      </c>
      <c r="D169" s="14"/>
      <c r="E169" s="14" t="s">
        <v>56</v>
      </c>
      <c r="F169" s="79">
        <v>8.559322033898308</v>
      </c>
      <c r="G169" s="80"/>
      <c r="H169" s="14"/>
      <c r="I169" s="14"/>
      <c r="J169" s="15" t="s">
        <v>196</v>
      </c>
      <c r="K169" s="64"/>
      <c r="L169" s="64"/>
      <c r="M169" s="15"/>
      <c r="N169" s="81"/>
      <c r="O169" s="82">
        <v>3236.51025390625</v>
      </c>
      <c r="P169" s="82">
        <v>1537.3045654296875</v>
      </c>
      <c r="Q169" s="75"/>
      <c r="R169" s="83"/>
      <c r="S169" s="83"/>
      <c r="T169" s="77"/>
      <c r="U169" s="77"/>
      <c r="V169" s="77"/>
      <c r="W169" s="77"/>
      <c r="X169" s="50"/>
      <c r="Y169" s="50"/>
      <c r="Z169" s="50"/>
      <c r="AA169" s="50"/>
      <c r="AB169" s="49"/>
      <c r="AC169" s="84">
        <v>169</v>
      </c>
      <c r="AD1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 s="107">
        <v>8.8999999999999897</v>
      </c>
      <c r="AF169" s="110"/>
      <c r="AG169" s="2"/>
      <c r="AI169" s="3"/>
      <c r="AJ169" s="3"/>
      <c r="AK169" s="3"/>
    </row>
    <row r="170" spans="1:37" ht="34.049999999999997" customHeight="1" x14ac:dyDescent="0.3">
      <c r="A170" t="s">
        <v>1254</v>
      </c>
      <c r="C170" t="s">
        <v>219</v>
      </c>
      <c r="D170" s="14"/>
      <c r="E170" s="14" t="s">
        <v>56</v>
      </c>
      <c r="F170" s="79">
        <v>8.7033898305084776</v>
      </c>
      <c r="G170" s="80"/>
      <c r="H170" s="14"/>
      <c r="I170" s="14"/>
      <c r="J170" s="15" t="s">
        <v>219</v>
      </c>
      <c r="K170" s="64"/>
      <c r="L170" s="64"/>
      <c r="M170" s="15"/>
      <c r="N170" s="81"/>
      <c r="O170" s="82">
        <v>455.9527587890625</v>
      </c>
      <c r="P170" s="82">
        <v>5918.16650390625</v>
      </c>
      <c r="Q170" s="75"/>
      <c r="R170" s="83"/>
      <c r="S170" s="83"/>
      <c r="T170" s="77"/>
      <c r="U170" s="77"/>
      <c r="V170" s="77"/>
      <c r="W170" s="77"/>
      <c r="X170" s="50"/>
      <c r="Y170" s="50"/>
      <c r="Z170" s="50"/>
      <c r="AA170" s="50"/>
      <c r="AB170" s="49"/>
      <c r="AC170" s="84">
        <v>170</v>
      </c>
      <c r="AD1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 s="107">
        <v>8.9999999999999893</v>
      </c>
      <c r="AF170" s="110"/>
      <c r="AG170" s="2"/>
      <c r="AI170" s="3"/>
      <c r="AJ170" s="3"/>
      <c r="AK170" s="3"/>
    </row>
    <row r="171" spans="1:37" ht="34.049999999999997" customHeight="1" x14ac:dyDescent="0.3">
      <c r="A171" t="s">
        <v>1255</v>
      </c>
      <c r="C171" t="s">
        <v>191</v>
      </c>
      <c r="D171" s="14"/>
      <c r="E171" s="14" t="s">
        <v>56</v>
      </c>
      <c r="F171" s="79">
        <v>8.8474576271186471</v>
      </c>
      <c r="G171" s="80"/>
      <c r="H171" s="14"/>
      <c r="I171" s="14"/>
      <c r="J171" s="15" t="s">
        <v>191</v>
      </c>
      <c r="K171" s="64"/>
      <c r="L171" s="64"/>
      <c r="M171" s="15"/>
      <c r="N171" s="81"/>
      <c r="O171" s="82">
        <v>1235.2647705078125</v>
      </c>
      <c r="P171" s="82">
        <v>6711.212890625</v>
      </c>
      <c r="Q171" s="75"/>
      <c r="R171" s="83"/>
      <c r="S171" s="83"/>
      <c r="T171" s="77"/>
      <c r="U171" s="77"/>
      <c r="V171" s="77"/>
      <c r="W171" s="77"/>
      <c r="X171" s="50"/>
      <c r="Y171" s="50"/>
      <c r="Z171" s="50"/>
      <c r="AA171" s="50"/>
      <c r="AB171" s="49"/>
      <c r="AC171" s="84">
        <v>171</v>
      </c>
      <c r="AD1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 s="107">
        <v>9.0999999999999908</v>
      </c>
      <c r="AF171" s="110"/>
      <c r="AG171" s="2"/>
      <c r="AI171" s="3"/>
      <c r="AJ171" s="3"/>
      <c r="AK171" s="3"/>
    </row>
    <row r="172" spans="1:37" ht="34.049999999999997" customHeight="1" x14ac:dyDescent="0.3">
      <c r="A172" t="s">
        <v>1256</v>
      </c>
      <c r="C172" t="s">
        <v>248</v>
      </c>
      <c r="D172" s="14"/>
      <c r="E172" s="14" t="s">
        <v>56</v>
      </c>
      <c r="F172" s="79">
        <v>8.9915254237288167</v>
      </c>
      <c r="G172" s="80"/>
      <c r="H172" s="14"/>
      <c r="I172" s="14"/>
      <c r="J172" s="15" t="s">
        <v>248</v>
      </c>
      <c r="K172" s="64"/>
      <c r="L172" s="64"/>
      <c r="M172" s="15"/>
      <c r="N172" s="81"/>
      <c r="O172" s="82">
        <v>5249.22802734375</v>
      </c>
      <c r="P172" s="82">
        <v>7109.58203125</v>
      </c>
      <c r="Q172" s="75"/>
      <c r="R172" s="83"/>
      <c r="S172" s="83"/>
      <c r="T172" s="77"/>
      <c r="U172" s="77"/>
      <c r="V172" s="77"/>
      <c r="W172" s="77"/>
      <c r="X172" s="50"/>
      <c r="Y172" s="50"/>
      <c r="Z172" s="50"/>
      <c r="AA172" s="50"/>
      <c r="AB172" s="49"/>
      <c r="AC172" s="84">
        <v>172</v>
      </c>
      <c r="AD1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 s="107">
        <v>9.1999999999999904</v>
      </c>
      <c r="AF172" s="110"/>
      <c r="AG172" s="2"/>
      <c r="AI172" s="3"/>
      <c r="AJ172" s="3"/>
      <c r="AK172" s="3"/>
    </row>
    <row r="173" spans="1:37" ht="34.049999999999997" customHeight="1" x14ac:dyDescent="0.3">
      <c r="A173" t="s">
        <v>1257</v>
      </c>
      <c r="C173" t="s">
        <v>249</v>
      </c>
      <c r="D173" s="14"/>
      <c r="E173" s="14" t="s">
        <v>56</v>
      </c>
      <c r="F173" s="79">
        <v>9.1355932203389862</v>
      </c>
      <c r="G173" s="80"/>
      <c r="H173" s="14"/>
      <c r="I173" s="14"/>
      <c r="J173" s="15" t="s">
        <v>249</v>
      </c>
      <c r="K173" s="64"/>
      <c r="L173" s="64"/>
      <c r="M173" s="15"/>
      <c r="N173" s="81"/>
      <c r="O173" s="82">
        <v>507.43060302734375</v>
      </c>
      <c r="P173" s="82">
        <v>7411.5673828125</v>
      </c>
      <c r="Q173" s="75"/>
      <c r="R173" s="83"/>
      <c r="S173" s="83"/>
      <c r="T173" s="77"/>
      <c r="U173" s="77"/>
      <c r="V173" s="77"/>
      <c r="W173" s="77"/>
      <c r="X173" s="50"/>
      <c r="Y173" s="50"/>
      <c r="Z173" s="50"/>
      <c r="AA173" s="50"/>
      <c r="AB173" s="49"/>
      <c r="AC173" s="84">
        <v>173</v>
      </c>
      <c r="AD1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 s="107">
        <v>9.2999999999999901</v>
      </c>
      <c r="AF173" s="110"/>
      <c r="AG173" s="2"/>
      <c r="AI173" s="3"/>
      <c r="AJ173" s="3"/>
      <c r="AK173" s="3"/>
    </row>
    <row r="174" spans="1:37" ht="34.049999999999997" customHeight="1" x14ac:dyDescent="0.3">
      <c r="A174" t="s">
        <v>1258</v>
      </c>
      <c r="C174" t="s">
        <v>178</v>
      </c>
      <c r="D174" s="14"/>
      <c r="E174" s="14" t="s">
        <v>56</v>
      </c>
      <c r="F174" s="79">
        <v>9.2796610169491522</v>
      </c>
      <c r="G174" s="80"/>
      <c r="H174" s="14"/>
      <c r="I174" s="14"/>
      <c r="J174" s="15" t="s">
        <v>178</v>
      </c>
      <c r="K174" s="64"/>
      <c r="L174" s="64"/>
      <c r="M174" s="15"/>
      <c r="N174" s="81"/>
      <c r="O174" s="82">
        <v>8018.19140625</v>
      </c>
      <c r="P174" s="82">
        <v>8233.48828125</v>
      </c>
      <c r="Q174" s="75"/>
      <c r="R174" s="83"/>
      <c r="S174" s="83"/>
      <c r="T174" s="77"/>
      <c r="U174" s="77"/>
      <c r="V174" s="77"/>
      <c r="W174" s="77"/>
      <c r="X174" s="50"/>
      <c r="Y174" s="50"/>
      <c r="Z174" s="50"/>
      <c r="AA174" s="50"/>
      <c r="AB174" s="49"/>
      <c r="AC174" s="84">
        <v>174</v>
      </c>
      <c r="AD1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 s="107">
        <v>9.3999999999999897</v>
      </c>
      <c r="AF174" s="110"/>
      <c r="AG174" s="2"/>
      <c r="AI174" s="3"/>
      <c r="AJ174" s="3"/>
      <c r="AK174" s="3"/>
    </row>
    <row r="175" spans="1:37" ht="34.049999999999997" customHeight="1" x14ac:dyDescent="0.3">
      <c r="A175" t="s">
        <v>1259</v>
      </c>
      <c r="C175" t="s">
        <v>175</v>
      </c>
      <c r="D175" s="14"/>
      <c r="E175" s="14" t="s">
        <v>56</v>
      </c>
      <c r="F175" s="79">
        <v>9.4237288135593218</v>
      </c>
      <c r="G175" s="80"/>
      <c r="H175" s="14"/>
      <c r="I175" s="14"/>
      <c r="J175" s="15" t="s">
        <v>175</v>
      </c>
      <c r="K175" s="64"/>
      <c r="L175" s="64"/>
      <c r="M175" s="15"/>
      <c r="N175" s="81"/>
      <c r="O175" s="82">
        <v>1000.6051635742187</v>
      </c>
      <c r="P175" s="82">
        <v>2165.649169921875</v>
      </c>
      <c r="Q175" s="75"/>
      <c r="R175" s="83"/>
      <c r="S175" s="83"/>
      <c r="T175" s="77"/>
      <c r="U175" s="77"/>
      <c r="V175" s="77"/>
      <c r="W175" s="77"/>
      <c r="X175" s="50"/>
      <c r="Y175" s="50"/>
      <c r="Z175" s="50"/>
      <c r="AA175" s="50"/>
      <c r="AB175" s="49"/>
      <c r="AC175" s="84">
        <v>175</v>
      </c>
      <c r="AD1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 s="107">
        <v>9.4999999999999893</v>
      </c>
      <c r="AF175" s="110"/>
      <c r="AG175" s="2"/>
      <c r="AI175" s="3"/>
      <c r="AJ175" s="3"/>
      <c r="AK175" s="3"/>
    </row>
    <row r="176" spans="1:37" ht="34.049999999999997" customHeight="1" x14ac:dyDescent="0.3">
      <c r="A176" t="s">
        <v>1260</v>
      </c>
      <c r="C176" t="s">
        <v>250</v>
      </c>
      <c r="D176" s="14"/>
      <c r="E176" s="14" t="s">
        <v>56</v>
      </c>
      <c r="F176" s="79">
        <v>9.5677966101694931</v>
      </c>
      <c r="G176" s="80"/>
      <c r="H176" s="14"/>
      <c r="I176" s="14"/>
      <c r="J176" s="15" t="s">
        <v>250</v>
      </c>
      <c r="K176" s="64"/>
      <c r="L176" s="64"/>
      <c r="M176" s="15"/>
      <c r="N176" s="81"/>
      <c r="O176" s="82">
        <v>5260.96630859375</v>
      </c>
      <c r="P176" s="82">
        <v>1702.1837158203125</v>
      </c>
      <c r="Q176" s="75"/>
      <c r="R176" s="83"/>
      <c r="S176" s="83"/>
      <c r="T176" s="77"/>
      <c r="U176" s="77"/>
      <c r="V176" s="77"/>
      <c r="W176" s="77"/>
      <c r="X176" s="50"/>
      <c r="Y176" s="50"/>
      <c r="Z176" s="50"/>
      <c r="AA176" s="50"/>
      <c r="AB176" s="49"/>
      <c r="AC176" s="84">
        <v>176</v>
      </c>
      <c r="AD1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 s="107">
        <v>9.5999999999999908</v>
      </c>
      <c r="AF176" s="110"/>
      <c r="AG176" s="2"/>
      <c r="AI176" s="3"/>
      <c r="AJ176" s="3"/>
      <c r="AK176" s="3"/>
    </row>
    <row r="177" spans="1:37" ht="34.049999999999997" customHeight="1" x14ac:dyDescent="0.3">
      <c r="A177" t="s">
        <v>1261</v>
      </c>
      <c r="C177" t="s">
        <v>251</v>
      </c>
      <c r="D177" s="14"/>
      <c r="E177" s="14" t="s">
        <v>56</v>
      </c>
      <c r="F177" s="79">
        <v>9.7118644067796627</v>
      </c>
      <c r="G177" s="80"/>
      <c r="H177" s="14"/>
      <c r="I177" s="14"/>
      <c r="J177" s="15" t="s">
        <v>251</v>
      </c>
      <c r="K177" s="64"/>
      <c r="L177" s="64"/>
      <c r="M177" s="15"/>
      <c r="N177" s="81"/>
      <c r="O177" s="82">
        <v>2142.693359375</v>
      </c>
      <c r="P177" s="82">
        <v>7687.775390625</v>
      </c>
      <c r="Q177" s="75"/>
      <c r="R177" s="83"/>
      <c r="S177" s="83"/>
      <c r="T177" s="77"/>
      <c r="U177" s="77"/>
      <c r="V177" s="77"/>
      <c r="W177" s="77"/>
      <c r="X177" s="50"/>
      <c r="Y177" s="50"/>
      <c r="Z177" s="50"/>
      <c r="AA177" s="50"/>
      <c r="AB177" s="49"/>
      <c r="AC177" s="84">
        <v>177</v>
      </c>
      <c r="AD1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 s="107">
        <v>9.6999999999999904</v>
      </c>
      <c r="AF177" s="110"/>
      <c r="AG177" s="2"/>
      <c r="AI177" s="3"/>
      <c r="AJ177" s="3"/>
      <c r="AK177" s="3"/>
    </row>
    <row r="178" spans="1:37" ht="34.049999999999997" customHeight="1" x14ac:dyDescent="0.3">
      <c r="A178" t="s">
        <v>1262</v>
      </c>
      <c r="C178" t="s">
        <v>252</v>
      </c>
      <c r="D178" s="14"/>
      <c r="E178" s="14" t="s">
        <v>56</v>
      </c>
      <c r="F178" s="79">
        <v>9.8559322033898322</v>
      </c>
      <c r="G178" s="80"/>
      <c r="H178" s="14"/>
      <c r="I178" s="14"/>
      <c r="J178" s="15" t="s">
        <v>252</v>
      </c>
      <c r="K178" s="64"/>
      <c r="L178" s="64"/>
      <c r="M178" s="15"/>
      <c r="N178" s="81"/>
      <c r="O178" s="82">
        <v>2977.762939453125</v>
      </c>
      <c r="P178" s="82">
        <v>4926.33544921875</v>
      </c>
      <c r="Q178" s="75"/>
      <c r="R178" s="83"/>
      <c r="S178" s="83"/>
      <c r="T178" s="77"/>
      <c r="U178" s="77"/>
      <c r="V178" s="77"/>
      <c r="W178" s="77"/>
      <c r="X178" s="50"/>
      <c r="Y178" s="50"/>
      <c r="Z178" s="50"/>
      <c r="AA178" s="50"/>
      <c r="AB178" s="49"/>
      <c r="AC178" s="84">
        <v>178</v>
      </c>
      <c r="AD1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 s="107">
        <v>9.7999999999999901</v>
      </c>
      <c r="AF178" s="110"/>
      <c r="AG178" s="2"/>
      <c r="AI178" s="3"/>
      <c r="AJ178" s="3"/>
      <c r="AK178" s="3"/>
    </row>
    <row r="179" spans="1:37" ht="34.049999999999997" customHeight="1" x14ac:dyDescent="0.3">
      <c r="A179" t="s">
        <v>1263</v>
      </c>
      <c r="C179" t="s">
        <v>178</v>
      </c>
      <c r="D179" s="14"/>
      <c r="E179" s="14" t="s">
        <v>56</v>
      </c>
      <c r="F179" s="79">
        <v>10</v>
      </c>
      <c r="G179" s="80"/>
      <c r="H179" s="14"/>
      <c r="I179" s="14"/>
      <c r="J179" s="15" t="s">
        <v>178</v>
      </c>
      <c r="K179" s="64"/>
      <c r="L179" s="64"/>
      <c r="M179" s="15"/>
      <c r="N179" s="81"/>
      <c r="O179" s="82">
        <v>6601.77392578125</v>
      </c>
      <c r="P179" s="82">
        <v>9248.349609375</v>
      </c>
      <c r="Q179" s="75"/>
      <c r="R179" s="83"/>
      <c r="S179" s="83"/>
      <c r="T179" s="77"/>
      <c r="U179" s="77"/>
      <c r="V179" s="77"/>
      <c r="W179" s="77"/>
      <c r="X179" s="50"/>
      <c r="Y179" s="50"/>
      <c r="Z179" s="50"/>
      <c r="AA179" s="50"/>
      <c r="AB179" s="49"/>
      <c r="AC179" s="84">
        <v>179</v>
      </c>
      <c r="AD1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 s="107">
        <v>9.8999999999999897</v>
      </c>
      <c r="AF179" s="110"/>
      <c r="AG179" s="2"/>
      <c r="AI179" s="3"/>
      <c r="AJ179" s="3"/>
      <c r="AK179" s="3"/>
    </row>
    <row r="180" spans="1:37" ht="34.049999999999997" customHeight="1" x14ac:dyDescent="0.3">
      <c r="A180" t="s">
        <v>1264</v>
      </c>
      <c r="C180" t="s">
        <v>253</v>
      </c>
      <c r="D180" s="14"/>
      <c r="E180" s="14" t="s">
        <v>56</v>
      </c>
      <c r="F180" s="79">
        <v>8.4152542372881545</v>
      </c>
      <c r="G180" s="80"/>
      <c r="H180" s="14"/>
      <c r="I180" s="14"/>
      <c r="J180" s="15" t="s">
        <v>253</v>
      </c>
      <c r="K180" s="64"/>
      <c r="L180" s="64"/>
      <c r="M180" s="15"/>
      <c r="N180" s="81"/>
      <c r="O180" s="82">
        <v>6189.9296875</v>
      </c>
      <c r="P180" s="82">
        <v>8426.8515625</v>
      </c>
      <c r="Q180" s="75"/>
      <c r="R180" s="83"/>
      <c r="S180" s="83"/>
      <c r="T180" s="77"/>
      <c r="U180" s="77"/>
      <c r="V180" s="77"/>
      <c r="W180" s="77"/>
      <c r="X180" s="50"/>
      <c r="Y180" s="50"/>
      <c r="Z180" s="50"/>
      <c r="AA180" s="50"/>
      <c r="AB180" s="49"/>
      <c r="AC180" s="84">
        <v>180</v>
      </c>
      <c r="AD1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 s="107">
        <v>8.8000000000000007</v>
      </c>
      <c r="AF180" s="110"/>
      <c r="AG180" s="2"/>
      <c r="AI180" s="3"/>
      <c r="AJ180" s="3"/>
      <c r="AK180" s="3"/>
    </row>
    <row r="181" spans="1:37" ht="34.049999999999997" customHeight="1" x14ac:dyDescent="0.3">
      <c r="A181" t="s">
        <v>1265</v>
      </c>
      <c r="C181" t="s">
        <v>188</v>
      </c>
      <c r="D181" s="14"/>
      <c r="E181" s="14" t="s">
        <v>56</v>
      </c>
      <c r="F181" s="79">
        <v>6.2542372881356139</v>
      </c>
      <c r="G181" s="80"/>
      <c r="H181" s="14"/>
      <c r="I181" s="14"/>
      <c r="J181" s="15" t="s">
        <v>188</v>
      </c>
      <c r="K181" s="64"/>
      <c r="L181" s="64"/>
      <c r="M181" s="15"/>
      <c r="N181" s="81"/>
      <c r="O181" s="82">
        <v>5982.4501953125</v>
      </c>
      <c r="P181" s="82">
        <v>3161.616455078125</v>
      </c>
      <c r="Q181" s="75"/>
      <c r="R181" s="83"/>
      <c r="S181" s="83"/>
      <c r="T181" s="77"/>
      <c r="U181" s="77"/>
      <c r="V181" s="77"/>
      <c r="W181" s="77"/>
      <c r="X181" s="50"/>
      <c r="Y181" s="50"/>
      <c r="Z181" s="50"/>
      <c r="AA181" s="50"/>
      <c r="AB181" s="49"/>
      <c r="AC181" s="84">
        <v>181</v>
      </c>
      <c r="AD1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 s="107">
        <v>7.3</v>
      </c>
      <c r="AF181" s="110"/>
      <c r="AG181" s="2"/>
      <c r="AI181" s="3"/>
      <c r="AJ181" s="3"/>
      <c r="AK181" s="3"/>
    </row>
    <row r="182" spans="1:37" ht="34.049999999999997" customHeight="1" x14ac:dyDescent="0.3">
      <c r="A182" t="s">
        <v>1266</v>
      </c>
      <c r="C182" t="s">
        <v>254</v>
      </c>
      <c r="D182" s="14"/>
      <c r="E182" s="14" t="s">
        <v>56</v>
      </c>
      <c r="F182" s="79">
        <v>6.1101694915254452</v>
      </c>
      <c r="G182" s="80"/>
      <c r="H182" s="14"/>
      <c r="I182" s="14"/>
      <c r="J182" s="15" t="s">
        <v>254</v>
      </c>
      <c r="K182" s="64"/>
      <c r="L182" s="64"/>
      <c r="M182" s="15"/>
      <c r="N182" s="81"/>
      <c r="O182" s="82">
        <v>2217.07666015625</v>
      </c>
      <c r="P182" s="82">
        <v>8055.7265625</v>
      </c>
      <c r="Q182" s="75"/>
      <c r="R182" s="83"/>
      <c r="S182" s="83"/>
      <c r="T182" s="77"/>
      <c r="U182" s="77"/>
      <c r="V182" s="77"/>
      <c r="W182" s="77"/>
      <c r="X182" s="50"/>
      <c r="Y182" s="50"/>
      <c r="Z182" s="50"/>
      <c r="AA182" s="50"/>
      <c r="AB182" s="49"/>
      <c r="AC182" s="84">
        <v>182</v>
      </c>
      <c r="AD1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 s="107">
        <v>7.2</v>
      </c>
      <c r="AF182" s="110"/>
      <c r="AG182" s="2"/>
      <c r="AI182" s="3"/>
      <c r="AJ182" s="3"/>
      <c r="AK182" s="3"/>
    </row>
    <row r="183" spans="1:37" ht="34.049999999999997" customHeight="1" x14ac:dyDescent="0.3">
      <c r="A183" t="s">
        <v>1267</v>
      </c>
      <c r="C183" t="s">
        <v>195</v>
      </c>
      <c r="D183" s="14"/>
      <c r="E183" s="14" t="s">
        <v>56</v>
      </c>
      <c r="F183" s="79">
        <v>5.9661016949152756</v>
      </c>
      <c r="G183" s="80"/>
      <c r="H183" s="14"/>
      <c r="I183" s="14"/>
      <c r="J183" s="15" t="s">
        <v>195</v>
      </c>
      <c r="K183" s="64"/>
      <c r="L183" s="64"/>
      <c r="M183" s="15"/>
      <c r="N183" s="81"/>
      <c r="O183" s="82">
        <v>1657.701171875</v>
      </c>
      <c r="P183" s="82">
        <v>7573.62109375</v>
      </c>
      <c r="Q183" s="75"/>
      <c r="R183" s="83"/>
      <c r="S183" s="83"/>
      <c r="T183" s="77"/>
      <c r="U183" s="77"/>
      <c r="V183" s="77"/>
      <c r="W183" s="77"/>
      <c r="X183" s="50"/>
      <c r="Y183" s="50"/>
      <c r="Z183" s="50"/>
      <c r="AA183" s="50"/>
      <c r="AB183" s="49"/>
      <c r="AC183" s="84">
        <v>183</v>
      </c>
      <c r="AD1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 s="107">
        <v>7.1</v>
      </c>
      <c r="AF183" s="110"/>
      <c r="AG183" s="2"/>
      <c r="AI183" s="3"/>
      <c r="AJ183" s="3"/>
      <c r="AK183" s="3"/>
    </row>
    <row r="184" spans="1:37" ht="34.049999999999997" customHeight="1" x14ac:dyDescent="0.3">
      <c r="A184" t="s">
        <v>1268</v>
      </c>
      <c r="C184" t="s">
        <v>255</v>
      </c>
      <c r="D184" s="14"/>
      <c r="E184" s="14" t="s">
        <v>56</v>
      </c>
      <c r="F184" s="79">
        <v>5.822033898305107</v>
      </c>
      <c r="G184" s="80"/>
      <c r="H184" s="14"/>
      <c r="I184" s="14"/>
      <c r="J184" s="15" t="s">
        <v>255</v>
      </c>
      <c r="K184" s="64"/>
      <c r="L184" s="64"/>
      <c r="M184" s="15"/>
      <c r="N184" s="81"/>
      <c r="O184" s="82">
        <v>9301.078125</v>
      </c>
      <c r="P184" s="82">
        <v>7521.013671875</v>
      </c>
      <c r="Q184" s="75"/>
      <c r="R184" s="83"/>
      <c r="S184" s="83"/>
      <c r="T184" s="77"/>
      <c r="U184" s="77"/>
      <c r="V184" s="77"/>
      <c r="W184" s="77"/>
      <c r="X184" s="50"/>
      <c r="Y184" s="50"/>
      <c r="Z184" s="50"/>
      <c r="AA184" s="50"/>
      <c r="AB184" s="49"/>
      <c r="AC184" s="84">
        <v>184</v>
      </c>
      <c r="AD1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 s="107">
        <v>7</v>
      </c>
      <c r="AF184" s="110"/>
      <c r="AG184" s="2"/>
      <c r="AI184" s="3"/>
      <c r="AJ184" s="3"/>
      <c r="AK184" s="3"/>
    </row>
    <row r="185" spans="1:37" ht="34.049999999999997" customHeight="1" x14ac:dyDescent="0.3">
      <c r="A185" t="s">
        <v>1269</v>
      </c>
      <c r="C185" t="s">
        <v>202</v>
      </c>
      <c r="D185" s="14"/>
      <c r="E185" s="14" t="s">
        <v>56</v>
      </c>
      <c r="F185" s="79">
        <v>5.6779661016949383</v>
      </c>
      <c r="G185" s="80"/>
      <c r="H185" s="14"/>
      <c r="I185" s="14"/>
      <c r="J185" s="15" t="s">
        <v>202</v>
      </c>
      <c r="K185" s="64"/>
      <c r="L185" s="64"/>
      <c r="M185" s="15"/>
      <c r="N185" s="81"/>
      <c r="O185" s="82">
        <v>1806.7686767578125</v>
      </c>
      <c r="P185" s="82">
        <v>3463.00732421875</v>
      </c>
      <c r="Q185" s="75"/>
      <c r="R185" s="83"/>
      <c r="S185" s="83"/>
      <c r="T185" s="77"/>
      <c r="U185" s="77"/>
      <c r="V185" s="77"/>
      <c r="W185" s="77"/>
      <c r="X185" s="50"/>
      <c r="Y185" s="50"/>
      <c r="Z185" s="50"/>
      <c r="AA185" s="50"/>
      <c r="AB185" s="49"/>
      <c r="AC185" s="84">
        <v>185</v>
      </c>
      <c r="AD1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 s="107">
        <v>6.9</v>
      </c>
      <c r="AF185" s="110"/>
      <c r="AG185" s="2"/>
      <c r="AI185" s="3"/>
      <c r="AJ185" s="3"/>
      <c r="AK185" s="3"/>
    </row>
    <row r="186" spans="1:37" ht="34.049999999999997" customHeight="1" x14ac:dyDescent="0.3">
      <c r="A186" t="s">
        <v>1270</v>
      </c>
      <c r="C186" t="s">
        <v>256</v>
      </c>
      <c r="D186" s="14"/>
      <c r="E186" s="14" t="s">
        <v>56</v>
      </c>
      <c r="F186" s="79">
        <v>5.5338983050847679</v>
      </c>
      <c r="G186" s="80"/>
      <c r="H186" s="14"/>
      <c r="I186" s="14"/>
      <c r="J186" s="15" t="s">
        <v>256</v>
      </c>
      <c r="K186" s="64"/>
      <c r="L186" s="64"/>
      <c r="M186" s="15"/>
      <c r="N186" s="81"/>
      <c r="O186" s="82">
        <v>7444.10400390625</v>
      </c>
      <c r="P186" s="82">
        <v>9565.5205078125</v>
      </c>
      <c r="Q186" s="75"/>
      <c r="R186" s="83"/>
      <c r="S186" s="83"/>
      <c r="T186" s="77"/>
      <c r="U186" s="77"/>
      <c r="V186" s="77"/>
      <c r="W186" s="77"/>
      <c r="X186" s="50"/>
      <c r="Y186" s="50"/>
      <c r="Z186" s="50"/>
      <c r="AA186" s="50"/>
      <c r="AB186" s="49"/>
      <c r="AC186" s="84">
        <v>186</v>
      </c>
      <c r="AD1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 s="107">
        <v>6.8</v>
      </c>
      <c r="AF186" s="110"/>
      <c r="AG186" s="2"/>
      <c r="AI186" s="3"/>
      <c r="AJ186" s="3"/>
      <c r="AK186" s="3"/>
    </row>
    <row r="187" spans="1:37" ht="34.049999999999997" customHeight="1" x14ac:dyDescent="0.3">
      <c r="A187" t="s">
        <v>1271</v>
      </c>
      <c r="C187" t="s">
        <v>231</v>
      </c>
      <c r="D187" s="14"/>
      <c r="E187" s="14" t="s">
        <v>56</v>
      </c>
      <c r="F187" s="79">
        <v>5.3898305084745992</v>
      </c>
      <c r="G187" s="80"/>
      <c r="H187" s="14"/>
      <c r="I187" s="14"/>
      <c r="J187" s="15" t="s">
        <v>231</v>
      </c>
      <c r="K187" s="64"/>
      <c r="L187" s="64"/>
      <c r="M187" s="15"/>
      <c r="N187" s="81"/>
      <c r="O187" s="82">
        <v>4723.576171875</v>
      </c>
      <c r="P187" s="82">
        <v>5792.3310546875</v>
      </c>
      <c r="Q187" s="75"/>
      <c r="R187" s="83"/>
      <c r="S187" s="83"/>
      <c r="T187" s="77"/>
      <c r="U187" s="77"/>
      <c r="V187" s="77"/>
      <c r="W187" s="77"/>
      <c r="X187" s="50"/>
      <c r="Y187" s="50"/>
      <c r="Z187" s="50"/>
      <c r="AA187" s="50"/>
      <c r="AB187" s="49"/>
      <c r="AC187" s="84">
        <v>187</v>
      </c>
      <c r="AD1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 s="107">
        <v>6.7</v>
      </c>
      <c r="AF187" s="110"/>
      <c r="AG187" s="2"/>
      <c r="AI187" s="3"/>
      <c r="AJ187" s="3"/>
      <c r="AK187" s="3"/>
    </row>
    <row r="188" spans="1:37" ht="34.049999999999997" customHeight="1" x14ac:dyDescent="0.3">
      <c r="A188" t="s">
        <v>1272</v>
      </c>
      <c r="C188" t="s">
        <v>207</v>
      </c>
      <c r="D188" s="14"/>
      <c r="E188" s="14" t="s">
        <v>56</v>
      </c>
      <c r="F188" s="79">
        <v>5.2457627118644297</v>
      </c>
      <c r="G188" s="80"/>
      <c r="H188" s="14"/>
      <c r="I188" s="14"/>
      <c r="J188" s="15" t="s">
        <v>207</v>
      </c>
      <c r="K188" s="64"/>
      <c r="L188" s="64"/>
      <c r="M188" s="15"/>
      <c r="N188" s="81"/>
      <c r="O188" s="82">
        <v>9563.41796875</v>
      </c>
      <c r="P188" s="82">
        <v>5861.55810546875</v>
      </c>
      <c r="Q188" s="75"/>
      <c r="R188" s="83"/>
      <c r="S188" s="83"/>
      <c r="T188" s="77"/>
      <c r="U188" s="77"/>
      <c r="V188" s="77"/>
      <c r="W188" s="77"/>
      <c r="X188" s="50"/>
      <c r="Y188" s="50"/>
      <c r="Z188" s="50"/>
      <c r="AA188" s="50"/>
      <c r="AB188" s="49"/>
      <c r="AC188" s="84">
        <v>188</v>
      </c>
      <c r="AD1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 s="107">
        <v>6.6</v>
      </c>
      <c r="AF188" s="110"/>
      <c r="AG188" s="2"/>
      <c r="AI188" s="3"/>
      <c r="AJ188" s="3"/>
      <c r="AK188" s="3"/>
    </row>
    <row r="189" spans="1:37" ht="34.049999999999997" customHeight="1" x14ac:dyDescent="0.3">
      <c r="A189" t="s">
        <v>1273</v>
      </c>
      <c r="C189" t="s">
        <v>257</v>
      </c>
      <c r="D189" s="14"/>
      <c r="E189" s="14" t="s">
        <v>56</v>
      </c>
      <c r="F189" s="79">
        <v>5.1016949152542601</v>
      </c>
      <c r="G189" s="80"/>
      <c r="H189" s="14"/>
      <c r="I189" s="14"/>
      <c r="J189" s="15" t="s">
        <v>257</v>
      </c>
      <c r="K189" s="64"/>
      <c r="L189" s="64"/>
      <c r="M189" s="15"/>
      <c r="N189" s="81"/>
      <c r="O189" s="82">
        <v>975.95025634765625</v>
      </c>
      <c r="P189" s="82">
        <v>7640.81884765625</v>
      </c>
      <c r="Q189" s="75"/>
      <c r="R189" s="83"/>
      <c r="S189" s="83"/>
      <c r="T189" s="77"/>
      <c r="U189" s="77"/>
      <c r="V189" s="77"/>
      <c r="W189" s="77"/>
      <c r="X189" s="50"/>
      <c r="Y189" s="50"/>
      <c r="Z189" s="50"/>
      <c r="AA189" s="50"/>
      <c r="AB189" s="49"/>
      <c r="AC189" s="84">
        <v>189</v>
      </c>
      <c r="AD1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 s="107">
        <v>6.5</v>
      </c>
      <c r="AF189" s="110"/>
      <c r="AG189" s="2"/>
      <c r="AI189" s="3"/>
      <c r="AJ189" s="3"/>
      <c r="AK189" s="3"/>
    </row>
    <row r="190" spans="1:37" ht="34.049999999999997" customHeight="1" x14ac:dyDescent="0.3">
      <c r="A190" t="s">
        <v>1261</v>
      </c>
      <c r="C190" t="s">
        <v>251</v>
      </c>
      <c r="D190" s="14"/>
      <c r="E190" s="14" t="s">
        <v>56</v>
      </c>
      <c r="F190" s="79">
        <v>4.9576271186440914</v>
      </c>
      <c r="G190" s="80"/>
      <c r="H190" s="14"/>
      <c r="I190" s="14"/>
      <c r="J190" s="15" t="s">
        <v>251</v>
      </c>
      <c r="K190" s="64"/>
      <c r="L190" s="64"/>
      <c r="M190" s="15"/>
      <c r="N190" s="81"/>
      <c r="O190" s="82">
        <v>2142.693359375</v>
      </c>
      <c r="P190" s="82">
        <v>7687.775390625</v>
      </c>
      <c r="Q190" s="75"/>
      <c r="R190" s="83"/>
      <c r="S190" s="83"/>
      <c r="T190" s="77"/>
      <c r="U190" s="77"/>
      <c r="V190" s="77"/>
      <c r="W190" s="77"/>
      <c r="X190" s="50"/>
      <c r="Y190" s="50"/>
      <c r="Z190" s="50"/>
      <c r="AA190" s="50"/>
      <c r="AB190" s="49"/>
      <c r="AC190" s="84">
        <v>190</v>
      </c>
      <c r="AD1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 s="107">
        <v>6.4</v>
      </c>
      <c r="AF190" s="110"/>
      <c r="AG190" s="2"/>
      <c r="AI190" s="3"/>
      <c r="AJ190" s="3"/>
      <c r="AK190" s="3"/>
    </row>
    <row r="191" spans="1:37" ht="34.049999999999997" customHeight="1" x14ac:dyDescent="0.3">
      <c r="A191" t="s">
        <v>1274</v>
      </c>
      <c r="C191" t="s">
        <v>258</v>
      </c>
      <c r="D191" s="14"/>
      <c r="E191" s="14" t="s">
        <v>56</v>
      </c>
      <c r="F191" s="79">
        <v>4.813559322033921</v>
      </c>
      <c r="G191" s="80"/>
      <c r="H191" s="14"/>
      <c r="I191" s="14"/>
      <c r="J191" s="15" t="s">
        <v>258</v>
      </c>
      <c r="K191" s="64"/>
      <c r="L191" s="64"/>
      <c r="M191" s="15"/>
      <c r="N191" s="81"/>
      <c r="O191" s="82">
        <v>6493.138671875</v>
      </c>
      <c r="P191" s="82">
        <v>4718.52490234375</v>
      </c>
      <c r="Q191" s="75"/>
      <c r="R191" s="83"/>
      <c r="S191" s="83"/>
      <c r="T191" s="77"/>
      <c r="U191" s="77"/>
      <c r="V191" s="77"/>
      <c r="W191" s="77"/>
      <c r="X191" s="50"/>
      <c r="Y191" s="50"/>
      <c r="Z191" s="50"/>
      <c r="AA191" s="50"/>
      <c r="AB191" s="49"/>
      <c r="AC191" s="84">
        <v>191</v>
      </c>
      <c r="AD1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 s="107">
        <v>6.3</v>
      </c>
      <c r="AF191" s="110"/>
      <c r="AG191" s="2"/>
      <c r="AI191" s="3"/>
      <c r="AJ191" s="3"/>
      <c r="AK191" s="3"/>
    </row>
    <row r="192" spans="1:37" ht="34.049999999999997" customHeight="1" x14ac:dyDescent="0.3">
      <c r="A192" t="s">
        <v>1275</v>
      </c>
      <c r="C192" t="s">
        <v>257</v>
      </c>
      <c r="D192" s="14"/>
      <c r="E192" s="14" t="s">
        <v>56</v>
      </c>
      <c r="F192" s="79">
        <v>4.6694915254237532</v>
      </c>
      <c r="G192" s="80"/>
      <c r="H192" s="14"/>
      <c r="I192" s="14"/>
      <c r="J192" s="15" t="s">
        <v>257</v>
      </c>
      <c r="K192" s="64"/>
      <c r="L192" s="64"/>
      <c r="M192" s="15"/>
      <c r="N192" s="81"/>
      <c r="O192" s="82">
        <v>8773.1396484375</v>
      </c>
      <c r="P192" s="82">
        <v>4670.7294921875</v>
      </c>
      <c r="Q192" s="75"/>
      <c r="R192" s="83"/>
      <c r="S192" s="83"/>
      <c r="T192" s="77"/>
      <c r="U192" s="77"/>
      <c r="V192" s="77"/>
      <c r="W192" s="77"/>
      <c r="X192" s="50"/>
      <c r="Y192" s="50"/>
      <c r="Z192" s="50"/>
      <c r="AA192" s="50"/>
      <c r="AB192" s="49"/>
      <c r="AC192" s="84">
        <v>192</v>
      </c>
      <c r="AD1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 s="107">
        <v>6.2</v>
      </c>
      <c r="AF192" s="110"/>
      <c r="AG192" s="2"/>
      <c r="AI192" s="3"/>
      <c r="AJ192" s="3"/>
      <c r="AK192" s="3"/>
    </row>
    <row r="193" spans="1:37" ht="34.049999999999997" customHeight="1" x14ac:dyDescent="0.3">
      <c r="A193" t="s">
        <v>1276</v>
      </c>
      <c r="C193" t="s">
        <v>199</v>
      </c>
      <c r="D193" s="14"/>
      <c r="E193" s="14" t="s">
        <v>56</v>
      </c>
      <c r="F193" s="79">
        <v>4.5254237288135837</v>
      </c>
      <c r="G193" s="80"/>
      <c r="H193" s="14"/>
      <c r="I193" s="14"/>
      <c r="J193" s="15" t="s">
        <v>199</v>
      </c>
      <c r="K193" s="64"/>
      <c r="L193" s="64"/>
      <c r="M193" s="15"/>
      <c r="N193" s="81"/>
      <c r="O193" s="82">
        <v>9177.0546875</v>
      </c>
      <c r="P193" s="82">
        <v>3157.314208984375</v>
      </c>
      <c r="Q193" s="75"/>
      <c r="R193" s="83"/>
      <c r="S193" s="83"/>
      <c r="T193" s="77"/>
      <c r="U193" s="77"/>
      <c r="V193" s="77"/>
      <c r="W193" s="77"/>
      <c r="X193" s="50"/>
      <c r="Y193" s="50"/>
      <c r="Z193" s="50"/>
      <c r="AA193" s="50"/>
      <c r="AB193" s="49"/>
      <c r="AC193" s="84">
        <v>193</v>
      </c>
      <c r="AD1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 s="107">
        <v>6.1</v>
      </c>
      <c r="AF193" s="110"/>
      <c r="AG193" s="2"/>
      <c r="AI193" s="3"/>
      <c r="AJ193" s="3"/>
      <c r="AK193" s="3"/>
    </row>
    <row r="194" spans="1:37" ht="34.049999999999997" customHeight="1" x14ac:dyDescent="0.3">
      <c r="A194" t="s">
        <v>1277</v>
      </c>
      <c r="C194" t="s">
        <v>246</v>
      </c>
      <c r="D194" s="14"/>
      <c r="E194" s="14" t="s">
        <v>56</v>
      </c>
      <c r="F194" s="79">
        <v>8.4152542372881545</v>
      </c>
      <c r="G194" s="80"/>
      <c r="H194" s="14"/>
      <c r="I194" s="14"/>
      <c r="J194" s="15" t="s">
        <v>246</v>
      </c>
      <c r="K194" s="64"/>
      <c r="L194" s="64"/>
      <c r="M194" s="15"/>
      <c r="N194" s="81"/>
      <c r="O194" s="82">
        <v>3942.754638671875</v>
      </c>
      <c r="P194" s="82">
        <v>8585.2646484375</v>
      </c>
      <c r="Q194" s="75"/>
      <c r="R194" s="83"/>
      <c r="S194" s="83"/>
      <c r="T194" s="77"/>
      <c r="U194" s="77"/>
      <c r="V194" s="77"/>
      <c r="W194" s="77"/>
      <c r="X194" s="50"/>
      <c r="Y194" s="50"/>
      <c r="Z194" s="50"/>
      <c r="AA194" s="50"/>
      <c r="AB194" s="49"/>
      <c r="AC194" s="84">
        <v>194</v>
      </c>
      <c r="AD1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 s="107">
        <v>8.8000000000000007</v>
      </c>
      <c r="AF194" s="110"/>
      <c r="AG194" s="2"/>
      <c r="AI194" s="3"/>
      <c r="AJ194" s="3"/>
      <c r="AK194" s="3"/>
    </row>
    <row r="195" spans="1:37" ht="34.049999999999997" customHeight="1" x14ac:dyDescent="0.3">
      <c r="A195" t="s">
        <v>1278</v>
      </c>
      <c r="C195" t="s">
        <v>259</v>
      </c>
      <c r="D195" s="14"/>
      <c r="E195" s="14" t="s">
        <v>56</v>
      </c>
      <c r="F195" s="79">
        <v>8.2711864406779831</v>
      </c>
      <c r="G195" s="80"/>
      <c r="H195" s="14"/>
      <c r="I195" s="14"/>
      <c r="J195" s="15" t="s">
        <v>259</v>
      </c>
      <c r="K195" s="64"/>
      <c r="L195" s="64"/>
      <c r="M195" s="15"/>
      <c r="N195" s="81"/>
      <c r="O195" s="82">
        <v>1401.4332275390625</v>
      </c>
      <c r="P195" s="82">
        <v>3295.05078125</v>
      </c>
      <c r="Q195" s="75"/>
      <c r="R195" s="83"/>
      <c r="S195" s="83"/>
      <c r="T195" s="77"/>
      <c r="U195" s="77"/>
      <c r="V195" s="77"/>
      <c r="W195" s="77"/>
      <c r="X195" s="50"/>
      <c r="Y195" s="50"/>
      <c r="Z195" s="50"/>
      <c r="AA195" s="50"/>
      <c r="AB195" s="49"/>
      <c r="AC195" s="84">
        <v>195</v>
      </c>
      <c r="AD1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 s="107">
        <v>8.6999999999999993</v>
      </c>
      <c r="AF195" s="110"/>
      <c r="AG195" s="2"/>
      <c r="AI195" s="3"/>
      <c r="AJ195" s="3"/>
      <c r="AK195" s="3"/>
    </row>
    <row r="196" spans="1:37" ht="34.049999999999997" customHeight="1" x14ac:dyDescent="0.3">
      <c r="A196" t="s">
        <v>1279</v>
      </c>
      <c r="C196" t="s">
        <v>245</v>
      </c>
      <c r="D196" s="14"/>
      <c r="E196" s="14" t="s">
        <v>56</v>
      </c>
      <c r="F196" s="79">
        <v>8.1271186440678136</v>
      </c>
      <c r="G196" s="80"/>
      <c r="H196" s="14"/>
      <c r="I196" s="14"/>
      <c r="J196" s="15" t="s">
        <v>245</v>
      </c>
      <c r="K196" s="64"/>
      <c r="L196" s="64"/>
      <c r="M196" s="15"/>
      <c r="N196" s="81"/>
      <c r="O196" s="82">
        <v>6680.9228515625</v>
      </c>
      <c r="P196" s="82">
        <v>3015.236328125</v>
      </c>
      <c r="Q196" s="75"/>
      <c r="R196" s="83"/>
      <c r="S196" s="83"/>
      <c r="T196" s="77"/>
      <c r="U196" s="77"/>
      <c r="V196" s="77"/>
      <c r="W196" s="77"/>
      <c r="X196" s="50"/>
      <c r="Y196" s="50"/>
      <c r="Z196" s="50"/>
      <c r="AA196" s="50"/>
      <c r="AB196" s="49"/>
      <c r="AC196" s="84">
        <v>196</v>
      </c>
      <c r="AD1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 s="107">
        <v>8.6</v>
      </c>
      <c r="AF196" s="110"/>
      <c r="AG196" s="2"/>
      <c r="AI196" s="3"/>
      <c r="AJ196" s="3"/>
      <c r="AK196" s="3"/>
    </row>
    <row r="197" spans="1:37" ht="34.049999999999997" customHeight="1" x14ac:dyDescent="0.3">
      <c r="A197" t="s">
        <v>1280</v>
      </c>
      <c r="C197" t="s">
        <v>260</v>
      </c>
      <c r="D197" s="14"/>
      <c r="E197" s="14" t="s">
        <v>56</v>
      </c>
      <c r="F197" s="79">
        <v>7.9830508474576449</v>
      </c>
      <c r="G197" s="80"/>
      <c r="H197" s="14"/>
      <c r="I197" s="14"/>
      <c r="J197" s="15" t="s">
        <v>260</v>
      </c>
      <c r="K197" s="64"/>
      <c r="L197" s="64"/>
      <c r="M197" s="15"/>
      <c r="N197" s="81"/>
      <c r="O197" s="82">
        <v>2170.09814453125</v>
      </c>
      <c r="P197" s="82">
        <v>4942.341796875</v>
      </c>
      <c r="Q197" s="75"/>
      <c r="R197" s="83"/>
      <c r="S197" s="83"/>
      <c r="T197" s="77"/>
      <c r="U197" s="77"/>
      <c r="V197" s="77"/>
      <c r="W197" s="77"/>
      <c r="X197" s="50"/>
      <c r="Y197" s="50"/>
      <c r="Z197" s="50"/>
      <c r="AA197" s="50"/>
      <c r="AB197" s="49"/>
      <c r="AC197" s="84">
        <v>197</v>
      </c>
      <c r="AD1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 s="107">
        <v>8.5</v>
      </c>
      <c r="AF197" s="110"/>
      <c r="AG197" s="2"/>
      <c r="AI197" s="3"/>
      <c r="AJ197" s="3"/>
      <c r="AK197" s="3"/>
    </row>
    <row r="198" spans="1:37" ht="34.049999999999997" customHeight="1" x14ac:dyDescent="0.3">
      <c r="A198" t="s">
        <v>1281</v>
      </c>
      <c r="C198" t="s">
        <v>181</v>
      </c>
      <c r="D198" s="14"/>
      <c r="E198" s="14" t="s">
        <v>56</v>
      </c>
      <c r="F198" s="79">
        <v>7.8389830508474763</v>
      </c>
      <c r="G198" s="80"/>
      <c r="H198" s="14"/>
      <c r="I198" s="14"/>
      <c r="J198" s="15" t="s">
        <v>181</v>
      </c>
      <c r="K198" s="64"/>
      <c r="L198" s="64"/>
      <c r="M198" s="15"/>
      <c r="N198" s="81"/>
      <c r="O198" s="82">
        <v>2080.632568359375</v>
      </c>
      <c r="P198" s="82">
        <v>7960.6279296875</v>
      </c>
      <c r="Q198" s="75"/>
      <c r="R198" s="83"/>
      <c r="S198" s="83"/>
      <c r="T198" s="77"/>
      <c r="U198" s="77"/>
      <c r="V198" s="77"/>
      <c r="W198" s="77"/>
      <c r="X198" s="50"/>
      <c r="Y198" s="50"/>
      <c r="Z198" s="50"/>
      <c r="AA198" s="50"/>
      <c r="AB198" s="49"/>
      <c r="AC198" s="84">
        <v>198</v>
      </c>
      <c r="AD1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 s="107">
        <v>8.4</v>
      </c>
      <c r="AF198" s="110"/>
      <c r="AG198" s="2"/>
      <c r="AI198" s="3"/>
      <c r="AJ198" s="3"/>
      <c r="AK198" s="3"/>
    </row>
    <row r="199" spans="1:37" ht="34.049999999999997" customHeight="1" x14ac:dyDescent="0.3">
      <c r="A199" t="s">
        <v>1282</v>
      </c>
      <c r="C199" t="s">
        <v>261</v>
      </c>
      <c r="D199" s="14"/>
      <c r="E199" s="14" t="s">
        <v>56</v>
      </c>
      <c r="F199" s="79">
        <v>7.6949152542372925</v>
      </c>
      <c r="G199" s="80"/>
      <c r="H199" s="14"/>
      <c r="I199" s="14"/>
      <c r="J199" s="15" t="s">
        <v>261</v>
      </c>
      <c r="K199" s="64"/>
      <c r="L199" s="64"/>
      <c r="M199" s="15"/>
      <c r="N199" s="81"/>
      <c r="O199" s="82">
        <v>6672.0498046875</v>
      </c>
      <c r="P199" s="82">
        <v>4602.7451171875</v>
      </c>
      <c r="Q199" s="75"/>
      <c r="R199" s="83"/>
      <c r="S199" s="83"/>
      <c r="T199" s="77"/>
      <c r="U199" s="77"/>
      <c r="V199" s="77"/>
      <c r="W199" s="77"/>
      <c r="X199" s="50"/>
      <c r="Y199" s="50"/>
      <c r="Z199" s="50"/>
      <c r="AA199" s="50"/>
      <c r="AB199" s="49"/>
      <c r="AC199" s="84">
        <v>199</v>
      </c>
      <c r="AD1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 s="107">
        <v>8.2999999999999901</v>
      </c>
      <c r="AF199" s="110"/>
      <c r="AG199" s="2"/>
      <c r="AI199" s="3"/>
      <c r="AJ199" s="3"/>
      <c r="AK199" s="3"/>
    </row>
    <row r="200" spans="1:37" ht="34.049999999999997" customHeight="1" x14ac:dyDescent="0.3">
      <c r="A200" t="s">
        <v>1283</v>
      </c>
      <c r="C200" t="s">
        <v>178</v>
      </c>
      <c r="D200" s="14"/>
      <c r="E200" s="14" t="s">
        <v>56</v>
      </c>
      <c r="F200" s="79">
        <v>7.5508474576271238</v>
      </c>
      <c r="G200" s="80"/>
      <c r="H200" s="14"/>
      <c r="I200" s="14"/>
      <c r="J200" s="15" t="s">
        <v>178</v>
      </c>
      <c r="K200" s="64"/>
      <c r="L200" s="64"/>
      <c r="M200" s="15"/>
      <c r="N200" s="81"/>
      <c r="O200" s="82">
        <v>5571.16552734375</v>
      </c>
      <c r="P200" s="82">
        <v>655.2503662109375</v>
      </c>
      <c r="Q200" s="75"/>
      <c r="R200" s="83"/>
      <c r="S200" s="83"/>
      <c r="T200" s="77"/>
      <c r="U200" s="77"/>
      <c r="V200" s="77"/>
      <c r="W200" s="77"/>
      <c r="X200" s="50"/>
      <c r="Y200" s="50"/>
      <c r="Z200" s="50"/>
      <c r="AA200" s="50"/>
      <c r="AB200" s="49"/>
      <c r="AC200" s="84">
        <v>200</v>
      </c>
      <c r="AD2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 s="107">
        <v>8.1999999999999904</v>
      </c>
      <c r="AF200" s="110"/>
      <c r="AG200" s="2"/>
      <c r="AI200" s="3"/>
      <c r="AJ200" s="3"/>
      <c r="AK200" s="3"/>
    </row>
    <row r="201" spans="1:37" ht="34.049999999999997" customHeight="1" x14ac:dyDescent="0.3">
      <c r="A201" t="s">
        <v>1284</v>
      </c>
      <c r="C201" t="s">
        <v>262</v>
      </c>
      <c r="D201" s="14"/>
      <c r="E201" s="14" t="s">
        <v>56</v>
      </c>
      <c r="F201" s="79">
        <v>7.4067796610169543</v>
      </c>
      <c r="G201" s="80"/>
      <c r="H201" s="14"/>
      <c r="I201" s="14"/>
      <c r="J201" s="15" t="s">
        <v>262</v>
      </c>
      <c r="K201" s="64"/>
      <c r="L201" s="64"/>
      <c r="M201" s="15"/>
      <c r="N201" s="81"/>
      <c r="O201" s="82">
        <v>1102.705078125</v>
      </c>
      <c r="P201" s="82">
        <v>8543.109375</v>
      </c>
      <c r="Q201" s="75"/>
      <c r="R201" s="83"/>
      <c r="S201" s="83"/>
      <c r="T201" s="77"/>
      <c r="U201" s="77"/>
      <c r="V201" s="77"/>
      <c r="W201" s="77"/>
      <c r="X201" s="50"/>
      <c r="Y201" s="50"/>
      <c r="Z201" s="50"/>
      <c r="AA201" s="50"/>
      <c r="AB201" s="49"/>
      <c r="AC201" s="84">
        <v>201</v>
      </c>
      <c r="AD2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 s="107">
        <v>8.0999999999999908</v>
      </c>
      <c r="AF201" s="110"/>
      <c r="AG201" s="2"/>
      <c r="AI201" s="3"/>
      <c r="AJ201" s="3"/>
      <c r="AK201" s="3"/>
    </row>
    <row r="202" spans="1:37" ht="34.049999999999997" customHeight="1" x14ac:dyDescent="0.3">
      <c r="A202" t="s">
        <v>1285</v>
      </c>
      <c r="C202" t="s">
        <v>263</v>
      </c>
      <c r="D202" s="14"/>
      <c r="E202" s="14" t="s">
        <v>56</v>
      </c>
      <c r="F202" s="79">
        <v>7.2627118644067865</v>
      </c>
      <c r="G202" s="80"/>
      <c r="H202" s="14"/>
      <c r="I202" s="14"/>
      <c r="J202" s="15" t="s">
        <v>263</v>
      </c>
      <c r="K202" s="64"/>
      <c r="L202" s="64"/>
      <c r="M202" s="15"/>
      <c r="N202" s="81"/>
      <c r="O202" s="82">
        <v>6595.32763671875</v>
      </c>
      <c r="P202" s="82">
        <v>551.11224365234375</v>
      </c>
      <c r="Q202" s="75"/>
      <c r="R202" s="83"/>
      <c r="S202" s="83"/>
      <c r="T202" s="77"/>
      <c r="U202" s="77"/>
      <c r="V202" s="77"/>
      <c r="W202" s="77"/>
      <c r="X202" s="50"/>
      <c r="Y202" s="50"/>
      <c r="Z202" s="50"/>
      <c r="AA202" s="50"/>
      <c r="AB202" s="49"/>
      <c r="AC202" s="84">
        <v>202</v>
      </c>
      <c r="AD2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 s="107">
        <v>7.9999999999999902</v>
      </c>
      <c r="AF202" s="110"/>
      <c r="AG202" s="2"/>
      <c r="AI202" s="3"/>
      <c r="AJ202" s="3"/>
      <c r="AK202" s="3"/>
    </row>
    <row r="203" spans="1:37" ht="34.049999999999997" customHeight="1" x14ac:dyDescent="0.3">
      <c r="A203" t="s">
        <v>1286</v>
      </c>
      <c r="C203" t="s">
        <v>229</v>
      </c>
      <c r="D203" s="14"/>
      <c r="E203" s="14" t="s">
        <v>56</v>
      </c>
      <c r="F203" s="79">
        <v>7.1186440677966152</v>
      </c>
      <c r="G203" s="80"/>
      <c r="H203" s="14"/>
      <c r="I203" s="14"/>
      <c r="J203" s="15" t="s">
        <v>229</v>
      </c>
      <c r="K203" s="64"/>
      <c r="L203" s="64"/>
      <c r="M203" s="15"/>
      <c r="N203" s="81"/>
      <c r="O203" s="82">
        <v>7237.75537109375</v>
      </c>
      <c r="P203" s="82">
        <v>4860.19921875</v>
      </c>
      <c r="Q203" s="75"/>
      <c r="R203" s="83"/>
      <c r="S203" s="83"/>
      <c r="T203" s="77"/>
      <c r="U203" s="77"/>
      <c r="V203" s="77"/>
      <c r="W203" s="77"/>
      <c r="X203" s="50"/>
      <c r="Y203" s="50"/>
      <c r="Z203" s="50"/>
      <c r="AA203" s="50"/>
      <c r="AB203" s="49"/>
      <c r="AC203" s="84">
        <v>203</v>
      </c>
      <c r="AD2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 s="107">
        <v>7.8999999999999897</v>
      </c>
      <c r="AF203" s="110"/>
      <c r="AG203" s="2"/>
      <c r="AI203" s="3"/>
      <c r="AJ203" s="3"/>
      <c r="AK203" s="3"/>
    </row>
    <row r="204" spans="1:37" ht="34.049999999999997" customHeight="1" x14ac:dyDescent="0.3">
      <c r="A204" t="s">
        <v>1287</v>
      </c>
      <c r="C204" t="s">
        <v>264</v>
      </c>
      <c r="D204" s="14"/>
      <c r="E204" s="14" t="s">
        <v>56</v>
      </c>
      <c r="F204" s="79">
        <v>6.9745762711864465</v>
      </c>
      <c r="G204" s="80"/>
      <c r="H204" s="14"/>
      <c r="I204" s="14"/>
      <c r="J204" s="15" t="s">
        <v>264</v>
      </c>
      <c r="K204" s="64"/>
      <c r="L204" s="64"/>
      <c r="M204" s="15"/>
      <c r="N204" s="81"/>
      <c r="O204" s="82">
        <v>1075.0369873046875</v>
      </c>
      <c r="P204" s="82">
        <v>6229.14453125</v>
      </c>
      <c r="Q204" s="75"/>
      <c r="R204" s="83"/>
      <c r="S204" s="83"/>
      <c r="T204" s="77"/>
      <c r="U204" s="77"/>
      <c r="V204" s="77"/>
      <c r="W204" s="77"/>
      <c r="X204" s="50"/>
      <c r="Y204" s="50"/>
      <c r="Z204" s="50"/>
      <c r="AA204" s="50"/>
      <c r="AB204" s="49"/>
      <c r="AC204" s="84">
        <v>204</v>
      </c>
      <c r="AD2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 s="107">
        <v>7.7999999999999901</v>
      </c>
      <c r="AF204" s="110"/>
      <c r="AG204" s="2"/>
      <c r="AI204" s="3"/>
      <c r="AJ204" s="3"/>
      <c r="AK204" s="3"/>
    </row>
    <row r="205" spans="1:37" ht="34.049999999999997" customHeight="1" x14ac:dyDescent="0.3">
      <c r="A205" t="s">
        <v>1288</v>
      </c>
      <c r="C205" t="s">
        <v>188</v>
      </c>
      <c r="D205" s="14"/>
      <c r="E205" s="14" t="s">
        <v>56</v>
      </c>
      <c r="F205" s="79">
        <v>6.8305084745762628</v>
      </c>
      <c r="G205" s="80"/>
      <c r="H205" s="14"/>
      <c r="I205" s="14"/>
      <c r="J205" s="15" t="s">
        <v>188</v>
      </c>
      <c r="K205" s="64"/>
      <c r="L205" s="64"/>
      <c r="M205" s="15"/>
      <c r="N205" s="81"/>
      <c r="O205" s="82">
        <v>6482.73779296875</v>
      </c>
      <c r="P205" s="82">
        <v>2084.592529296875</v>
      </c>
      <c r="Q205" s="75"/>
      <c r="R205" s="83"/>
      <c r="S205" s="83"/>
      <c r="T205" s="77"/>
      <c r="U205" s="77"/>
      <c r="V205" s="77"/>
      <c r="W205" s="77"/>
      <c r="X205" s="50"/>
      <c r="Y205" s="50"/>
      <c r="Z205" s="50"/>
      <c r="AA205" s="50"/>
      <c r="AB205" s="49"/>
      <c r="AC205" s="84">
        <v>205</v>
      </c>
      <c r="AD2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 s="107">
        <v>7.6999999999999797</v>
      </c>
      <c r="AF205" s="110"/>
      <c r="AG205" s="2"/>
      <c r="AI205" s="3"/>
      <c r="AJ205" s="3"/>
      <c r="AK205" s="3"/>
    </row>
    <row r="206" spans="1:37" ht="34.049999999999997" customHeight="1" x14ac:dyDescent="0.3">
      <c r="A206" t="s">
        <v>1289</v>
      </c>
      <c r="C206" t="s">
        <v>265</v>
      </c>
      <c r="D206" s="14"/>
      <c r="E206" s="14" t="s">
        <v>56</v>
      </c>
      <c r="F206" s="79">
        <v>6.6864406779660941</v>
      </c>
      <c r="G206" s="80"/>
      <c r="H206" s="14"/>
      <c r="I206" s="14"/>
      <c r="J206" s="15" t="s">
        <v>265</v>
      </c>
      <c r="K206" s="64"/>
      <c r="L206" s="64"/>
      <c r="M206" s="15"/>
      <c r="N206" s="81"/>
      <c r="O206" s="82">
        <v>853.78460693359375</v>
      </c>
      <c r="P206" s="82">
        <v>2579.380859375</v>
      </c>
      <c r="Q206" s="75"/>
      <c r="R206" s="83"/>
      <c r="S206" s="83"/>
      <c r="T206" s="77"/>
      <c r="U206" s="77"/>
      <c r="V206" s="77"/>
      <c r="W206" s="77"/>
      <c r="X206" s="50"/>
      <c r="Y206" s="50"/>
      <c r="Z206" s="50"/>
      <c r="AA206" s="50"/>
      <c r="AB206" s="49"/>
      <c r="AC206" s="84">
        <v>206</v>
      </c>
      <c r="AD2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 s="107">
        <v>7.5999999999999801</v>
      </c>
      <c r="AF206" s="110"/>
      <c r="AG206" s="2"/>
      <c r="AI206" s="3"/>
      <c r="AJ206" s="3"/>
      <c r="AK206" s="3"/>
    </row>
    <row r="207" spans="1:37" ht="34.049999999999997" customHeight="1" x14ac:dyDescent="0.3">
      <c r="A207" t="s">
        <v>1186</v>
      </c>
      <c r="C207" t="s">
        <v>221</v>
      </c>
      <c r="D207" s="14"/>
      <c r="E207" s="14" t="s">
        <v>56</v>
      </c>
      <c r="F207" s="79">
        <v>6.5423728813559237</v>
      </c>
      <c r="G207" s="80"/>
      <c r="H207" s="14"/>
      <c r="I207" s="14"/>
      <c r="J207" s="15" t="s">
        <v>221</v>
      </c>
      <c r="K207" s="64"/>
      <c r="L207" s="64"/>
      <c r="M207" s="15"/>
      <c r="N207" s="81"/>
      <c r="O207" s="82">
        <v>3798.201171875</v>
      </c>
      <c r="P207" s="82">
        <v>6833.7880859375</v>
      </c>
      <c r="Q207" s="75"/>
      <c r="R207" s="83"/>
      <c r="S207" s="83"/>
      <c r="T207" s="77"/>
      <c r="U207" s="77"/>
      <c r="V207" s="77"/>
      <c r="W207" s="77"/>
      <c r="X207" s="50"/>
      <c r="Y207" s="50"/>
      <c r="Z207" s="50"/>
      <c r="AA207" s="50"/>
      <c r="AB207" s="49"/>
      <c r="AC207" s="84">
        <v>207</v>
      </c>
      <c r="AD2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 s="107">
        <v>7.4999999999999796</v>
      </c>
      <c r="AF207" s="110"/>
      <c r="AG207" s="2"/>
      <c r="AI207" s="3"/>
      <c r="AJ207" s="3"/>
      <c r="AK207" s="3"/>
    </row>
    <row r="208" spans="1:37" ht="34.049999999999997" customHeight="1" x14ac:dyDescent="0.3">
      <c r="A208" t="s">
        <v>1290</v>
      </c>
      <c r="C208" t="s">
        <v>174</v>
      </c>
      <c r="D208" s="14"/>
      <c r="E208" s="14" t="s">
        <v>56</v>
      </c>
      <c r="F208" s="79">
        <v>6.398305084745755</v>
      </c>
      <c r="G208" s="80"/>
      <c r="H208" s="14"/>
      <c r="I208" s="14"/>
      <c r="J208" s="15" t="s">
        <v>174</v>
      </c>
      <c r="K208" s="64"/>
      <c r="L208" s="64"/>
      <c r="M208" s="15"/>
      <c r="N208" s="81"/>
      <c r="O208" s="82">
        <v>8822.818359375</v>
      </c>
      <c r="P208" s="82">
        <v>4682.45703125</v>
      </c>
      <c r="Q208" s="75"/>
      <c r="R208" s="83"/>
      <c r="S208" s="83"/>
      <c r="T208" s="77"/>
      <c r="U208" s="77"/>
      <c r="V208" s="77"/>
      <c r="W208" s="77"/>
      <c r="X208" s="50"/>
      <c r="Y208" s="50"/>
      <c r="Z208" s="50"/>
      <c r="AA208" s="50"/>
      <c r="AB208" s="49"/>
      <c r="AC208" s="84">
        <v>208</v>
      </c>
      <c r="AD2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 s="107">
        <v>7.3999999999999799</v>
      </c>
      <c r="AF208" s="110"/>
      <c r="AG208" s="2"/>
      <c r="AI208" s="3"/>
      <c r="AJ208" s="3"/>
      <c r="AK208" s="3"/>
    </row>
    <row r="209" spans="1:37" ht="34.049999999999997" customHeight="1" x14ac:dyDescent="0.3">
      <c r="A209" t="s">
        <v>1291</v>
      </c>
      <c r="C209" t="s">
        <v>266</v>
      </c>
      <c r="D209" s="14"/>
      <c r="E209" s="14" t="s">
        <v>56</v>
      </c>
      <c r="F209" s="79">
        <v>6.2542372881355863</v>
      </c>
      <c r="G209" s="80"/>
      <c r="H209" s="14"/>
      <c r="I209" s="14"/>
      <c r="J209" s="15" t="s">
        <v>266</v>
      </c>
      <c r="K209" s="64"/>
      <c r="L209" s="64"/>
      <c r="M209" s="15"/>
      <c r="N209" s="81"/>
      <c r="O209" s="82">
        <v>6778.02294921875</v>
      </c>
      <c r="P209" s="82">
        <v>2108.64404296875</v>
      </c>
      <c r="Q209" s="75"/>
      <c r="R209" s="83"/>
      <c r="S209" s="83"/>
      <c r="T209" s="77"/>
      <c r="U209" s="77"/>
      <c r="V209" s="77"/>
      <c r="W209" s="77"/>
      <c r="X209" s="50"/>
      <c r="Y209" s="50"/>
      <c r="Z209" s="50"/>
      <c r="AA209" s="50"/>
      <c r="AB209" s="49"/>
      <c r="AC209" s="84">
        <v>209</v>
      </c>
      <c r="AD2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 s="107">
        <v>7.2999999999999803</v>
      </c>
      <c r="AF209" s="110"/>
      <c r="AG209" s="2"/>
      <c r="AI209" s="3"/>
      <c r="AJ209" s="3"/>
      <c r="AK209" s="3"/>
    </row>
    <row r="210" spans="1:37" ht="34.049999999999997" customHeight="1" x14ac:dyDescent="0.3">
      <c r="A210" t="s">
        <v>1292</v>
      </c>
      <c r="C210" t="s">
        <v>257</v>
      </c>
      <c r="D210" s="14"/>
      <c r="E210" s="14" t="s">
        <v>56</v>
      </c>
      <c r="F210" s="79">
        <v>6.1101694915254168</v>
      </c>
      <c r="G210" s="80"/>
      <c r="H210" s="14"/>
      <c r="I210" s="14"/>
      <c r="J210" s="15" t="s">
        <v>257</v>
      </c>
      <c r="K210" s="64"/>
      <c r="L210" s="64"/>
      <c r="M210" s="15"/>
      <c r="N210" s="81"/>
      <c r="O210" s="82">
        <v>6291.25048828125</v>
      </c>
      <c r="P210" s="82">
        <v>313.0770263671875</v>
      </c>
      <c r="Q210" s="75"/>
      <c r="R210" s="83"/>
      <c r="S210" s="83"/>
      <c r="T210" s="77"/>
      <c r="U210" s="77"/>
      <c r="V210" s="77"/>
      <c r="W210" s="77"/>
      <c r="X210" s="50"/>
      <c r="Y210" s="50"/>
      <c r="Z210" s="50"/>
      <c r="AA210" s="50"/>
      <c r="AB210" s="49"/>
      <c r="AC210" s="84">
        <v>210</v>
      </c>
      <c r="AD2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 s="107">
        <v>7.1999999999999797</v>
      </c>
      <c r="AF210" s="110"/>
      <c r="AG210" s="2"/>
      <c r="AI210" s="3"/>
      <c r="AJ210" s="3"/>
      <c r="AK210" s="3"/>
    </row>
    <row r="211" spans="1:37" ht="34.049999999999997" customHeight="1" x14ac:dyDescent="0.3">
      <c r="A211" t="s">
        <v>1293</v>
      </c>
      <c r="C211" t="s">
        <v>233</v>
      </c>
      <c r="D211" s="14"/>
      <c r="E211" s="14" t="s">
        <v>56</v>
      </c>
      <c r="F211" s="79">
        <v>5.9661016949152472</v>
      </c>
      <c r="G211" s="80"/>
      <c r="H211" s="14"/>
      <c r="I211" s="14"/>
      <c r="J211" s="15" t="s">
        <v>233</v>
      </c>
      <c r="K211" s="64"/>
      <c r="L211" s="64"/>
      <c r="M211" s="15"/>
      <c r="N211" s="81"/>
      <c r="O211" s="82">
        <v>2250.8818359375</v>
      </c>
      <c r="P211" s="82">
        <v>5114.10888671875</v>
      </c>
      <c r="Q211" s="75"/>
      <c r="R211" s="83"/>
      <c r="S211" s="83"/>
      <c r="T211" s="77"/>
      <c r="U211" s="77"/>
      <c r="V211" s="77"/>
      <c r="W211" s="77"/>
      <c r="X211" s="50"/>
      <c r="Y211" s="50"/>
      <c r="Z211" s="50"/>
      <c r="AA211" s="50"/>
      <c r="AB211" s="49"/>
      <c r="AC211" s="84">
        <v>211</v>
      </c>
      <c r="AD2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 s="107">
        <v>7.0999999999999801</v>
      </c>
      <c r="AF211" s="110"/>
      <c r="AG211" s="2"/>
      <c r="AI211" s="3"/>
      <c r="AJ211" s="3"/>
      <c r="AK211" s="3"/>
    </row>
    <row r="212" spans="1:37" ht="34.049999999999997" customHeight="1" x14ac:dyDescent="0.3">
      <c r="A212" t="s">
        <v>1294</v>
      </c>
      <c r="C212" t="s">
        <v>267</v>
      </c>
      <c r="D212" s="14"/>
      <c r="E212" s="14" t="s">
        <v>56</v>
      </c>
      <c r="F212" s="79">
        <v>5.8220338983050635</v>
      </c>
      <c r="G212" s="80"/>
      <c r="H212" s="14"/>
      <c r="I212" s="14"/>
      <c r="J212" s="15" t="s">
        <v>267</v>
      </c>
      <c r="K212" s="64"/>
      <c r="L212" s="64"/>
      <c r="M212" s="15"/>
      <c r="N212" s="81"/>
      <c r="O212" s="82">
        <v>645.57940673828125</v>
      </c>
      <c r="P212" s="82">
        <v>2680.67578125</v>
      </c>
      <c r="Q212" s="75"/>
      <c r="R212" s="83"/>
      <c r="S212" s="83"/>
      <c r="T212" s="77"/>
      <c r="U212" s="77"/>
      <c r="V212" s="77"/>
      <c r="W212" s="77"/>
      <c r="X212" s="50"/>
      <c r="Y212" s="50"/>
      <c r="Z212" s="50"/>
      <c r="AA212" s="50"/>
      <c r="AB212" s="49"/>
      <c r="AC212" s="84">
        <v>212</v>
      </c>
      <c r="AD2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 s="107">
        <v>6.9999999999999698</v>
      </c>
      <c r="AF212" s="110"/>
      <c r="AG212" s="2"/>
      <c r="AI212" s="3"/>
      <c r="AJ212" s="3"/>
      <c r="AK212" s="3"/>
    </row>
    <row r="213" spans="1:37" ht="34.049999999999997" customHeight="1" x14ac:dyDescent="0.3">
      <c r="A213" t="s">
        <v>1295</v>
      </c>
      <c r="C213" t="s">
        <v>193</v>
      </c>
      <c r="D213" s="14"/>
      <c r="E213" s="14" t="s">
        <v>56</v>
      </c>
      <c r="F213" s="79">
        <v>4.5254237288135837</v>
      </c>
      <c r="G213" s="80"/>
      <c r="H213" s="14"/>
      <c r="I213" s="14"/>
      <c r="J213" s="15" t="s">
        <v>193</v>
      </c>
      <c r="K213" s="64"/>
      <c r="L213" s="64"/>
      <c r="M213" s="15"/>
      <c r="N213" s="81"/>
      <c r="O213" s="82">
        <v>4708.84765625</v>
      </c>
      <c r="P213" s="82">
        <v>3741.487548828125</v>
      </c>
      <c r="Q213" s="75"/>
      <c r="R213" s="83"/>
      <c r="S213" s="83"/>
      <c r="T213" s="77"/>
      <c r="U213" s="77"/>
      <c r="V213" s="77"/>
      <c r="W213" s="77"/>
      <c r="X213" s="50"/>
      <c r="Y213" s="50"/>
      <c r="Z213" s="50"/>
      <c r="AA213" s="50"/>
      <c r="AB213" s="49"/>
      <c r="AC213" s="84">
        <v>213</v>
      </c>
      <c r="AD2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 s="107">
        <v>6.1</v>
      </c>
      <c r="AF213" s="110"/>
      <c r="AG213" s="2"/>
      <c r="AI213" s="3"/>
      <c r="AJ213" s="3"/>
      <c r="AK213" s="3"/>
    </row>
    <row r="214" spans="1:37" ht="34.049999999999997" customHeight="1" x14ac:dyDescent="0.3">
      <c r="A214" t="s">
        <v>1296</v>
      </c>
      <c r="C214" t="s">
        <v>196</v>
      </c>
      <c r="D214" s="14"/>
      <c r="E214" s="14" t="s">
        <v>56</v>
      </c>
      <c r="F214" s="79">
        <v>4.6694915254237532</v>
      </c>
      <c r="G214" s="80"/>
      <c r="H214" s="14"/>
      <c r="I214" s="14"/>
      <c r="J214" s="15" t="s">
        <v>196</v>
      </c>
      <c r="K214" s="64"/>
      <c r="L214" s="64"/>
      <c r="M214" s="15"/>
      <c r="N214" s="81"/>
      <c r="O214" s="82">
        <v>7112.5849609375</v>
      </c>
      <c r="P214" s="82">
        <v>2682.7939453125</v>
      </c>
      <c r="Q214" s="75"/>
      <c r="R214" s="83"/>
      <c r="S214" s="83"/>
      <c r="T214" s="77"/>
      <c r="U214" s="77"/>
      <c r="V214" s="77"/>
      <c r="W214" s="77"/>
      <c r="X214" s="50"/>
      <c r="Y214" s="50"/>
      <c r="Z214" s="50"/>
      <c r="AA214" s="50"/>
      <c r="AB214" s="49"/>
      <c r="AC214" s="84">
        <v>214</v>
      </c>
      <c r="AD2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 s="107">
        <v>6.2</v>
      </c>
      <c r="AF214" s="110"/>
      <c r="AG214" s="2"/>
      <c r="AI214" s="3"/>
      <c r="AJ214" s="3"/>
      <c r="AK214" s="3"/>
    </row>
    <row r="215" spans="1:37" ht="34.049999999999997" customHeight="1" x14ac:dyDescent="0.3">
      <c r="A215" t="s">
        <v>1297</v>
      </c>
      <c r="C215" t="s">
        <v>268</v>
      </c>
      <c r="D215" s="14"/>
      <c r="E215" s="14" t="s">
        <v>56</v>
      </c>
      <c r="F215" s="79">
        <v>4.813559322033921</v>
      </c>
      <c r="G215" s="80"/>
      <c r="H215" s="14"/>
      <c r="I215" s="14"/>
      <c r="J215" s="15" t="s">
        <v>268</v>
      </c>
      <c r="K215" s="64"/>
      <c r="L215" s="64"/>
      <c r="M215" s="15"/>
      <c r="N215" s="81"/>
      <c r="O215" s="82">
        <v>8388.3955078125</v>
      </c>
      <c r="P215" s="82">
        <v>9105.0166015625</v>
      </c>
      <c r="Q215" s="75"/>
      <c r="R215" s="83"/>
      <c r="S215" s="83"/>
      <c r="T215" s="77"/>
      <c r="U215" s="77"/>
      <c r="V215" s="77"/>
      <c r="W215" s="77"/>
      <c r="X215" s="50"/>
      <c r="Y215" s="50"/>
      <c r="Z215" s="50"/>
      <c r="AA215" s="50"/>
      <c r="AB215" s="49"/>
      <c r="AC215" s="84">
        <v>215</v>
      </c>
      <c r="AD2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 s="107">
        <v>6.3</v>
      </c>
      <c r="AF215" s="110"/>
      <c r="AG215" s="2"/>
      <c r="AI215" s="3"/>
      <c r="AJ215" s="3"/>
      <c r="AK215" s="3"/>
    </row>
    <row r="216" spans="1:37" ht="34.049999999999997" customHeight="1" x14ac:dyDescent="0.3">
      <c r="A216" t="s">
        <v>1298</v>
      </c>
      <c r="C216" t="s">
        <v>174</v>
      </c>
      <c r="D216" s="14"/>
      <c r="E216" s="14" t="s">
        <v>56</v>
      </c>
      <c r="F216" s="79">
        <v>4.9576271186440914</v>
      </c>
      <c r="G216" s="80"/>
      <c r="H216" s="14"/>
      <c r="I216" s="14"/>
      <c r="J216" s="15" t="s">
        <v>174</v>
      </c>
      <c r="K216" s="64"/>
      <c r="L216" s="64"/>
      <c r="M216" s="15"/>
      <c r="N216" s="81"/>
      <c r="O216" s="82">
        <v>217.83203125</v>
      </c>
      <c r="P216" s="82">
        <v>6559.7783203125</v>
      </c>
      <c r="Q216" s="75"/>
      <c r="R216" s="83"/>
      <c r="S216" s="83"/>
      <c r="T216" s="77"/>
      <c r="U216" s="77"/>
      <c r="V216" s="77"/>
      <c r="W216" s="77"/>
      <c r="X216" s="50"/>
      <c r="Y216" s="50"/>
      <c r="Z216" s="50"/>
      <c r="AA216" s="50"/>
      <c r="AB216" s="49"/>
      <c r="AC216" s="84">
        <v>216</v>
      </c>
      <c r="AD2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 s="107">
        <v>6.4</v>
      </c>
      <c r="AF216" s="110"/>
      <c r="AG216" s="2"/>
      <c r="AI216" s="3"/>
      <c r="AJ216" s="3"/>
      <c r="AK216" s="3"/>
    </row>
    <row r="217" spans="1:37" ht="34.049999999999997" customHeight="1" x14ac:dyDescent="0.3">
      <c r="A217" t="s">
        <v>1299</v>
      </c>
      <c r="C217" t="s">
        <v>219</v>
      </c>
      <c r="D217" s="14"/>
      <c r="E217" s="14" t="s">
        <v>56</v>
      </c>
      <c r="F217" s="79">
        <v>5.1016949152542601</v>
      </c>
      <c r="G217" s="80"/>
      <c r="H217" s="14"/>
      <c r="I217" s="14"/>
      <c r="J217" s="15" t="s">
        <v>219</v>
      </c>
      <c r="K217" s="64"/>
      <c r="L217" s="64"/>
      <c r="M217" s="15"/>
      <c r="N217" s="81"/>
      <c r="O217" s="82">
        <v>5021.7978515625</v>
      </c>
      <c r="P217" s="82">
        <v>2765.782958984375</v>
      </c>
      <c r="Q217" s="75"/>
      <c r="R217" s="83"/>
      <c r="S217" s="83"/>
      <c r="T217" s="77"/>
      <c r="U217" s="77"/>
      <c r="V217" s="77"/>
      <c r="W217" s="77"/>
      <c r="X217" s="50"/>
      <c r="Y217" s="50"/>
      <c r="Z217" s="50"/>
      <c r="AA217" s="50"/>
      <c r="AB217" s="49"/>
      <c r="AC217" s="84">
        <v>217</v>
      </c>
      <c r="AD2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 s="107">
        <v>6.5</v>
      </c>
      <c r="AF217" s="110"/>
      <c r="AG217" s="2"/>
      <c r="AI217" s="3"/>
      <c r="AJ217" s="3"/>
      <c r="AK217" s="3"/>
    </row>
    <row r="218" spans="1:37" ht="34.049999999999997" customHeight="1" x14ac:dyDescent="0.3">
      <c r="A218" t="s">
        <v>1300</v>
      </c>
      <c r="C218" t="s">
        <v>269</v>
      </c>
      <c r="D218" s="14"/>
      <c r="E218" s="14" t="s">
        <v>56</v>
      </c>
      <c r="F218" s="79">
        <v>5.2457627118644297</v>
      </c>
      <c r="G218" s="80"/>
      <c r="H218" s="14"/>
      <c r="I218" s="14"/>
      <c r="J218" s="15" t="s">
        <v>269</v>
      </c>
      <c r="K218" s="64"/>
      <c r="L218" s="64"/>
      <c r="M218" s="15"/>
      <c r="N218" s="81"/>
      <c r="O218" s="82">
        <v>2969.692626953125</v>
      </c>
      <c r="P218" s="82">
        <v>370.58499145507812</v>
      </c>
      <c r="Q218" s="75"/>
      <c r="R218" s="83"/>
      <c r="S218" s="83"/>
      <c r="T218" s="77"/>
      <c r="U218" s="77"/>
      <c r="V218" s="77"/>
      <c r="W218" s="77"/>
      <c r="X218" s="50"/>
      <c r="Y218" s="50"/>
      <c r="Z218" s="50"/>
      <c r="AA218" s="50"/>
      <c r="AB218" s="49"/>
      <c r="AC218" s="84">
        <v>218</v>
      </c>
      <c r="AD2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 s="107">
        <v>6.6</v>
      </c>
      <c r="AF218" s="110"/>
      <c r="AG218" s="2"/>
      <c r="AI218" s="3"/>
      <c r="AJ218" s="3"/>
      <c r="AK218" s="3"/>
    </row>
    <row r="219" spans="1:37" ht="34.049999999999997" customHeight="1" x14ac:dyDescent="0.3">
      <c r="A219" t="s">
        <v>1301</v>
      </c>
      <c r="C219" t="s">
        <v>175</v>
      </c>
      <c r="D219" s="14"/>
      <c r="E219" s="14" t="s">
        <v>56</v>
      </c>
      <c r="F219" s="79">
        <v>5.3898305084745992</v>
      </c>
      <c r="G219" s="80"/>
      <c r="H219" s="14"/>
      <c r="I219" s="14"/>
      <c r="J219" s="15" t="s">
        <v>175</v>
      </c>
      <c r="K219" s="64"/>
      <c r="L219" s="64"/>
      <c r="M219" s="15"/>
      <c r="N219" s="81"/>
      <c r="O219" s="82">
        <v>4417.634765625</v>
      </c>
      <c r="P219" s="82">
        <v>8615.3203125</v>
      </c>
      <c r="Q219" s="75"/>
      <c r="R219" s="83"/>
      <c r="S219" s="83"/>
      <c r="T219" s="77"/>
      <c r="U219" s="77"/>
      <c r="V219" s="77"/>
      <c r="W219" s="77"/>
      <c r="X219" s="50"/>
      <c r="Y219" s="50"/>
      <c r="Z219" s="50"/>
      <c r="AA219" s="50"/>
      <c r="AB219" s="49"/>
      <c r="AC219" s="84">
        <v>219</v>
      </c>
      <c r="AD2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 s="107">
        <v>6.7</v>
      </c>
      <c r="AF219" s="110"/>
      <c r="AG219" s="2"/>
      <c r="AI219" s="3"/>
      <c r="AJ219" s="3"/>
      <c r="AK219" s="3"/>
    </row>
    <row r="220" spans="1:37" ht="34.049999999999997" customHeight="1" x14ac:dyDescent="0.3">
      <c r="A220" t="s">
        <v>1302</v>
      </c>
      <c r="C220" t="s">
        <v>270</v>
      </c>
      <c r="D220" s="14"/>
      <c r="E220" s="14" t="s">
        <v>56</v>
      </c>
      <c r="F220" s="79">
        <v>5.5338983050847679</v>
      </c>
      <c r="G220" s="80"/>
      <c r="H220" s="14"/>
      <c r="I220" s="14"/>
      <c r="J220" s="15" t="s">
        <v>270</v>
      </c>
      <c r="K220" s="64"/>
      <c r="L220" s="64"/>
      <c r="M220" s="15"/>
      <c r="N220" s="81"/>
      <c r="O220" s="82">
        <v>8974.7626953125</v>
      </c>
      <c r="P220" s="82">
        <v>6773.24462890625</v>
      </c>
      <c r="Q220" s="75"/>
      <c r="R220" s="83"/>
      <c r="S220" s="83"/>
      <c r="T220" s="77"/>
      <c r="U220" s="77"/>
      <c r="V220" s="77"/>
      <c r="W220" s="77"/>
      <c r="X220" s="50"/>
      <c r="Y220" s="50"/>
      <c r="Z220" s="50"/>
      <c r="AA220" s="50"/>
      <c r="AB220" s="49"/>
      <c r="AC220" s="84">
        <v>220</v>
      </c>
      <c r="AD2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 s="107">
        <v>6.8</v>
      </c>
      <c r="AF220" s="110"/>
      <c r="AG220" s="2"/>
      <c r="AI220" s="3"/>
      <c r="AJ220" s="3"/>
      <c r="AK220" s="3"/>
    </row>
    <row r="221" spans="1:37" ht="34.049999999999997" customHeight="1" x14ac:dyDescent="0.3">
      <c r="A221" t="s">
        <v>1303</v>
      </c>
      <c r="C221" t="s">
        <v>208</v>
      </c>
      <c r="D221" s="14"/>
      <c r="E221" s="14" t="s">
        <v>56</v>
      </c>
      <c r="F221" s="79">
        <v>5.6779661016949383</v>
      </c>
      <c r="G221" s="80"/>
      <c r="H221" s="14"/>
      <c r="I221" s="14"/>
      <c r="J221" s="15" t="s">
        <v>208</v>
      </c>
      <c r="K221" s="64"/>
      <c r="L221" s="64"/>
      <c r="M221" s="15"/>
      <c r="N221" s="81"/>
      <c r="O221" s="82">
        <v>1748.4547119140625</v>
      </c>
      <c r="P221" s="82">
        <v>2551.887451171875</v>
      </c>
      <c r="Q221" s="75"/>
      <c r="R221" s="83"/>
      <c r="S221" s="83"/>
      <c r="T221" s="77"/>
      <c r="U221" s="77"/>
      <c r="V221" s="77"/>
      <c r="W221" s="77"/>
      <c r="X221" s="50"/>
      <c r="Y221" s="50"/>
      <c r="Z221" s="50"/>
      <c r="AA221" s="50"/>
      <c r="AB221" s="49"/>
      <c r="AC221" s="84">
        <v>221</v>
      </c>
      <c r="AD2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 s="107">
        <v>6.9</v>
      </c>
      <c r="AF221" s="110"/>
      <c r="AG221" s="2"/>
      <c r="AI221" s="3"/>
      <c r="AJ221" s="3"/>
      <c r="AK221" s="3"/>
    </row>
    <row r="222" spans="1:37" ht="34.049999999999997" customHeight="1" x14ac:dyDescent="0.3">
      <c r="A222" t="s">
        <v>1304</v>
      </c>
      <c r="C222" t="s">
        <v>191</v>
      </c>
      <c r="D222" s="14"/>
      <c r="E222" s="14" t="s">
        <v>56</v>
      </c>
      <c r="F222" s="79">
        <v>5.822033898305107</v>
      </c>
      <c r="G222" s="80"/>
      <c r="H222" s="14"/>
      <c r="I222" s="14"/>
      <c r="J222" s="15" t="s">
        <v>191</v>
      </c>
      <c r="K222" s="64"/>
      <c r="L222" s="64"/>
      <c r="M222" s="15"/>
      <c r="N222" s="81"/>
      <c r="O222" s="82">
        <v>6720.20947265625</v>
      </c>
      <c r="P222" s="82">
        <v>8345.1416015625</v>
      </c>
      <c r="Q222" s="75"/>
      <c r="R222" s="83"/>
      <c r="S222" s="83"/>
      <c r="T222" s="77"/>
      <c r="U222" s="77"/>
      <c r="V222" s="77"/>
      <c r="W222" s="77"/>
      <c r="X222" s="50"/>
      <c r="Y222" s="50"/>
      <c r="Z222" s="50"/>
      <c r="AA222" s="50"/>
      <c r="AB222" s="49"/>
      <c r="AC222" s="84">
        <v>222</v>
      </c>
      <c r="AD2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 s="107">
        <v>7</v>
      </c>
      <c r="AF222" s="110"/>
      <c r="AG222" s="2"/>
      <c r="AI222" s="3"/>
      <c r="AJ222" s="3"/>
      <c r="AK222" s="3"/>
    </row>
    <row r="223" spans="1:37" ht="34.049999999999997" customHeight="1" x14ac:dyDescent="0.3">
      <c r="A223" t="s">
        <v>1305</v>
      </c>
      <c r="C223" t="s">
        <v>175</v>
      </c>
      <c r="D223" s="14"/>
      <c r="E223" s="14" t="s">
        <v>56</v>
      </c>
      <c r="F223" s="79">
        <v>5.9661016949152907</v>
      </c>
      <c r="G223" s="80"/>
      <c r="H223" s="14"/>
      <c r="I223" s="14"/>
      <c r="J223" s="15" t="s">
        <v>175</v>
      </c>
      <c r="K223" s="64"/>
      <c r="L223" s="64"/>
      <c r="M223" s="15"/>
      <c r="N223" s="81"/>
      <c r="O223" s="82">
        <v>1654.06787109375</v>
      </c>
      <c r="P223" s="82">
        <v>4663.18359375</v>
      </c>
      <c r="Q223" s="75"/>
      <c r="R223" s="83"/>
      <c r="S223" s="83"/>
      <c r="T223" s="77"/>
      <c r="U223" s="77"/>
      <c r="V223" s="77"/>
      <c r="W223" s="77"/>
      <c r="X223" s="50"/>
      <c r="Y223" s="50"/>
      <c r="Z223" s="50"/>
      <c r="AA223" s="50"/>
      <c r="AB223" s="49"/>
      <c r="AC223" s="84">
        <v>223</v>
      </c>
      <c r="AD2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 s="107">
        <v>7.1000000000000103</v>
      </c>
      <c r="AF223" s="110"/>
      <c r="AG223" s="2"/>
      <c r="AI223" s="3"/>
      <c r="AJ223" s="3"/>
      <c r="AK223" s="3"/>
    </row>
    <row r="224" spans="1:37" ht="34.049999999999997" customHeight="1" x14ac:dyDescent="0.3">
      <c r="A224" t="s">
        <v>1306</v>
      </c>
      <c r="C224" t="s">
        <v>224</v>
      </c>
      <c r="D224" s="14"/>
      <c r="E224" s="14" t="s">
        <v>56</v>
      </c>
      <c r="F224" s="79">
        <v>6.1101694915254594</v>
      </c>
      <c r="G224" s="80"/>
      <c r="H224" s="14"/>
      <c r="I224" s="14"/>
      <c r="J224" s="15" t="s">
        <v>224</v>
      </c>
      <c r="K224" s="64"/>
      <c r="L224" s="64"/>
      <c r="M224" s="15"/>
      <c r="N224" s="81"/>
      <c r="O224" s="82">
        <v>4759.6328125</v>
      </c>
      <c r="P224" s="82">
        <v>2741.447021484375</v>
      </c>
      <c r="Q224" s="75"/>
      <c r="R224" s="83"/>
      <c r="S224" s="83"/>
      <c r="T224" s="77"/>
      <c r="U224" s="77"/>
      <c r="V224" s="77"/>
      <c r="W224" s="77"/>
      <c r="X224" s="50"/>
      <c r="Y224" s="50"/>
      <c r="Z224" s="50"/>
      <c r="AA224" s="50"/>
      <c r="AB224" s="49"/>
      <c r="AC224" s="84">
        <v>224</v>
      </c>
      <c r="AD2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 s="107">
        <v>7.2000000000000099</v>
      </c>
      <c r="AF224" s="110"/>
      <c r="AG224" s="2"/>
      <c r="AI224" s="3"/>
      <c r="AJ224" s="3"/>
      <c r="AK224" s="3"/>
    </row>
    <row r="225" spans="1:37" ht="34.049999999999997" customHeight="1" x14ac:dyDescent="0.3">
      <c r="A225" t="s">
        <v>1307</v>
      </c>
      <c r="C225" t="s">
        <v>191</v>
      </c>
      <c r="D225" s="14"/>
      <c r="E225" s="14" t="s">
        <v>56</v>
      </c>
      <c r="F225" s="79">
        <v>6.254237288135629</v>
      </c>
      <c r="G225" s="80"/>
      <c r="H225" s="14"/>
      <c r="I225" s="14"/>
      <c r="J225" s="15" t="s">
        <v>191</v>
      </c>
      <c r="K225" s="64"/>
      <c r="L225" s="64"/>
      <c r="M225" s="15"/>
      <c r="N225" s="81"/>
      <c r="O225" s="82">
        <v>3240.624267578125</v>
      </c>
      <c r="P225" s="82">
        <v>2911.4599609375</v>
      </c>
      <c r="Q225" s="75"/>
      <c r="R225" s="83"/>
      <c r="S225" s="83"/>
      <c r="T225" s="77"/>
      <c r="U225" s="77"/>
      <c r="V225" s="77"/>
      <c r="W225" s="77"/>
      <c r="X225" s="50"/>
      <c r="Y225" s="50"/>
      <c r="Z225" s="50"/>
      <c r="AA225" s="50"/>
      <c r="AB225" s="49"/>
      <c r="AC225" s="84">
        <v>225</v>
      </c>
      <c r="AD2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 s="107">
        <v>7.3000000000000096</v>
      </c>
      <c r="AF225" s="110"/>
      <c r="AG225" s="2"/>
      <c r="AI225" s="3"/>
      <c r="AJ225" s="3"/>
      <c r="AK225" s="3"/>
    </row>
    <row r="226" spans="1:37" ht="34.049999999999997" customHeight="1" x14ac:dyDescent="0.3">
      <c r="A226" t="s">
        <v>1308</v>
      </c>
      <c r="C226" t="s">
        <v>271</v>
      </c>
      <c r="D226" s="14"/>
      <c r="E226" s="14" t="s">
        <v>56</v>
      </c>
      <c r="F226" s="79">
        <v>6.3983050847457985</v>
      </c>
      <c r="G226" s="80"/>
      <c r="H226" s="14"/>
      <c r="I226" s="14"/>
      <c r="J226" s="15" t="s">
        <v>271</v>
      </c>
      <c r="K226" s="64"/>
      <c r="L226" s="64"/>
      <c r="M226" s="15"/>
      <c r="N226" s="81"/>
      <c r="O226" s="82">
        <v>6109.52001953125</v>
      </c>
      <c r="P226" s="82">
        <v>8063.267578125</v>
      </c>
      <c r="Q226" s="75"/>
      <c r="R226" s="83"/>
      <c r="S226" s="83"/>
      <c r="T226" s="77"/>
      <c r="U226" s="77"/>
      <c r="V226" s="77"/>
      <c r="W226" s="77"/>
      <c r="X226" s="50"/>
      <c r="Y226" s="50"/>
      <c r="Z226" s="50"/>
      <c r="AA226" s="50"/>
      <c r="AB226" s="49"/>
      <c r="AC226" s="84">
        <v>226</v>
      </c>
      <c r="AD2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 s="107">
        <v>7.4000000000000101</v>
      </c>
      <c r="AF226" s="110"/>
      <c r="AG226" s="2"/>
      <c r="AI226" s="3"/>
      <c r="AJ226" s="3"/>
      <c r="AK226" s="3"/>
    </row>
    <row r="227" spans="1:37" ht="34.049999999999997" customHeight="1" x14ac:dyDescent="0.3">
      <c r="A227" t="s">
        <v>1309</v>
      </c>
      <c r="C227" t="s">
        <v>272</v>
      </c>
      <c r="D227" s="14"/>
      <c r="E227" s="14" t="s">
        <v>56</v>
      </c>
      <c r="F227" s="79">
        <v>6.5423728813559672</v>
      </c>
      <c r="G227" s="80"/>
      <c r="H227" s="14"/>
      <c r="I227" s="14"/>
      <c r="J227" s="15" t="s">
        <v>272</v>
      </c>
      <c r="K227" s="64"/>
      <c r="L227" s="64"/>
      <c r="M227" s="15"/>
      <c r="N227" s="81"/>
      <c r="O227" s="82">
        <v>4687.7763671875</v>
      </c>
      <c r="P227" s="82">
        <v>232.44142150878906</v>
      </c>
      <c r="Q227" s="75"/>
      <c r="R227" s="83"/>
      <c r="S227" s="83"/>
      <c r="T227" s="77"/>
      <c r="U227" s="77"/>
      <c r="V227" s="77"/>
      <c r="W227" s="77"/>
      <c r="X227" s="50"/>
      <c r="Y227" s="50"/>
      <c r="Z227" s="50"/>
      <c r="AA227" s="50"/>
      <c r="AB227" s="49"/>
      <c r="AC227" s="84">
        <v>227</v>
      </c>
      <c r="AD2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 s="107">
        <v>7.5000000000000098</v>
      </c>
      <c r="AF227" s="110"/>
      <c r="AG227" s="2"/>
      <c r="AI227" s="3"/>
      <c r="AJ227" s="3"/>
      <c r="AK227" s="3"/>
    </row>
    <row r="228" spans="1:37" ht="34.049999999999997" customHeight="1" x14ac:dyDescent="0.3">
      <c r="A228" t="s">
        <v>1310</v>
      </c>
      <c r="C228" t="s">
        <v>176</v>
      </c>
      <c r="D228" s="14"/>
      <c r="E228" s="14" t="s">
        <v>56</v>
      </c>
      <c r="F228" s="79">
        <v>6.6864406779661376</v>
      </c>
      <c r="G228" s="80"/>
      <c r="H228" s="14"/>
      <c r="I228" s="14"/>
      <c r="J228" s="15" t="s">
        <v>176</v>
      </c>
      <c r="K228" s="64"/>
      <c r="L228" s="64"/>
      <c r="M228" s="15"/>
      <c r="N228" s="81"/>
      <c r="O228" s="82">
        <v>8749.90234375</v>
      </c>
      <c r="P228" s="82">
        <v>8718.62109375</v>
      </c>
      <c r="Q228" s="75"/>
      <c r="R228" s="83"/>
      <c r="S228" s="83"/>
      <c r="T228" s="77"/>
      <c r="U228" s="77"/>
      <c r="V228" s="77"/>
      <c r="W228" s="77"/>
      <c r="X228" s="50"/>
      <c r="Y228" s="50"/>
      <c r="Z228" s="50"/>
      <c r="AA228" s="50"/>
      <c r="AB228" s="49"/>
      <c r="AC228" s="84">
        <v>228</v>
      </c>
      <c r="AD2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 s="107">
        <v>7.6000000000000103</v>
      </c>
      <c r="AF228" s="110"/>
      <c r="AG228" s="2"/>
      <c r="AI228" s="3"/>
      <c r="AJ228" s="3"/>
      <c r="AK228" s="3"/>
    </row>
    <row r="229" spans="1:37" ht="34.049999999999997" customHeight="1" x14ac:dyDescent="0.3">
      <c r="A229" t="s">
        <v>1311</v>
      </c>
      <c r="C229" t="s">
        <v>273</v>
      </c>
      <c r="D229" s="14"/>
      <c r="E229" s="14" t="s">
        <v>56</v>
      </c>
      <c r="F229" s="79">
        <v>6.8305084745763063</v>
      </c>
      <c r="G229" s="80"/>
      <c r="H229" s="14"/>
      <c r="I229" s="14"/>
      <c r="J229" s="15" t="s">
        <v>273</v>
      </c>
      <c r="K229" s="64"/>
      <c r="L229" s="64"/>
      <c r="M229" s="15"/>
      <c r="N229" s="81"/>
      <c r="O229" s="82">
        <v>356.27340698242187</v>
      </c>
      <c r="P229" s="82">
        <v>5056.892578125</v>
      </c>
      <c r="Q229" s="75"/>
      <c r="R229" s="83"/>
      <c r="S229" s="83"/>
      <c r="T229" s="77"/>
      <c r="U229" s="77"/>
      <c r="V229" s="77"/>
      <c r="W229" s="77"/>
      <c r="X229" s="50"/>
      <c r="Y229" s="50"/>
      <c r="Z229" s="50"/>
      <c r="AA229" s="50"/>
      <c r="AB229" s="49"/>
      <c r="AC229" s="84">
        <v>229</v>
      </c>
      <c r="AD2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 s="107">
        <v>7.7000000000000099</v>
      </c>
      <c r="AF229" s="110"/>
      <c r="AG229" s="2"/>
      <c r="AI229" s="3"/>
      <c r="AJ229" s="3"/>
      <c r="AK229" s="3"/>
    </row>
    <row r="230" spans="1:37" ht="34.049999999999997" customHeight="1" x14ac:dyDescent="0.3">
      <c r="A230" t="s">
        <v>1312</v>
      </c>
      <c r="C230" t="s">
        <v>274</v>
      </c>
      <c r="D230" s="14"/>
      <c r="E230" s="14" t="s">
        <v>56</v>
      </c>
      <c r="F230" s="79">
        <v>6.9745762711864749</v>
      </c>
      <c r="G230" s="80"/>
      <c r="H230" s="14"/>
      <c r="I230" s="14"/>
      <c r="J230" s="15" t="s">
        <v>274</v>
      </c>
      <c r="K230" s="64"/>
      <c r="L230" s="64"/>
      <c r="M230" s="15"/>
      <c r="N230" s="81"/>
      <c r="O230" s="82">
        <v>3652.4130859375</v>
      </c>
      <c r="P230" s="82">
        <v>8644.0791015625</v>
      </c>
      <c r="Q230" s="75"/>
      <c r="R230" s="83"/>
      <c r="S230" s="83"/>
      <c r="T230" s="77"/>
      <c r="U230" s="77"/>
      <c r="V230" s="77"/>
      <c r="W230" s="77"/>
      <c r="X230" s="50"/>
      <c r="Y230" s="50"/>
      <c r="Z230" s="50"/>
      <c r="AA230" s="50"/>
      <c r="AB230" s="49"/>
      <c r="AC230" s="84">
        <v>230</v>
      </c>
      <c r="AD2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 s="107">
        <v>7.8000000000000096</v>
      </c>
      <c r="AF230" s="110"/>
      <c r="AG230" s="2"/>
      <c r="AI230" s="3"/>
      <c r="AJ230" s="3"/>
      <c r="AK230" s="3"/>
    </row>
    <row r="231" spans="1:37" ht="34.049999999999997" customHeight="1" x14ac:dyDescent="0.3">
      <c r="A231" t="s">
        <v>1313</v>
      </c>
      <c r="C231" t="s">
        <v>194</v>
      </c>
      <c r="D231" s="14"/>
      <c r="E231" s="14" t="s">
        <v>56</v>
      </c>
      <c r="F231" s="79">
        <v>7.1186440677966445</v>
      </c>
      <c r="G231" s="80"/>
      <c r="H231" s="14"/>
      <c r="I231" s="14"/>
      <c r="J231" s="15" t="s">
        <v>194</v>
      </c>
      <c r="K231" s="64"/>
      <c r="L231" s="64"/>
      <c r="M231" s="15"/>
      <c r="N231" s="81"/>
      <c r="O231" s="82">
        <v>8601.0185546875</v>
      </c>
      <c r="P231" s="82">
        <v>3262.52880859375</v>
      </c>
      <c r="Q231" s="75"/>
      <c r="R231" s="83"/>
      <c r="S231" s="83"/>
      <c r="T231" s="77"/>
      <c r="U231" s="77"/>
      <c r="V231" s="77"/>
      <c r="W231" s="77"/>
      <c r="X231" s="50"/>
      <c r="Y231" s="50"/>
      <c r="Z231" s="50"/>
      <c r="AA231" s="50"/>
      <c r="AB231" s="49"/>
      <c r="AC231" s="84">
        <v>231</v>
      </c>
      <c r="AD2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 s="107">
        <v>7.9000000000000101</v>
      </c>
      <c r="AF231" s="110"/>
      <c r="AG231" s="2"/>
      <c r="AI231" s="3"/>
      <c r="AJ231" s="3"/>
      <c r="AK231" s="3"/>
    </row>
    <row r="232" spans="1:37" ht="34.049999999999997" customHeight="1" x14ac:dyDescent="0.3">
      <c r="A232" t="s">
        <v>1314</v>
      </c>
      <c r="C232" t="s">
        <v>275</v>
      </c>
      <c r="D232" s="14"/>
      <c r="E232" s="14" t="s">
        <v>56</v>
      </c>
      <c r="F232" s="79">
        <v>7.262711864406814</v>
      </c>
      <c r="G232" s="80"/>
      <c r="H232" s="14"/>
      <c r="I232" s="14"/>
      <c r="J232" s="15" t="s">
        <v>275</v>
      </c>
      <c r="K232" s="64"/>
      <c r="L232" s="64"/>
      <c r="M232" s="15"/>
      <c r="N232" s="81"/>
      <c r="O232" s="82">
        <v>1226.19677734375</v>
      </c>
      <c r="P232" s="82">
        <v>3816.352294921875</v>
      </c>
      <c r="Q232" s="75"/>
      <c r="R232" s="83"/>
      <c r="S232" s="83"/>
      <c r="T232" s="77"/>
      <c r="U232" s="77"/>
      <c r="V232" s="77"/>
      <c r="W232" s="77"/>
      <c r="X232" s="50"/>
      <c r="Y232" s="50"/>
      <c r="Z232" s="50"/>
      <c r="AA232" s="50"/>
      <c r="AB232" s="49"/>
      <c r="AC232" s="84">
        <v>232</v>
      </c>
      <c r="AD2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 s="107">
        <v>8.0000000000000107</v>
      </c>
      <c r="AF232" s="110"/>
      <c r="AG232" s="2"/>
      <c r="AI232" s="3"/>
      <c r="AJ232" s="3"/>
      <c r="AK232" s="3"/>
    </row>
    <row r="233" spans="1:37" ht="34.049999999999997" customHeight="1" x14ac:dyDescent="0.3">
      <c r="A233" t="s">
        <v>1315</v>
      </c>
      <c r="C233" t="s">
        <v>191</v>
      </c>
      <c r="D233" s="14"/>
      <c r="E233" s="14" t="s">
        <v>56</v>
      </c>
      <c r="F233" s="79">
        <v>7.4067796610169827</v>
      </c>
      <c r="G233" s="80"/>
      <c r="H233" s="14"/>
      <c r="I233" s="14"/>
      <c r="J233" s="15" t="s">
        <v>191</v>
      </c>
      <c r="K233" s="64"/>
      <c r="L233" s="64"/>
      <c r="M233" s="15"/>
      <c r="N233" s="81"/>
      <c r="O233" s="82">
        <v>5138.69384765625</v>
      </c>
      <c r="P233" s="82">
        <v>3261.606201171875</v>
      </c>
      <c r="Q233" s="75"/>
      <c r="R233" s="83"/>
      <c r="S233" s="83"/>
      <c r="T233" s="77"/>
      <c r="U233" s="77"/>
      <c r="V233" s="77"/>
      <c r="W233" s="77"/>
      <c r="X233" s="50"/>
      <c r="Y233" s="50"/>
      <c r="Z233" s="50"/>
      <c r="AA233" s="50"/>
      <c r="AB233" s="49"/>
      <c r="AC233" s="84">
        <v>233</v>
      </c>
      <c r="AD2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 s="107">
        <v>8.1000000000000103</v>
      </c>
      <c r="AF233" s="110"/>
      <c r="AG233" s="2"/>
      <c r="AI233" s="3"/>
      <c r="AJ233" s="3"/>
      <c r="AK233" s="3"/>
    </row>
    <row r="234" spans="1:37" ht="34.049999999999997" customHeight="1" x14ac:dyDescent="0.3">
      <c r="A234" t="s">
        <v>1316</v>
      </c>
      <c r="C234" t="s">
        <v>276</v>
      </c>
      <c r="D234" s="14"/>
      <c r="E234" s="14" t="s">
        <v>56</v>
      </c>
      <c r="F234" s="79">
        <v>7.5508474576271514</v>
      </c>
      <c r="G234" s="80"/>
      <c r="H234" s="14"/>
      <c r="I234" s="14"/>
      <c r="J234" s="15" t="s">
        <v>276</v>
      </c>
      <c r="K234" s="64"/>
      <c r="L234" s="64"/>
      <c r="M234" s="15"/>
      <c r="N234" s="81"/>
      <c r="O234" s="82">
        <v>8194.7744140625</v>
      </c>
      <c r="P234" s="82">
        <v>4624.75048828125</v>
      </c>
      <c r="Q234" s="75"/>
      <c r="R234" s="83"/>
      <c r="S234" s="83"/>
      <c r="T234" s="77"/>
      <c r="U234" s="77"/>
      <c r="V234" s="77"/>
      <c r="W234" s="77"/>
      <c r="X234" s="50"/>
      <c r="Y234" s="50"/>
      <c r="Z234" s="50"/>
      <c r="AA234" s="50"/>
      <c r="AB234" s="49"/>
      <c r="AC234" s="84">
        <v>234</v>
      </c>
      <c r="AD2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 s="107">
        <v>8.2000000000000099</v>
      </c>
      <c r="AF234" s="110"/>
      <c r="AG234" s="2"/>
      <c r="AI234" s="3"/>
      <c r="AJ234" s="3"/>
      <c r="AK234" s="3"/>
    </row>
    <row r="235" spans="1:37" ht="34.049999999999997" customHeight="1" x14ac:dyDescent="0.3">
      <c r="A235" t="s">
        <v>1317</v>
      </c>
      <c r="C235" t="s">
        <v>277</v>
      </c>
      <c r="D235" s="14"/>
      <c r="E235" s="14" t="s">
        <v>56</v>
      </c>
      <c r="F235" s="79">
        <v>7.69491525423732</v>
      </c>
      <c r="G235" s="80"/>
      <c r="H235" s="14"/>
      <c r="I235" s="14"/>
      <c r="J235" s="15" t="s">
        <v>277</v>
      </c>
      <c r="K235" s="64"/>
      <c r="L235" s="64"/>
      <c r="M235" s="15"/>
      <c r="N235" s="81"/>
      <c r="O235" s="82">
        <v>5213.84130859375</v>
      </c>
      <c r="P235" s="82">
        <v>1270.3177490234375</v>
      </c>
      <c r="Q235" s="75"/>
      <c r="R235" s="83"/>
      <c r="S235" s="83"/>
      <c r="T235" s="77"/>
      <c r="U235" s="77"/>
      <c r="V235" s="77"/>
      <c r="W235" s="77"/>
      <c r="X235" s="50"/>
      <c r="Y235" s="50"/>
      <c r="Z235" s="50"/>
      <c r="AA235" s="50"/>
      <c r="AB235" s="49"/>
      <c r="AC235" s="84">
        <v>235</v>
      </c>
      <c r="AD2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 s="107">
        <v>8.3000000000000096</v>
      </c>
      <c r="AF235" s="110"/>
      <c r="AG235" s="2"/>
      <c r="AI235" s="3"/>
      <c r="AJ235" s="3"/>
      <c r="AK235" s="3"/>
    </row>
    <row r="236" spans="1:37" ht="34.049999999999997" customHeight="1" x14ac:dyDescent="0.3">
      <c r="A236" t="s">
        <v>1318</v>
      </c>
      <c r="C236" t="s">
        <v>278</v>
      </c>
      <c r="D236" s="14"/>
      <c r="E236" s="14" t="s">
        <v>56</v>
      </c>
      <c r="F236" s="79">
        <v>7.8389830508474896</v>
      </c>
      <c r="G236" s="80"/>
      <c r="H236" s="14"/>
      <c r="I236" s="14"/>
      <c r="J236" s="15" t="s">
        <v>278</v>
      </c>
      <c r="K236" s="64"/>
      <c r="L236" s="64"/>
      <c r="M236" s="15"/>
      <c r="N236" s="81"/>
      <c r="O236" s="82">
        <v>4757.4658203125</v>
      </c>
      <c r="P236" s="82">
        <v>8227.1962890625</v>
      </c>
      <c r="Q236" s="75"/>
      <c r="R236" s="83"/>
      <c r="S236" s="83"/>
      <c r="T236" s="77"/>
      <c r="U236" s="77"/>
      <c r="V236" s="77"/>
      <c r="W236" s="77"/>
      <c r="X236" s="50"/>
      <c r="Y236" s="50"/>
      <c r="Z236" s="50"/>
      <c r="AA236" s="50"/>
      <c r="AB236" s="49"/>
      <c r="AC236" s="84">
        <v>236</v>
      </c>
      <c r="AD2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 s="107">
        <v>8.4000000000000092</v>
      </c>
      <c r="AF236" s="110"/>
      <c r="AG236" s="2"/>
      <c r="AI236" s="3"/>
      <c r="AJ236" s="3"/>
      <c r="AK236" s="3"/>
    </row>
    <row r="237" spans="1:37" ht="34.049999999999997" customHeight="1" x14ac:dyDescent="0.3">
      <c r="A237" t="s">
        <v>1319</v>
      </c>
      <c r="C237" t="s">
        <v>279</v>
      </c>
      <c r="D237" s="14"/>
      <c r="E237" s="14" t="s">
        <v>56</v>
      </c>
      <c r="F237" s="79">
        <v>7.98305084745766</v>
      </c>
      <c r="G237" s="80"/>
      <c r="H237" s="14"/>
      <c r="I237" s="14"/>
      <c r="J237" s="15" t="s">
        <v>279</v>
      </c>
      <c r="K237" s="64"/>
      <c r="L237" s="64"/>
      <c r="M237" s="15"/>
      <c r="N237" s="81"/>
      <c r="O237" s="82">
        <v>9275.44921875</v>
      </c>
      <c r="P237" s="82">
        <v>7040.40966796875</v>
      </c>
      <c r="Q237" s="75"/>
      <c r="R237" s="83"/>
      <c r="S237" s="83"/>
      <c r="T237" s="77"/>
      <c r="U237" s="77"/>
      <c r="V237" s="77"/>
      <c r="W237" s="77"/>
      <c r="X237" s="50"/>
      <c r="Y237" s="50"/>
      <c r="Z237" s="50"/>
      <c r="AA237" s="50"/>
      <c r="AB237" s="49"/>
      <c r="AC237" s="84">
        <v>237</v>
      </c>
      <c r="AD2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 s="107">
        <v>8.5000000000000107</v>
      </c>
      <c r="AF237" s="110"/>
      <c r="AG237" s="2"/>
      <c r="AI237" s="3"/>
      <c r="AJ237" s="3"/>
      <c r="AK237" s="3"/>
    </row>
    <row r="238" spans="1:37" ht="34.049999999999997" customHeight="1" x14ac:dyDescent="0.3">
      <c r="A238" t="s">
        <v>1320</v>
      </c>
      <c r="C238" t="s">
        <v>280</v>
      </c>
      <c r="D238" s="14"/>
      <c r="E238" s="14" t="s">
        <v>56</v>
      </c>
      <c r="F238" s="79">
        <v>8.1271186440678278</v>
      </c>
      <c r="G238" s="80"/>
      <c r="H238" s="14"/>
      <c r="I238" s="14"/>
      <c r="J238" s="15" t="s">
        <v>280</v>
      </c>
      <c r="K238" s="64"/>
      <c r="L238" s="64"/>
      <c r="M238" s="15"/>
      <c r="N238" s="81"/>
      <c r="O238" s="82">
        <v>3934.394775390625</v>
      </c>
      <c r="P238" s="82">
        <v>6599.54443359375</v>
      </c>
      <c r="Q238" s="75"/>
      <c r="R238" s="83"/>
      <c r="S238" s="83"/>
      <c r="T238" s="77"/>
      <c r="U238" s="77"/>
      <c r="V238" s="77"/>
      <c r="W238" s="77"/>
      <c r="X238" s="50"/>
      <c r="Y238" s="50"/>
      <c r="Z238" s="50"/>
      <c r="AA238" s="50"/>
      <c r="AB238" s="49"/>
      <c r="AC238" s="84">
        <v>238</v>
      </c>
      <c r="AD2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 s="107">
        <v>8.6000000000000103</v>
      </c>
      <c r="AF238" s="110"/>
      <c r="AG238" s="2"/>
      <c r="AI238" s="3"/>
      <c r="AJ238" s="3"/>
      <c r="AK238" s="3"/>
    </row>
    <row r="239" spans="1:37" ht="34.049999999999997" customHeight="1" x14ac:dyDescent="0.3">
      <c r="A239" t="s">
        <v>1321</v>
      </c>
      <c r="C239" t="s">
        <v>173</v>
      </c>
      <c r="D239" s="14"/>
      <c r="E239" s="14" t="s">
        <v>56</v>
      </c>
      <c r="F239" s="79">
        <v>8.2711864406779974</v>
      </c>
      <c r="G239" s="80"/>
      <c r="H239" s="14"/>
      <c r="I239" s="14"/>
      <c r="J239" s="15" t="s">
        <v>173</v>
      </c>
      <c r="K239" s="64"/>
      <c r="L239" s="64"/>
      <c r="M239" s="15"/>
      <c r="N239" s="81"/>
      <c r="O239" s="82">
        <v>5029.60107421875</v>
      </c>
      <c r="P239" s="82">
        <v>8400.9833984375</v>
      </c>
      <c r="Q239" s="75"/>
      <c r="R239" s="83"/>
      <c r="S239" s="83"/>
      <c r="T239" s="77"/>
      <c r="U239" s="77"/>
      <c r="V239" s="77"/>
      <c r="W239" s="77"/>
      <c r="X239" s="50"/>
      <c r="Y239" s="50"/>
      <c r="Z239" s="50"/>
      <c r="AA239" s="50"/>
      <c r="AB239" s="49"/>
      <c r="AC239" s="84">
        <v>239</v>
      </c>
      <c r="AD2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 s="107">
        <v>8.7000000000000099</v>
      </c>
      <c r="AF239" s="110"/>
      <c r="AG239" s="2"/>
      <c r="AI239" s="3"/>
      <c r="AJ239" s="3"/>
      <c r="AK239" s="3"/>
    </row>
    <row r="240" spans="1:37" ht="34.049999999999997" customHeight="1" x14ac:dyDescent="0.3">
      <c r="A240" t="s">
        <v>1322</v>
      </c>
      <c r="C240" t="s">
        <v>173</v>
      </c>
      <c r="D240" s="14"/>
      <c r="E240" s="14" t="s">
        <v>56</v>
      </c>
      <c r="F240" s="79">
        <v>8.4152542372881669</v>
      </c>
      <c r="G240" s="80"/>
      <c r="H240" s="14"/>
      <c r="I240" s="14"/>
      <c r="J240" s="15" t="s">
        <v>173</v>
      </c>
      <c r="K240" s="64"/>
      <c r="L240" s="64"/>
      <c r="M240" s="15"/>
      <c r="N240" s="81"/>
      <c r="O240" s="82">
        <v>2225.36083984375</v>
      </c>
      <c r="P240" s="82">
        <v>1410.872314453125</v>
      </c>
      <c r="Q240" s="75"/>
      <c r="R240" s="83"/>
      <c r="S240" s="83"/>
      <c r="T240" s="77"/>
      <c r="U240" s="77"/>
      <c r="V240" s="77"/>
      <c r="W240" s="77"/>
      <c r="X240" s="50"/>
      <c r="Y240" s="50"/>
      <c r="Z240" s="50"/>
      <c r="AA240" s="50"/>
      <c r="AB240" s="49"/>
      <c r="AC240" s="84">
        <v>240</v>
      </c>
      <c r="AD2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 s="107">
        <v>8.8000000000000096</v>
      </c>
      <c r="AF240" s="110"/>
      <c r="AG240" s="2"/>
      <c r="AI240" s="3"/>
      <c r="AJ240" s="3"/>
      <c r="AK240" s="3"/>
    </row>
    <row r="241" spans="1:37" ht="34.049999999999997" customHeight="1" x14ac:dyDescent="0.3">
      <c r="A241" t="s">
        <v>1323</v>
      </c>
      <c r="C241" t="s">
        <v>194</v>
      </c>
      <c r="D241" s="14"/>
      <c r="E241" s="14" t="s">
        <v>56</v>
      </c>
      <c r="F241" s="79">
        <v>5.9661016949152756</v>
      </c>
      <c r="G241" s="80"/>
      <c r="H241" s="14"/>
      <c r="I241" s="14"/>
      <c r="J241" s="15" t="s">
        <v>194</v>
      </c>
      <c r="K241" s="64"/>
      <c r="L241" s="64"/>
      <c r="M241" s="15"/>
      <c r="N241" s="81"/>
      <c r="O241" s="82">
        <v>3402.768310546875</v>
      </c>
      <c r="P241" s="82">
        <v>747.685546875</v>
      </c>
      <c r="Q241" s="75"/>
      <c r="R241" s="83"/>
      <c r="S241" s="83"/>
      <c r="T241" s="77"/>
      <c r="U241" s="77"/>
      <c r="V241" s="77"/>
      <c r="W241" s="77"/>
      <c r="X241" s="50"/>
      <c r="Y241" s="50"/>
      <c r="Z241" s="50"/>
      <c r="AA241" s="50"/>
      <c r="AB241" s="49"/>
      <c r="AC241" s="84">
        <v>241</v>
      </c>
      <c r="AD2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 s="107">
        <v>7.1</v>
      </c>
      <c r="AF241" s="110"/>
      <c r="AG241" s="2"/>
      <c r="AI241" s="3"/>
      <c r="AJ241" s="3"/>
      <c r="AK241" s="3"/>
    </row>
    <row r="242" spans="1:37" ht="34.049999999999997" customHeight="1" x14ac:dyDescent="0.3">
      <c r="A242" t="s">
        <v>1324</v>
      </c>
      <c r="C242" t="s">
        <v>191</v>
      </c>
      <c r="D242" s="14"/>
      <c r="E242" s="14" t="s">
        <v>56</v>
      </c>
      <c r="F242" s="79">
        <v>6.1101694915254452</v>
      </c>
      <c r="G242" s="80"/>
      <c r="H242" s="14"/>
      <c r="I242" s="14"/>
      <c r="J242" s="15" t="s">
        <v>191</v>
      </c>
      <c r="K242" s="64"/>
      <c r="L242" s="64"/>
      <c r="M242" s="15"/>
      <c r="N242" s="81"/>
      <c r="O242" s="82">
        <v>2612.1650390625</v>
      </c>
      <c r="P242" s="82">
        <v>6357.81201171875</v>
      </c>
      <c r="Q242" s="75"/>
      <c r="R242" s="83"/>
      <c r="S242" s="83"/>
      <c r="T242" s="77"/>
      <c r="U242" s="77"/>
      <c r="V242" s="77"/>
      <c r="W242" s="77"/>
      <c r="X242" s="50"/>
      <c r="Y242" s="50"/>
      <c r="Z242" s="50"/>
      <c r="AA242" s="50"/>
      <c r="AB242" s="49"/>
      <c r="AC242" s="84">
        <v>242</v>
      </c>
      <c r="AD2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 s="107">
        <v>7.2</v>
      </c>
      <c r="AF242" s="110"/>
      <c r="AG242" s="2"/>
      <c r="AI242" s="3"/>
      <c r="AJ242" s="3"/>
      <c r="AK242" s="3"/>
    </row>
    <row r="243" spans="1:37" ht="34.049999999999997" customHeight="1" x14ac:dyDescent="0.3">
      <c r="A243" t="s">
        <v>1325</v>
      </c>
      <c r="C243" t="s">
        <v>173</v>
      </c>
      <c r="D243" s="14"/>
      <c r="E243" s="14" t="s">
        <v>56</v>
      </c>
      <c r="F243" s="79">
        <v>6.2542372881356139</v>
      </c>
      <c r="G243" s="80"/>
      <c r="H243" s="14"/>
      <c r="I243" s="14"/>
      <c r="J243" s="15" t="s">
        <v>173</v>
      </c>
      <c r="K243" s="64"/>
      <c r="L243" s="64"/>
      <c r="M243" s="15"/>
      <c r="N243" s="81"/>
      <c r="O243" s="82">
        <v>4337.76318359375</v>
      </c>
      <c r="P243" s="82">
        <v>3273.759521484375</v>
      </c>
      <c r="Q243" s="75"/>
      <c r="R243" s="83"/>
      <c r="S243" s="83"/>
      <c r="T243" s="77"/>
      <c r="U243" s="77"/>
      <c r="V243" s="77"/>
      <c r="W243" s="77"/>
      <c r="X243" s="50"/>
      <c r="Y243" s="50"/>
      <c r="Z243" s="50"/>
      <c r="AA243" s="50"/>
      <c r="AB243" s="49"/>
      <c r="AC243" s="84">
        <v>243</v>
      </c>
      <c r="AD2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 s="107">
        <v>7.3</v>
      </c>
      <c r="AF243" s="110"/>
      <c r="AG243" s="2"/>
      <c r="AI243" s="3"/>
      <c r="AJ243" s="3"/>
      <c r="AK243" s="3"/>
    </row>
    <row r="244" spans="1:37" ht="34.049999999999997" customHeight="1" x14ac:dyDescent="0.3">
      <c r="A244" t="s">
        <v>1326</v>
      </c>
      <c r="C244" t="s">
        <v>194</v>
      </c>
      <c r="D244" s="14"/>
      <c r="E244" s="14" t="s">
        <v>56</v>
      </c>
      <c r="F244" s="79">
        <v>6.3983050847457843</v>
      </c>
      <c r="G244" s="80"/>
      <c r="H244" s="14"/>
      <c r="I244" s="14"/>
      <c r="J244" s="15" t="s">
        <v>194</v>
      </c>
      <c r="K244" s="64"/>
      <c r="L244" s="64"/>
      <c r="M244" s="15"/>
      <c r="N244" s="81"/>
      <c r="O244" s="82">
        <v>8700.8349609375</v>
      </c>
      <c r="P244" s="82">
        <v>5518.27734375</v>
      </c>
      <c r="Q244" s="75"/>
      <c r="R244" s="83"/>
      <c r="S244" s="83"/>
      <c r="T244" s="77"/>
      <c r="U244" s="77"/>
      <c r="V244" s="77"/>
      <c r="W244" s="77"/>
      <c r="X244" s="50"/>
      <c r="Y244" s="50"/>
      <c r="Z244" s="50"/>
      <c r="AA244" s="50"/>
      <c r="AB244" s="49"/>
      <c r="AC244" s="84">
        <v>244</v>
      </c>
      <c r="AD2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 s="107">
        <v>7.4</v>
      </c>
      <c r="AF244" s="110"/>
      <c r="AG244" s="2"/>
      <c r="AI244" s="3"/>
      <c r="AJ244" s="3"/>
      <c r="AK244" s="3"/>
    </row>
    <row r="245" spans="1:37" ht="34.049999999999997" customHeight="1" x14ac:dyDescent="0.3">
      <c r="A245" t="s">
        <v>1327</v>
      </c>
      <c r="C245" t="s">
        <v>229</v>
      </c>
      <c r="D245" s="14"/>
      <c r="E245" s="14" t="s">
        <v>56</v>
      </c>
      <c r="F245" s="79">
        <v>6.542372881355953</v>
      </c>
      <c r="G245" s="80"/>
      <c r="H245" s="14"/>
      <c r="I245" s="14"/>
      <c r="J245" s="15" t="s">
        <v>229</v>
      </c>
      <c r="K245" s="64"/>
      <c r="L245" s="64"/>
      <c r="M245" s="15"/>
      <c r="N245" s="81"/>
      <c r="O245" s="82">
        <v>4771.65771484375</v>
      </c>
      <c r="P245" s="82">
        <v>9765.5390625</v>
      </c>
      <c r="Q245" s="75"/>
      <c r="R245" s="83"/>
      <c r="S245" s="83"/>
      <c r="T245" s="77"/>
      <c r="U245" s="77"/>
      <c r="V245" s="77"/>
      <c r="W245" s="77"/>
      <c r="X245" s="50"/>
      <c r="Y245" s="50"/>
      <c r="Z245" s="50"/>
      <c r="AA245" s="50"/>
      <c r="AB245" s="49"/>
      <c r="AC245" s="84">
        <v>245</v>
      </c>
      <c r="AD2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 s="107">
        <v>7.5</v>
      </c>
      <c r="AF245" s="110"/>
      <c r="AG245" s="2"/>
      <c r="AI245" s="3"/>
      <c r="AJ245" s="3"/>
      <c r="AK245" s="3"/>
    </row>
    <row r="246" spans="1:37" ht="34.049999999999997" customHeight="1" x14ac:dyDescent="0.3">
      <c r="A246" t="s">
        <v>1328</v>
      </c>
      <c r="C246" t="s">
        <v>281</v>
      </c>
      <c r="D246" s="14"/>
      <c r="E246" s="14" t="s">
        <v>56</v>
      </c>
      <c r="F246" s="79">
        <v>6.6864406779661225</v>
      </c>
      <c r="G246" s="80"/>
      <c r="H246" s="14"/>
      <c r="I246" s="14"/>
      <c r="J246" s="15" t="s">
        <v>281</v>
      </c>
      <c r="K246" s="64"/>
      <c r="L246" s="64"/>
      <c r="M246" s="15"/>
      <c r="N246" s="81"/>
      <c r="O246" s="82">
        <v>6714.02294921875</v>
      </c>
      <c r="P246" s="82">
        <v>1026.68505859375</v>
      </c>
      <c r="Q246" s="75"/>
      <c r="R246" s="83"/>
      <c r="S246" s="83"/>
      <c r="T246" s="77"/>
      <c r="U246" s="77"/>
      <c r="V246" s="77"/>
      <c r="W246" s="77"/>
      <c r="X246" s="50"/>
      <c r="Y246" s="50"/>
      <c r="Z246" s="50"/>
      <c r="AA246" s="50"/>
      <c r="AB246" s="49"/>
      <c r="AC246" s="84">
        <v>246</v>
      </c>
      <c r="AD2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 s="107">
        <v>7.6</v>
      </c>
      <c r="AF246" s="110"/>
      <c r="AG246" s="2"/>
      <c r="AI246" s="3"/>
      <c r="AJ246" s="3"/>
      <c r="AK246" s="3"/>
    </row>
    <row r="247" spans="1:37" ht="34.049999999999997" customHeight="1" x14ac:dyDescent="0.3">
      <c r="A247" t="s">
        <v>1329</v>
      </c>
      <c r="C247" t="s">
        <v>211</v>
      </c>
      <c r="D247" s="14"/>
      <c r="E247" s="14" t="s">
        <v>56</v>
      </c>
      <c r="F247" s="79">
        <v>6.8305084745762921</v>
      </c>
      <c r="G247" s="80"/>
      <c r="H247" s="14"/>
      <c r="I247" s="14"/>
      <c r="J247" s="15" t="s">
        <v>211</v>
      </c>
      <c r="K247" s="64"/>
      <c r="L247" s="64"/>
      <c r="M247" s="15"/>
      <c r="N247" s="81"/>
      <c r="O247" s="82">
        <v>3251.655517578125</v>
      </c>
      <c r="P247" s="82">
        <v>9606.5927734375</v>
      </c>
      <c r="Q247" s="75"/>
      <c r="R247" s="83"/>
      <c r="S247" s="83"/>
      <c r="T247" s="77"/>
      <c r="U247" s="77"/>
      <c r="V247" s="77"/>
      <c r="W247" s="77"/>
      <c r="X247" s="50"/>
      <c r="Y247" s="50"/>
      <c r="Z247" s="50"/>
      <c r="AA247" s="50"/>
      <c r="AB247" s="49"/>
      <c r="AC247" s="84">
        <v>247</v>
      </c>
      <c r="AD2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 s="107">
        <v>7.7</v>
      </c>
      <c r="AF247" s="110"/>
      <c r="AG247" s="2"/>
      <c r="AI247" s="3"/>
      <c r="AJ247" s="3"/>
      <c r="AK247" s="3"/>
    </row>
    <row r="248" spans="1:37" ht="34.049999999999997" customHeight="1" x14ac:dyDescent="0.3">
      <c r="A248" t="s">
        <v>1330</v>
      </c>
      <c r="C248" t="s">
        <v>207</v>
      </c>
      <c r="D248" s="14"/>
      <c r="E248" s="14" t="s">
        <v>56</v>
      </c>
      <c r="F248" s="79">
        <v>6.9745762711864607</v>
      </c>
      <c r="G248" s="80"/>
      <c r="H248" s="14"/>
      <c r="I248" s="14"/>
      <c r="J248" s="15" t="s">
        <v>207</v>
      </c>
      <c r="K248" s="64"/>
      <c r="L248" s="64"/>
      <c r="M248" s="15"/>
      <c r="N248" s="81"/>
      <c r="O248" s="82">
        <v>8234.7109375</v>
      </c>
      <c r="P248" s="82">
        <v>4604.33544921875</v>
      </c>
      <c r="Q248" s="75"/>
      <c r="R248" s="83"/>
      <c r="S248" s="83"/>
      <c r="T248" s="77"/>
      <c r="U248" s="77"/>
      <c r="V248" s="77"/>
      <c r="W248" s="77"/>
      <c r="X248" s="50"/>
      <c r="Y248" s="50"/>
      <c r="Z248" s="50"/>
      <c r="AA248" s="50"/>
      <c r="AB248" s="49"/>
      <c r="AC248" s="84">
        <v>248</v>
      </c>
      <c r="AD2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 s="107">
        <v>7.8</v>
      </c>
      <c r="AF248" s="110"/>
      <c r="AG248" s="2"/>
      <c r="AI248" s="3"/>
      <c r="AJ248" s="3"/>
      <c r="AK248" s="3"/>
    </row>
    <row r="249" spans="1:37" ht="34.049999999999997" customHeight="1" x14ac:dyDescent="0.3">
      <c r="A249" t="s">
        <v>1331</v>
      </c>
      <c r="C249" t="s">
        <v>282</v>
      </c>
      <c r="D249" s="14"/>
      <c r="E249" s="14" t="s">
        <v>56</v>
      </c>
      <c r="F249" s="79">
        <v>7.1186440677966312</v>
      </c>
      <c r="G249" s="80"/>
      <c r="H249" s="14"/>
      <c r="I249" s="14"/>
      <c r="J249" s="15" t="s">
        <v>282</v>
      </c>
      <c r="K249" s="64"/>
      <c r="L249" s="64"/>
      <c r="M249" s="15"/>
      <c r="N249" s="81"/>
      <c r="O249" s="82">
        <v>8689.228515625</v>
      </c>
      <c r="P249" s="82">
        <v>1741.4234619140625</v>
      </c>
      <c r="Q249" s="75"/>
      <c r="R249" s="83"/>
      <c r="S249" s="83"/>
      <c r="T249" s="77"/>
      <c r="U249" s="77"/>
      <c r="V249" s="77"/>
      <c r="W249" s="77"/>
      <c r="X249" s="50"/>
      <c r="Y249" s="50"/>
      <c r="Z249" s="50"/>
      <c r="AA249" s="50"/>
      <c r="AB249" s="49"/>
      <c r="AC249" s="84">
        <v>249</v>
      </c>
      <c r="AD2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 s="107">
        <v>7.9</v>
      </c>
      <c r="AF249" s="110"/>
      <c r="AG249" s="2"/>
      <c r="AI249" s="3"/>
      <c r="AJ249" s="3"/>
      <c r="AK249" s="3"/>
    </row>
    <row r="250" spans="1:37" ht="34.049999999999997" customHeight="1" x14ac:dyDescent="0.3">
      <c r="A250" t="s">
        <v>1332</v>
      </c>
      <c r="C250" t="s">
        <v>175</v>
      </c>
      <c r="D250" s="14"/>
      <c r="E250" s="14" t="s">
        <v>56</v>
      </c>
      <c r="F250" s="79">
        <v>7.262711864406814</v>
      </c>
      <c r="G250" s="80"/>
      <c r="H250" s="14"/>
      <c r="I250" s="14"/>
      <c r="J250" s="15" t="s">
        <v>175</v>
      </c>
      <c r="K250" s="64"/>
      <c r="L250" s="64"/>
      <c r="M250" s="15"/>
      <c r="N250" s="81"/>
      <c r="O250" s="82">
        <v>321.44512939453125</v>
      </c>
      <c r="P250" s="82">
        <v>6374.4892578125</v>
      </c>
      <c r="Q250" s="75"/>
      <c r="R250" s="83"/>
      <c r="S250" s="83"/>
      <c r="T250" s="77"/>
      <c r="U250" s="77"/>
      <c r="V250" s="77"/>
      <c r="W250" s="77"/>
      <c r="X250" s="50"/>
      <c r="Y250" s="50"/>
      <c r="Z250" s="50"/>
      <c r="AA250" s="50"/>
      <c r="AB250" s="49"/>
      <c r="AC250" s="84">
        <v>250</v>
      </c>
      <c r="AD2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 s="107">
        <v>8.0000000000000107</v>
      </c>
      <c r="AF250" s="110"/>
      <c r="AG250" s="2"/>
      <c r="AI250" s="3"/>
      <c r="AJ250" s="3"/>
      <c r="AK250" s="3"/>
    </row>
    <row r="251" spans="1:37" ht="34.049999999999997" customHeight="1" x14ac:dyDescent="0.3">
      <c r="A251" t="s">
        <v>1333</v>
      </c>
      <c r="C251" t="s">
        <v>207</v>
      </c>
      <c r="D251" s="14"/>
      <c r="E251" s="14" t="s">
        <v>56</v>
      </c>
      <c r="F251" s="79">
        <v>7.4067796610169827</v>
      </c>
      <c r="G251" s="80"/>
      <c r="H251" s="14"/>
      <c r="I251" s="14"/>
      <c r="J251" s="15" t="s">
        <v>207</v>
      </c>
      <c r="K251" s="64"/>
      <c r="L251" s="64"/>
      <c r="M251" s="15"/>
      <c r="N251" s="81"/>
      <c r="O251" s="82">
        <v>5141.11279296875</v>
      </c>
      <c r="P251" s="82">
        <v>7752.58544921875</v>
      </c>
      <c r="Q251" s="75"/>
      <c r="R251" s="83"/>
      <c r="S251" s="83"/>
      <c r="T251" s="77"/>
      <c r="U251" s="77"/>
      <c r="V251" s="77"/>
      <c r="W251" s="77"/>
      <c r="X251" s="50"/>
      <c r="Y251" s="50"/>
      <c r="Z251" s="50"/>
      <c r="AA251" s="50"/>
      <c r="AB251" s="49"/>
      <c r="AC251" s="84">
        <v>251</v>
      </c>
      <c r="AD2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 s="107">
        <v>8.1000000000000103</v>
      </c>
      <c r="AF251" s="110"/>
      <c r="AG251" s="2"/>
      <c r="AI251" s="3"/>
      <c r="AJ251" s="3"/>
      <c r="AK251" s="3"/>
    </row>
    <row r="252" spans="1:37" ht="34.049999999999997" customHeight="1" x14ac:dyDescent="0.3">
      <c r="A252" t="s">
        <v>1334</v>
      </c>
      <c r="C252" t="s">
        <v>178</v>
      </c>
      <c r="D252" s="14"/>
      <c r="E252" s="14" t="s">
        <v>56</v>
      </c>
      <c r="F252" s="79">
        <v>7.5508474576271514</v>
      </c>
      <c r="G252" s="80"/>
      <c r="H252" s="14"/>
      <c r="I252" s="14"/>
      <c r="J252" s="15" t="s">
        <v>178</v>
      </c>
      <c r="K252" s="64"/>
      <c r="L252" s="64"/>
      <c r="M252" s="15"/>
      <c r="N252" s="81"/>
      <c r="O252" s="82">
        <v>5198.595703125</v>
      </c>
      <c r="P252" s="82">
        <v>5930.4453125</v>
      </c>
      <c r="Q252" s="75"/>
      <c r="R252" s="83"/>
      <c r="S252" s="83"/>
      <c r="T252" s="77"/>
      <c r="U252" s="77"/>
      <c r="V252" s="77"/>
      <c r="W252" s="77"/>
      <c r="X252" s="50"/>
      <c r="Y252" s="50"/>
      <c r="Z252" s="50"/>
      <c r="AA252" s="50"/>
      <c r="AB252" s="49"/>
      <c r="AC252" s="84">
        <v>252</v>
      </c>
      <c r="AD2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 s="107">
        <v>8.2000000000000099</v>
      </c>
      <c r="AF252" s="110"/>
      <c r="AG252" s="2"/>
      <c r="AI252" s="3"/>
      <c r="AJ252" s="3"/>
      <c r="AK252" s="3"/>
    </row>
    <row r="253" spans="1:37" ht="34.049999999999997" customHeight="1" x14ac:dyDescent="0.3">
      <c r="A253" t="s">
        <v>1335</v>
      </c>
      <c r="C253" t="s">
        <v>283</v>
      </c>
      <c r="D253" s="14"/>
      <c r="E253" s="14" t="s">
        <v>56</v>
      </c>
      <c r="F253" s="79">
        <v>7.69491525423732</v>
      </c>
      <c r="G253" s="80"/>
      <c r="H253" s="14"/>
      <c r="I253" s="14"/>
      <c r="J253" s="15" t="s">
        <v>283</v>
      </c>
      <c r="K253" s="64"/>
      <c r="L253" s="64"/>
      <c r="M253" s="15"/>
      <c r="N253" s="81"/>
      <c r="O253" s="82">
        <v>8232.9462890625</v>
      </c>
      <c r="P253" s="82">
        <v>5945.4609375</v>
      </c>
      <c r="Q253" s="75"/>
      <c r="R253" s="83"/>
      <c r="S253" s="83"/>
      <c r="T253" s="77"/>
      <c r="U253" s="77"/>
      <c r="V253" s="77"/>
      <c r="W253" s="77"/>
      <c r="X253" s="50"/>
      <c r="Y253" s="50"/>
      <c r="Z253" s="50"/>
      <c r="AA253" s="50"/>
      <c r="AB253" s="49"/>
      <c r="AC253" s="84">
        <v>253</v>
      </c>
      <c r="AD2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 s="107">
        <v>8.3000000000000096</v>
      </c>
      <c r="AF253" s="110"/>
      <c r="AG253" s="2"/>
      <c r="AI253" s="3"/>
      <c r="AJ253" s="3"/>
      <c r="AK253" s="3"/>
    </row>
    <row r="254" spans="1:37" ht="34.049999999999997" customHeight="1" x14ac:dyDescent="0.3">
      <c r="A254" t="s">
        <v>1336</v>
      </c>
      <c r="C254" t="s">
        <v>224</v>
      </c>
      <c r="D254" s="14"/>
      <c r="E254" s="14" t="s">
        <v>56</v>
      </c>
      <c r="F254" s="79">
        <v>7.8389830508474896</v>
      </c>
      <c r="G254" s="80"/>
      <c r="H254" s="14"/>
      <c r="I254" s="14"/>
      <c r="J254" s="15" t="s">
        <v>224</v>
      </c>
      <c r="K254" s="64"/>
      <c r="L254" s="64"/>
      <c r="M254" s="15"/>
      <c r="N254" s="81"/>
      <c r="O254" s="82">
        <v>7393.29296875</v>
      </c>
      <c r="P254" s="82">
        <v>2852.28369140625</v>
      </c>
      <c r="Q254" s="75"/>
      <c r="R254" s="83"/>
      <c r="S254" s="83"/>
      <c r="T254" s="77"/>
      <c r="U254" s="77"/>
      <c r="V254" s="77"/>
      <c r="W254" s="77"/>
      <c r="X254" s="50"/>
      <c r="Y254" s="50"/>
      <c r="Z254" s="50"/>
      <c r="AA254" s="50"/>
      <c r="AB254" s="49"/>
      <c r="AC254" s="84">
        <v>254</v>
      </c>
      <c r="AD2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 s="107">
        <v>8.4000000000000092</v>
      </c>
      <c r="AF254" s="110"/>
      <c r="AG254" s="2"/>
      <c r="AI254" s="3"/>
      <c r="AJ254" s="3"/>
      <c r="AK254" s="3"/>
    </row>
    <row r="255" spans="1:37" ht="34.049999999999997" customHeight="1" x14ac:dyDescent="0.3">
      <c r="A255" t="s">
        <v>1337</v>
      </c>
      <c r="C255" t="s">
        <v>175</v>
      </c>
      <c r="D255" s="14"/>
      <c r="E255" s="14" t="s">
        <v>56</v>
      </c>
      <c r="F255" s="79">
        <v>7.98305084745766</v>
      </c>
      <c r="G255" s="80"/>
      <c r="H255" s="14"/>
      <c r="I255" s="14"/>
      <c r="J255" s="15" t="s">
        <v>175</v>
      </c>
      <c r="K255" s="64"/>
      <c r="L255" s="64"/>
      <c r="M255" s="15"/>
      <c r="N255" s="81"/>
      <c r="O255" s="82">
        <v>2011.59130859375</v>
      </c>
      <c r="P255" s="82">
        <v>4228.0498046875</v>
      </c>
      <c r="Q255" s="75"/>
      <c r="R255" s="83"/>
      <c r="S255" s="83"/>
      <c r="T255" s="77"/>
      <c r="U255" s="77"/>
      <c r="V255" s="77"/>
      <c r="W255" s="77"/>
      <c r="X255" s="50"/>
      <c r="Y255" s="50"/>
      <c r="Z255" s="50"/>
      <c r="AA255" s="50"/>
      <c r="AB255" s="49"/>
      <c r="AC255" s="84">
        <v>255</v>
      </c>
      <c r="AD2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 s="107">
        <v>8.5000000000000107</v>
      </c>
      <c r="AF255" s="110"/>
      <c r="AG255" s="2"/>
      <c r="AI255" s="3"/>
      <c r="AJ255" s="3"/>
      <c r="AK255" s="3"/>
    </row>
    <row r="256" spans="1:37" ht="34.049999999999997" customHeight="1" x14ac:dyDescent="0.3">
      <c r="A256" t="s">
        <v>1338</v>
      </c>
      <c r="C256" t="s">
        <v>244</v>
      </c>
      <c r="D256" s="14"/>
      <c r="E256" s="14" t="s">
        <v>56</v>
      </c>
      <c r="F256" s="79">
        <v>8.1271186440678278</v>
      </c>
      <c r="G256" s="80"/>
      <c r="H256" s="14"/>
      <c r="I256" s="14"/>
      <c r="J256" s="15" t="s">
        <v>244</v>
      </c>
      <c r="K256" s="64"/>
      <c r="L256" s="64"/>
      <c r="M256" s="15"/>
      <c r="N256" s="81"/>
      <c r="O256" s="82">
        <v>6597.4833984375</v>
      </c>
      <c r="P256" s="82">
        <v>8969.5068359375</v>
      </c>
      <c r="Q256" s="75"/>
      <c r="R256" s="83"/>
      <c r="S256" s="83"/>
      <c r="T256" s="77"/>
      <c r="U256" s="77"/>
      <c r="V256" s="77"/>
      <c r="W256" s="77"/>
      <c r="X256" s="50"/>
      <c r="Y256" s="50"/>
      <c r="Z256" s="50"/>
      <c r="AA256" s="50"/>
      <c r="AB256" s="49"/>
      <c r="AC256" s="84">
        <v>256</v>
      </c>
      <c r="AD2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 s="107">
        <v>8.6000000000000103</v>
      </c>
      <c r="AF256" s="110"/>
      <c r="AG256" s="2"/>
      <c r="AI256" s="3"/>
      <c r="AJ256" s="3"/>
      <c r="AK256" s="3"/>
    </row>
    <row r="257" spans="1:37" ht="34.049999999999997" customHeight="1" x14ac:dyDescent="0.3">
      <c r="A257" t="s">
        <v>1339</v>
      </c>
      <c r="C257" t="s">
        <v>284</v>
      </c>
      <c r="D257" s="14"/>
      <c r="E257" s="14" t="s">
        <v>56</v>
      </c>
      <c r="F257" s="79">
        <v>8.2711864406779974</v>
      </c>
      <c r="G257" s="80"/>
      <c r="H257" s="14"/>
      <c r="I257" s="14"/>
      <c r="J257" s="15" t="s">
        <v>284</v>
      </c>
      <c r="K257" s="64"/>
      <c r="L257" s="64"/>
      <c r="M257" s="15"/>
      <c r="N257" s="81"/>
      <c r="O257" s="82">
        <v>2011.8531494140625</v>
      </c>
      <c r="P257" s="82">
        <v>5340.0654296875</v>
      </c>
      <c r="Q257" s="75"/>
      <c r="R257" s="83"/>
      <c r="S257" s="83"/>
      <c r="T257" s="77"/>
      <c r="U257" s="77"/>
      <c r="V257" s="77"/>
      <c r="W257" s="77"/>
      <c r="X257" s="50"/>
      <c r="Y257" s="50"/>
      <c r="Z257" s="50"/>
      <c r="AA257" s="50"/>
      <c r="AB257" s="49"/>
      <c r="AC257" s="84">
        <v>257</v>
      </c>
      <c r="AD2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 s="107">
        <v>8.7000000000000099</v>
      </c>
      <c r="AF257" s="110"/>
      <c r="AG257" s="2"/>
      <c r="AI257" s="3"/>
      <c r="AJ257" s="3"/>
      <c r="AK257" s="3"/>
    </row>
    <row r="258" spans="1:37" ht="34.049999999999997" customHeight="1" x14ac:dyDescent="0.3">
      <c r="A258" t="s">
        <v>1340</v>
      </c>
      <c r="C258" t="s">
        <v>285</v>
      </c>
      <c r="D258" s="14"/>
      <c r="E258" s="14" t="s">
        <v>56</v>
      </c>
      <c r="F258" s="79">
        <v>8.4152542372881669</v>
      </c>
      <c r="G258" s="80"/>
      <c r="H258" s="14"/>
      <c r="I258" s="14"/>
      <c r="J258" s="15" t="s">
        <v>285</v>
      </c>
      <c r="K258" s="64"/>
      <c r="L258" s="64"/>
      <c r="M258" s="15"/>
      <c r="N258" s="81"/>
      <c r="O258" s="82">
        <v>3934.302734375</v>
      </c>
      <c r="P258" s="82">
        <v>9171.3583984375</v>
      </c>
      <c r="Q258" s="75"/>
      <c r="R258" s="83"/>
      <c r="S258" s="83"/>
      <c r="T258" s="77"/>
      <c r="U258" s="77"/>
      <c r="V258" s="77"/>
      <c r="W258" s="77"/>
      <c r="X258" s="50"/>
      <c r="Y258" s="50"/>
      <c r="Z258" s="50"/>
      <c r="AA258" s="50"/>
      <c r="AB258" s="49"/>
      <c r="AC258" s="84">
        <v>258</v>
      </c>
      <c r="AD2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 s="107">
        <v>8.8000000000000096</v>
      </c>
      <c r="AF258" s="110"/>
      <c r="AG258" s="2"/>
      <c r="AI258" s="3"/>
      <c r="AJ258" s="3"/>
      <c r="AK258" s="3"/>
    </row>
    <row r="259" spans="1:37" ht="34.049999999999997" customHeight="1" x14ac:dyDescent="0.3">
      <c r="A259" t="s">
        <v>1341</v>
      </c>
      <c r="C259" t="s">
        <v>257</v>
      </c>
      <c r="D259" s="14"/>
      <c r="E259" s="14" t="s">
        <v>56</v>
      </c>
      <c r="F259" s="79">
        <v>8.5593220338983365</v>
      </c>
      <c r="G259" s="80"/>
      <c r="H259" s="14"/>
      <c r="I259" s="14"/>
      <c r="J259" s="15" t="s">
        <v>257</v>
      </c>
      <c r="K259" s="64"/>
      <c r="L259" s="64"/>
      <c r="M259" s="15"/>
      <c r="N259" s="81"/>
      <c r="O259" s="82">
        <v>7192.0693359375</v>
      </c>
      <c r="P259" s="82">
        <v>5266.10107421875</v>
      </c>
      <c r="Q259" s="75"/>
      <c r="R259" s="83"/>
      <c r="S259" s="83"/>
      <c r="T259" s="77"/>
      <c r="U259" s="77"/>
      <c r="V259" s="77"/>
      <c r="W259" s="77"/>
      <c r="X259" s="50"/>
      <c r="Y259" s="50"/>
      <c r="Z259" s="50"/>
      <c r="AA259" s="50"/>
      <c r="AB259" s="49"/>
      <c r="AC259" s="84">
        <v>259</v>
      </c>
      <c r="AD2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 s="107">
        <v>8.9000000000000092</v>
      </c>
      <c r="AF259" s="110"/>
      <c r="AG259" s="2"/>
      <c r="AI259" s="3"/>
      <c r="AJ259" s="3"/>
      <c r="AK259" s="3"/>
    </row>
    <row r="260" spans="1:37" ht="34.049999999999997" customHeight="1" x14ac:dyDescent="0.3">
      <c r="A260" t="s">
        <v>1342</v>
      </c>
      <c r="C260" t="s">
        <v>286</v>
      </c>
      <c r="D260" s="14"/>
      <c r="E260" s="14" t="s">
        <v>56</v>
      </c>
      <c r="F260" s="79">
        <v>4.3813559322034141</v>
      </c>
      <c r="G260" s="80"/>
      <c r="H260" s="14"/>
      <c r="I260" s="14"/>
      <c r="J260" s="15" t="s">
        <v>286</v>
      </c>
      <c r="K260" s="64"/>
      <c r="L260" s="64"/>
      <c r="M260" s="15"/>
      <c r="N260" s="81"/>
      <c r="O260" s="82">
        <v>2700.001708984375</v>
      </c>
      <c r="P260" s="82">
        <v>2486.45361328125</v>
      </c>
      <c r="Q260" s="75"/>
      <c r="R260" s="83"/>
      <c r="S260" s="83"/>
      <c r="T260" s="77"/>
      <c r="U260" s="77"/>
      <c r="V260" s="77"/>
      <c r="W260" s="77"/>
      <c r="X260" s="50"/>
      <c r="Y260" s="50"/>
      <c r="Z260" s="50"/>
      <c r="AA260" s="50"/>
      <c r="AB260" s="49"/>
      <c r="AC260" s="84">
        <v>260</v>
      </c>
      <c r="AD2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 s="78">
        <v>6</v>
      </c>
      <c r="AF260" s="108"/>
      <c r="AG260" s="2"/>
      <c r="AI260" s="3"/>
      <c r="AJ260" s="3"/>
      <c r="AK260" s="3"/>
    </row>
    <row r="261" spans="1:37" ht="34.049999999999997" customHeight="1" x14ac:dyDescent="0.3">
      <c r="A261" t="s">
        <v>1343</v>
      </c>
      <c r="C261" t="s">
        <v>229</v>
      </c>
      <c r="D261" s="14"/>
      <c r="E261" s="14" t="s">
        <v>56</v>
      </c>
      <c r="F261" s="79">
        <v>4.5254237288135837</v>
      </c>
      <c r="G261" s="80"/>
      <c r="H261" s="14"/>
      <c r="I261" s="14"/>
      <c r="J261" s="15" t="s">
        <v>229</v>
      </c>
      <c r="K261" s="64"/>
      <c r="L261" s="64"/>
      <c r="M261" s="15"/>
      <c r="N261" s="81"/>
      <c r="O261" s="82">
        <v>3557.000244140625</v>
      </c>
      <c r="P261" s="82">
        <v>1765.783447265625</v>
      </c>
      <c r="Q261" s="75"/>
      <c r="R261" s="83"/>
      <c r="S261" s="83"/>
      <c r="T261" s="77"/>
      <c r="U261" s="77"/>
      <c r="V261" s="77"/>
      <c r="W261" s="77"/>
      <c r="X261" s="50"/>
      <c r="Y261" s="50"/>
      <c r="Z261" s="50"/>
      <c r="AA261" s="50"/>
      <c r="AB261" s="49"/>
      <c r="AC261" s="84">
        <v>261</v>
      </c>
      <c r="AD2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 s="107">
        <v>6.1</v>
      </c>
      <c r="AF261" s="110"/>
      <c r="AG261" s="2"/>
      <c r="AI261" s="3"/>
      <c r="AJ261" s="3"/>
      <c r="AK261" s="3"/>
    </row>
    <row r="262" spans="1:37" ht="34.049999999999997" customHeight="1" x14ac:dyDescent="0.3">
      <c r="A262" t="s">
        <v>1344</v>
      </c>
      <c r="C262" t="s">
        <v>287</v>
      </c>
      <c r="D262" s="14"/>
      <c r="E262" s="14" t="s">
        <v>56</v>
      </c>
      <c r="F262" s="79">
        <v>4.6694915254237532</v>
      </c>
      <c r="G262" s="80"/>
      <c r="H262" s="14"/>
      <c r="I262" s="14"/>
      <c r="J262" s="15" t="s">
        <v>287</v>
      </c>
      <c r="K262" s="64"/>
      <c r="L262" s="64"/>
      <c r="M262" s="15"/>
      <c r="N262" s="81"/>
      <c r="O262" s="82">
        <v>986.0439453125</v>
      </c>
      <c r="P262" s="82">
        <v>6315.43359375</v>
      </c>
      <c r="Q262" s="75"/>
      <c r="R262" s="83"/>
      <c r="S262" s="83"/>
      <c r="T262" s="77"/>
      <c r="U262" s="77"/>
      <c r="V262" s="77"/>
      <c r="W262" s="77"/>
      <c r="X262" s="50"/>
      <c r="Y262" s="50"/>
      <c r="Z262" s="50"/>
      <c r="AA262" s="50"/>
      <c r="AB262" s="49"/>
      <c r="AC262" s="84">
        <v>262</v>
      </c>
      <c r="AD2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 s="107">
        <v>6.2</v>
      </c>
      <c r="AF262" s="110"/>
      <c r="AG262" s="2"/>
      <c r="AI262" s="3"/>
      <c r="AJ262" s="3"/>
      <c r="AK262" s="3"/>
    </row>
    <row r="263" spans="1:37" ht="34.049999999999997" customHeight="1" x14ac:dyDescent="0.3">
      <c r="A263" t="s">
        <v>1345</v>
      </c>
      <c r="C263" t="s">
        <v>288</v>
      </c>
      <c r="D263" s="14"/>
      <c r="E263" s="14" t="s">
        <v>56</v>
      </c>
      <c r="F263" s="79">
        <v>4.813559322033921</v>
      </c>
      <c r="G263" s="80"/>
      <c r="H263" s="14"/>
      <c r="I263" s="14"/>
      <c r="J263" s="15" t="s">
        <v>288</v>
      </c>
      <c r="K263" s="64"/>
      <c r="L263" s="64"/>
      <c r="M263" s="15"/>
      <c r="N263" s="81"/>
      <c r="O263" s="82">
        <v>3980.3828125</v>
      </c>
      <c r="P263" s="82">
        <v>2446.367431640625</v>
      </c>
      <c r="Q263" s="75"/>
      <c r="R263" s="83"/>
      <c r="S263" s="83"/>
      <c r="T263" s="77"/>
      <c r="U263" s="77"/>
      <c r="V263" s="77"/>
      <c r="W263" s="77"/>
      <c r="X263" s="50"/>
      <c r="Y263" s="50"/>
      <c r="Z263" s="50"/>
      <c r="AA263" s="50"/>
      <c r="AB263" s="49"/>
      <c r="AC263" s="84">
        <v>263</v>
      </c>
      <c r="AD2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 s="107">
        <v>6.3</v>
      </c>
      <c r="AF263" s="110"/>
      <c r="AG263" s="2"/>
      <c r="AI263" s="3"/>
      <c r="AJ263" s="3"/>
      <c r="AK263" s="3"/>
    </row>
    <row r="264" spans="1:37" ht="34.049999999999997" customHeight="1" x14ac:dyDescent="0.3">
      <c r="A264" t="s">
        <v>1346</v>
      </c>
      <c r="C264" t="s">
        <v>289</v>
      </c>
      <c r="D264" s="14"/>
      <c r="E264" s="14" t="s">
        <v>56</v>
      </c>
      <c r="F264" s="79">
        <v>4.9576271186440914</v>
      </c>
      <c r="G264" s="80"/>
      <c r="H264" s="14"/>
      <c r="I264" s="14"/>
      <c r="J264" s="15" t="s">
        <v>289</v>
      </c>
      <c r="K264" s="64"/>
      <c r="L264" s="64"/>
      <c r="M264" s="15"/>
      <c r="N264" s="81"/>
      <c r="O264" s="82">
        <v>2304.624755859375</v>
      </c>
      <c r="P264" s="82">
        <v>5382.76416015625</v>
      </c>
      <c r="Q264" s="75"/>
      <c r="R264" s="83"/>
      <c r="S264" s="83"/>
      <c r="T264" s="77"/>
      <c r="U264" s="77"/>
      <c r="V264" s="77"/>
      <c r="W264" s="77"/>
      <c r="X264" s="50"/>
      <c r="Y264" s="50"/>
      <c r="Z264" s="50"/>
      <c r="AA264" s="50"/>
      <c r="AB264" s="49"/>
      <c r="AC264" s="84">
        <v>264</v>
      </c>
      <c r="AD2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4" s="107">
        <v>6.4</v>
      </c>
      <c r="AF264" s="110"/>
      <c r="AG264" s="2"/>
      <c r="AI264" s="3"/>
      <c r="AJ264" s="3"/>
      <c r="AK264" s="3"/>
    </row>
    <row r="265" spans="1:37" ht="34.049999999999997" customHeight="1" x14ac:dyDescent="0.3">
      <c r="A265" t="s">
        <v>1347</v>
      </c>
      <c r="C265" t="s">
        <v>194</v>
      </c>
      <c r="D265" s="14"/>
      <c r="E265" s="14" t="s">
        <v>56</v>
      </c>
      <c r="F265" s="79">
        <v>5.1016949152542601</v>
      </c>
      <c r="G265" s="80"/>
      <c r="H265" s="14"/>
      <c r="I265" s="14"/>
      <c r="J265" s="15" t="s">
        <v>194</v>
      </c>
      <c r="K265" s="64"/>
      <c r="L265" s="64"/>
      <c r="M265" s="15"/>
      <c r="N265" s="81"/>
      <c r="O265" s="82">
        <v>2015.5382080078125</v>
      </c>
      <c r="P265" s="82">
        <v>8019.740234375</v>
      </c>
      <c r="Q265" s="75"/>
      <c r="R265" s="83"/>
      <c r="S265" s="83"/>
      <c r="T265" s="77"/>
      <c r="U265" s="77"/>
      <c r="V265" s="77"/>
      <c r="W265" s="77"/>
      <c r="X265" s="50"/>
      <c r="Y265" s="50"/>
      <c r="Z265" s="50"/>
      <c r="AA265" s="50"/>
      <c r="AB265" s="49"/>
      <c r="AC265" s="84">
        <v>265</v>
      </c>
      <c r="AD2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5" s="107">
        <v>6.5</v>
      </c>
      <c r="AF265" s="110"/>
      <c r="AG265" s="2"/>
      <c r="AI265" s="3"/>
      <c r="AJ265" s="3"/>
      <c r="AK265" s="3"/>
    </row>
    <row r="266" spans="1:37" ht="34.049999999999997" customHeight="1" x14ac:dyDescent="0.3">
      <c r="A266" t="s">
        <v>1348</v>
      </c>
      <c r="C266" t="s">
        <v>290</v>
      </c>
      <c r="D266" s="14"/>
      <c r="E266" s="14" t="s">
        <v>56</v>
      </c>
      <c r="F266" s="79">
        <v>5.2457627118644297</v>
      </c>
      <c r="G266" s="80"/>
      <c r="H266" s="14"/>
      <c r="I266" s="14"/>
      <c r="J266" s="15" t="s">
        <v>290</v>
      </c>
      <c r="K266" s="64"/>
      <c r="L266" s="64"/>
      <c r="M266" s="15"/>
      <c r="N266" s="81"/>
      <c r="O266" s="82">
        <v>7153.51708984375</v>
      </c>
      <c r="P266" s="82">
        <v>4152.0595703125</v>
      </c>
      <c r="Q266" s="75"/>
      <c r="R266" s="83"/>
      <c r="S266" s="83"/>
      <c r="T266" s="77"/>
      <c r="U266" s="77"/>
      <c r="V266" s="77"/>
      <c r="W266" s="77"/>
      <c r="X266" s="50"/>
      <c r="Y266" s="50"/>
      <c r="Z266" s="50"/>
      <c r="AA266" s="50"/>
      <c r="AB266" s="49"/>
      <c r="AC266" s="84">
        <v>266</v>
      </c>
      <c r="AD2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6" s="107">
        <v>6.6</v>
      </c>
      <c r="AF266" s="110"/>
      <c r="AG266" s="2"/>
      <c r="AI266" s="3"/>
      <c r="AJ266" s="3"/>
      <c r="AK266" s="3"/>
    </row>
    <row r="267" spans="1:37" ht="34.049999999999997" customHeight="1" x14ac:dyDescent="0.3">
      <c r="A267" t="s">
        <v>1349</v>
      </c>
      <c r="C267" t="s">
        <v>291</v>
      </c>
      <c r="D267" s="14"/>
      <c r="E267" s="14" t="s">
        <v>56</v>
      </c>
      <c r="F267" s="79">
        <v>5.3898305084745992</v>
      </c>
      <c r="G267" s="80"/>
      <c r="H267" s="14"/>
      <c r="I267" s="14"/>
      <c r="J267" s="15" t="s">
        <v>291</v>
      </c>
      <c r="K267" s="64"/>
      <c r="L267" s="64"/>
      <c r="M267" s="15"/>
      <c r="N267" s="81"/>
      <c r="O267" s="82">
        <v>2651.14892578125</v>
      </c>
      <c r="P267" s="82">
        <v>1935.68896484375</v>
      </c>
      <c r="Q267" s="75"/>
      <c r="R267" s="83"/>
      <c r="S267" s="83"/>
      <c r="T267" s="77"/>
      <c r="U267" s="77"/>
      <c r="V267" s="77"/>
      <c r="W267" s="77"/>
      <c r="X267" s="50"/>
      <c r="Y267" s="50"/>
      <c r="Z267" s="50"/>
      <c r="AA267" s="50"/>
      <c r="AB267" s="49"/>
      <c r="AC267" s="84">
        <v>267</v>
      </c>
      <c r="AD2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7" s="107">
        <v>6.7</v>
      </c>
      <c r="AF267" s="110"/>
      <c r="AG267" s="2"/>
      <c r="AI267" s="3"/>
      <c r="AJ267" s="3"/>
      <c r="AK267" s="3"/>
    </row>
    <row r="268" spans="1:37" ht="34.049999999999997" customHeight="1" x14ac:dyDescent="0.3">
      <c r="A268" t="s">
        <v>1350</v>
      </c>
      <c r="C268" t="s">
        <v>292</v>
      </c>
      <c r="D268" s="14"/>
      <c r="E268" s="14" t="s">
        <v>56</v>
      </c>
      <c r="F268" s="79">
        <v>5.5338983050847679</v>
      </c>
      <c r="G268" s="80"/>
      <c r="H268" s="14"/>
      <c r="I268" s="14"/>
      <c r="J268" s="15" t="s">
        <v>292</v>
      </c>
      <c r="K268" s="64"/>
      <c r="L268" s="64"/>
      <c r="M268" s="15"/>
      <c r="N268" s="81"/>
      <c r="O268" s="82">
        <v>5822.87744140625</v>
      </c>
      <c r="P268" s="82">
        <v>6724.46728515625</v>
      </c>
      <c r="Q268" s="75"/>
      <c r="R268" s="83"/>
      <c r="S268" s="83"/>
      <c r="T268" s="77"/>
      <c r="U268" s="77"/>
      <c r="V268" s="77"/>
      <c r="W268" s="77"/>
      <c r="X268" s="50"/>
      <c r="Y268" s="50"/>
      <c r="Z268" s="50"/>
      <c r="AA268" s="50"/>
      <c r="AB268" s="49"/>
      <c r="AC268" s="84">
        <v>268</v>
      </c>
      <c r="AD2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8" s="107">
        <v>6.8</v>
      </c>
      <c r="AF268" s="110"/>
      <c r="AG268" s="2"/>
      <c r="AI268" s="3"/>
      <c r="AJ268" s="3"/>
      <c r="AK268" s="3"/>
    </row>
    <row r="269" spans="1:37" ht="34.049999999999997" customHeight="1" x14ac:dyDescent="0.3">
      <c r="A269" t="s">
        <v>1351</v>
      </c>
      <c r="C269" t="s">
        <v>194</v>
      </c>
      <c r="D269" s="14"/>
      <c r="E269" s="14" t="s">
        <v>56</v>
      </c>
      <c r="F269" s="79">
        <v>5.6779661016949383</v>
      </c>
      <c r="G269" s="80"/>
      <c r="H269" s="14"/>
      <c r="I269" s="14"/>
      <c r="J269" s="15" t="s">
        <v>194</v>
      </c>
      <c r="K269" s="64"/>
      <c r="L269" s="64"/>
      <c r="M269" s="15"/>
      <c r="N269" s="81"/>
      <c r="O269" s="82">
        <v>4512.640625</v>
      </c>
      <c r="P269" s="82">
        <v>880.656494140625</v>
      </c>
      <c r="Q269" s="75"/>
      <c r="R269" s="83"/>
      <c r="S269" s="83"/>
      <c r="T269" s="77"/>
      <c r="U269" s="77"/>
      <c r="V269" s="77"/>
      <c r="W269" s="77"/>
      <c r="X269" s="50"/>
      <c r="Y269" s="50"/>
      <c r="Z269" s="50"/>
      <c r="AA269" s="50"/>
      <c r="AB269" s="49"/>
      <c r="AC269" s="84">
        <v>269</v>
      </c>
      <c r="AD2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9" s="107">
        <v>6.9</v>
      </c>
      <c r="AF269" s="110"/>
      <c r="AG269" s="2"/>
      <c r="AI269" s="3"/>
      <c r="AJ269" s="3"/>
      <c r="AK269" s="3"/>
    </row>
    <row r="270" spans="1:37" ht="34.049999999999997" customHeight="1" x14ac:dyDescent="0.3">
      <c r="A270" t="s">
        <v>1352</v>
      </c>
      <c r="C270" t="s">
        <v>293</v>
      </c>
      <c r="D270" s="14"/>
      <c r="E270" s="14" t="s">
        <v>56</v>
      </c>
      <c r="F270" s="79">
        <v>5.822033898305107</v>
      </c>
      <c r="G270" s="80"/>
      <c r="H270" s="14"/>
      <c r="I270" s="14"/>
      <c r="J270" s="15" t="s">
        <v>293</v>
      </c>
      <c r="K270" s="64"/>
      <c r="L270" s="64"/>
      <c r="M270" s="15"/>
      <c r="N270" s="81"/>
      <c r="O270" s="82">
        <v>3136.064697265625</v>
      </c>
      <c r="P270" s="82">
        <v>7581.91845703125</v>
      </c>
      <c r="Q270" s="75"/>
      <c r="R270" s="83"/>
      <c r="S270" s="83"/>
      <c r="T270" s="77"/>
      <c r="U270" s="77"/>
      <c r="V270" s="77"/>
      <c r="W270" s="77"/>
      <c r="X270" s="50"/>
      <c r="Y270" s="50"/>
      <c r="Z270" s="50"/>
      <c r="AA270" s="50"/>
      <c r="AB270" s="49"/>
      <c r="AC270" s="84">
        <v>270</v>
      </c>
      <c r="AD2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0" s="107">
        <v>7</v>
      </c>
      <c r="AF270" s="110"/>
      <c r="AG270" s="2"/>
      <c r="AI270" s="3"/>
      <c r="AJ270" s="3"/>
      <c r="AK270" s="3"/>
    </row>
    <row r="271" spans="1:37" ht="34.049999999999997" customHeight="1" x14ac:dyDescent="0.3">
      <c r="A271" t="s">
        <v>1353</v>
      </c>
      <c r="C271" t="s">
        <v>219</v>
      </c>
      <c r="D271" s="14"/>
      <c r="E271" s="14" t="s">
        <v>56</v>
      </c>
      <c r="F271" s="79">
        <v>5.9661016949152907</v>
      </c>
      <c r="G271" s="80"/>
      <c r="H271" s="14"/>
      <c r="I271" s="14"/>
      <c r="J271" s="15" t="s">
        <v>219</v>
      </c>
      <c r="K271" s="64"/>
      <c r="L271" s="64"/>
      <c r="M271" s="15"/>
      <c r="N271" s="81"/>
      <c r="O271" s="82">
        <v>2006.50341796875</v>
      </c>
      <c r="P271" s="82">
        <v>8952.71875</v>
      </c>
      <c r="Q271" s="75"/>
      <c r="R271" s="83"/>
      <c r="S271" s="83"/>
      <c r="T271" s="77"/>
      <c r="U271" s="77"/>
      <c r="V271" s="77"/>
      <c r="W271" s="77"/>
      <c r="X271" s="50"/>
      <c r="Y271" s="50"/>
      <c r="Z271" s="50"/>
      <c r="AA271" s="50"/>
      <c r="AB271" s="49"/>
      <c r="AC271" s="84">
        <v>271</v>
      </c>
      <c r="AD2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1" s="107">
        <v>7.1000000000000103</v>
      </c>
      <c r="AF271" s="110"/>
      <c r="AG271" s="2"/>
      <c r="AI271" s="3"/>
      <c r="AJ271" s="3"/>
      <c r="AK271" s="3"/>
    </row>
    <row r="272" spans="1:37" ht="34.049999999999997" customHeight="1" x14ac:dyDescent="0.3">
      <c r="A272" t="s">
        <v>1354</v>
      </c>
      <c r="C272" t="s">
        <v>175</v>
      </c>
      <c r="D272" s="14"/>
      <c r="E272" s="14" t="s">
        <v>56</v>
      </c>
      <c r="F272" s="79">
        <v>6.1101694915254594</v>
      </c>
      <c r="G272" s="80"/>
      <c r="H272" s="14"/>
      <c r="I272" s="14"/>
      <c r="J272" s="15" t="s">
        <v>175</v>
      </c>
      <c r="K272" s="64"/>
      <c r="L272" s="64"/>
      <c r="M272" s="15"/>
      <c r="N272" s="81"/>
      <c r="O272" s="82">
        <v>1011.0093383789062</v>
      </c>
      <c r="P272" s="82">
        <v>7211.7275390625</v>
      </c>
      <c r="Q272" s="75"/>
      <c r="R272" s="83"/>
      <c r="S272" s="83"/>
      <c r="T272" s="77"/>
      <c r="U272" s="77"/>
      <c r="V272" s="77"/>
      <c r="W272" s="77"/>
      <c r="X272" s="50"/>
      <c r="Y272" s="50"/>
      <c r="Z272" s="50"/>
      <c r="AA272" s="50"/>
      <c r="AB272" s="49"/>
      <c r="AC272" s="84">
        <v>272</v>
      </c>
      <c r="AD2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2" s="107">
        <v>7.2000000000000099</v>
      </c>
      <c r="AF272" s="110"/>
      <c r="AG272" s="2"/>
      <c r="AI272" s="3"/>
      <c r="AJ272" s="3"/>
      <c r="AK272" s="3"/>
    </row>
    <row r="273" spans="1:37" ht="34.049999999999997" customHeight="1" x14ac:dyDescent="0.3">
      <c r="A273" t="s">
        <v>1355</v>
      </c>
      <c r="C273" t="s">
        <v>211</v>
      </c>
      <c r="D273" s="14"/>
      <c r="E273" s="14" t="s">
        <v>56</v>
      </c>
      <c r="F273" s="79">
        <v>6.254237288135629</v>
      </c>
      <c r="G273" s="80"/>
      <c r="H273" s="14"/>
      <c r="I273" s="14"/>
      <c r="J273" s="15" t="s">
        <v>211</v>
      </c>
      <c r="K273" s="64"/>
      <c r="L273" s="64"/>
      <c r="M273" s="15"/>
      <c r="N273" s="81"/>
      <c r="O273" s="82">
        <v>6171.70068359375</v>
      </c>
      <c r="P273" s="82">
        <v>5254.26123046875</v>
      </c>
      <c r="Q273" s="75"/>
      <c r="R273" s="83"/>
      <c r="S273" s="83"/>
      <c r="T273" s="77"/>
      <c r="U273" s="77"/>
      <c r="V273" s="77"/>
      <c r="W273" s="77"/>
      <c r="X273" s="50"/>
      <c r="Y273" s="50"/>
      <c r="Z273" s="50"/>
      <c r="AA273" s="50"/>
      <c r="AB273" s="49"/>
      <c r="AC273" s="84">
        <v>273</v>
      </c>
      <c r="AD2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3" s="107">
        <v>7.3000000000000096</v>
      </c>
      <c r="AF273" s="110"/>
      <c r="AG273" s="2"/>
      <c r="AI273" s="3"/>
      <c r="AJ273" s="3"/>
      <c r="AK273" s="3"/>
    </row>
    <row r="274" spans="1:37" ht="34.049999999999997" customHeight="1" x14ac:dyDescent="0.3">
      <c r="A274" t="s">
        <v>1356</v>
      </c>
      <c r="C274" t="s">
        <v>294</v>
      </c>
      <c r="D274" s="14"/>
      <c r="E274" s="14" t="s">
        <v>56</v>
      </c>
      <c r="F274" s="79">
        <v>6.3983050847457985</v>
      </c>
      <c r="G274" s="80"/>
      <c r="H274" s="14"/>
      <c r="I274" s="14"/>
      <c r="J274" s="15" t="s">
        <v>294</v>
      </c>
      <c r="K274" s="64"/>
      <c r="L274" s="64"/>
      <c r="M274" s="15"/>
      <c r="N274" s="81"/>
      <c r="O274" s="82">
        <v>8761.0458984375</v>
      </c>
      <c r="P274" s="82">
        <v>6258.578125</v>
      </c>
      <c r="Q274" s="75"/>
      <c r="R274" s="83"/>
      <c r="S274" s="83"/>
      <c r="T274" s="77"/>
      <c r="U274" s="77"/>
      <c r="V274" s="77"/>
      <c r="W274" s="77"/>
      <c r="X274" s="50"/>
      <c r="Y274" s="50"/>
      <c r="Z274" s="50"/>
      <c r="AA274" s="50"/>
      <c r="AB274" s="49"/>
      <c r="AC274" s="84">
        <v>274</v>
      </c>
      <c r="AD2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4" s="107">
        <v>7.4000000000000101</v>
      </c>
      <c r="AF274" s="110"/>
      <c r="AG274" s="2"/>
      <c r="AI274" s="3"/>
      <c r="AJ274" s="3"/>
      <c r="AK274" s="3"/>
    </row>
    <row r="275" spans="1:37" ht="34.049999999999997" customHeight="1" x14ac:dyDescent="0.3">
      <c r="A275" t="s">
        <v>1357</v>
      </c>
      <c r="C275" t="s">
        <v>295</v>
      </c>
      <c r="D275" s="14"/>
      <c r="E275" s="14" t="s">
        <v>56</v>
      </c>
      <c r="F275" s="79">
        <v>6.5423728813559672</v>
      </c>
      <c r="G275" s="80"/>
      <c r="H275" s="14"/>
      <c r="I275" s="14"/>
      <c r="J275" s="15" t="s">
        <v>295</v>
      </c>
      <c r="K275" s="64"/>
      <c r="L275" s="64"/>
      <c r="M275" s="15"/>
      <c r="N275" s="81"/>
      <c r="O275" s="82">
        <v>705.27947998046875</v>
      </c>
      <c r="P275" s="82">
        <v>5469.43310546875</v>
      </c>
      <c r="Q275" s="75"/>
      <c r="R275" s="83"/>
      <c r="S275" s="83"/>
      <c r="T275" s="77"/>
      <c r="U275" s="77"/>
      <c r="V275" s="77"/>
      <c r="W275" s="77"/>
      <c r="X275" s="50"/>
      <c r="Y275" s="50"/>
      <c r="Z275" s="50"/>
      <c r="AA275" s="50"/>
      <c r="AB275" s="49"/>
      <c r="AC275" s="84">
        <v>275</v>
      </c>
      <c r="AD2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5" s="107">
        <v>7.5000000000000098</v>
      </c>
      <c r="AF275" s="110"/>
      <c r="AG275" s="2"/>
      <c r="AI275" s="3"/>
      <c r="AJ275" s="3"/>
      <c r="AK275" s="3"/>
    </row>
    <row r="276" spans="1:37" ht="34.049999999999997" customHeight="1" x14ac:dyDescent="0.3">
      <c r="A276" t="s">
        <v>1358</v>
      </c>
      <c r="C276" t="s">
        <v>229</v>
      </c>
      <c r="D276" s="14"/>
      <c r="E276" s="14" t="s">
        <v>56</v>
      </c>
      <c r="F276" s="79">
        <v>6.6864406779661376</v>
      </c>
      <c r="G276" s="80"/>
      <c r="H276" s="14"/>
      <c r="I276" s="14"/>
      <c r="J276" s="15" t="s">
        <v>229</v>
      </c>
      <c r="K276" s="64"/>
      <c r="L276" s="64"/>
      <c r="M276" s="15"/>
      <c r="N276" s="81"/>
      <c r="O276" s="82">
        <v>7051.29248046875</v>
      </c>
      <c r="P276" s="82">
        <v>7895.0419921875</v>
      </c>
      <c r="Q276" s="75"/>
      <c r="R276" s="83"/>
      <c r="S276" s="83"/>
      <c r="T276" s="77"/>
      <c r="U276" s="77"/>
      <c r="V276" s="77"/>
      <c r="W276" s="77"/>
      <c r="X276" s="50"/>
      <c r="Y276" s="50"/>
      <c r="Z276" s="50"/>
      <c r="AA276" s="50"/>
      <c r="AB276" s="49"/>
      <c r="AC276" s="84">
        <v>276</v>
      </c>
      <c r="AD2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6" s="107">
        <v>7.6000000000000103</v>
      </c>
      <c r="AF276" s="110"/>
      <c r="AG276" s="2"/>
      <c r="AI276" s="3"/>
      <c r="AJ276" s="3"/>
      <c r="AK276" s="3"/>
    </row>
    <row r="277" spans="1:37" ht="34.049999999999997" customHeight="1" x14ac:dyDescent="0.3">
      <c r="A277" t="s">
        <v>1359</v>
      </c>
      <c r="C277" t="s">
        <v>296</v>
      </c>
      <c r="D277" s="14"/>
      <c r="E277" s="14" t="s">
        <v>56</v>
      </c>
      <c r="F277" s="79">
        <v>6.8305084745763063</v>
      </c>
      <c r="G277" s="80"/>
      <c r="H277" s="14"/>
      <c r="I277" s="14"/>
      <c r="J277" s="15" t="s">
        <v>296</v>
      </c>
      <c r="K277" s="64"/>
      <c r="L277" s="64"/>
      <c r="M277" s="15"/>
      <c r="N277" s="81"/>
      <c r="O277" s="82">
        <v>1955.5899658203125</v>
      </c>
      <c r="P277" s="82">
        <v>3528.220947265625</v>
      </c>
      <c r="Q277" s="75"/>
      <c r="R277" s="83"/>
      <c r="S277" s="83"/>
      <c r="T277" s="77"/>
      <c r="U277" s="77"/>
      <c r="V277" s="77"/>
      <c r="W277" s="77"/>
      <c r="X277" s="50"/>
      <c r="Y277" s="50"/>
      <c r="Z277" s="50"/>
      <c r="AA277" s="50"/>
      <c r="AB277" s="49"/>
      <c r="AC277" s="84">
        <v>277</v>
      </c>
      <c r="AD2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7" s="107">
        <v>7.7000000000000099</v>
      </c>
      <c r="AF277" s="110"/>
      <c r="AG277" s="2"/>
      <c r="AI277" s="3"/>
      <c r="AJ277" s="3"/>
      <c r="AK277" s="3"/>
    </row>
    <row r="278" spans="1:37" ht="34.049999999999997" customHeight="1" x14ac:dyDescent="0.3">
      <c r="A278" t="s">
        <v>1360</v>
      </c>
      <c r="C278" t="s">
        <v>250</v>
      </c>
      <c r="D278" s="14"/>
      <c r="E278" s="14" t="s">
        <v>56</v>
      </c>
      <c r="F278" s="79">
        <v>6.9745762711864749</v>
      </c>
      <c r="G278" s="80"/>
      <c r="H278" s="14"/>
      <c r="I278" s="14"/>
      <c r="J278" s="15" t="s">
        <v>250</v>
      </c>
      <c r="K278" s="64"/>
      <c r="L278" s="64"/>
      <c r="M278" s="15"/>
      <c r="N278" s="81"/>
      <c r="O278" s="82">
        <v>5695.0634765625</v>
      </c>
      <c r="P278" s="82">
        <v>1832.023193359375</v>
      </c>
      <c r="Q278" s="75"/>
      <c r="R278" s="83"/>
      <c r="S278" s="83"/>
      <c r="T278" s="77"/>
      <c r="U278" s="77"/>
      <c r="V278" s="77"/>
      <c r="W278" s="77"/>
      <c r="X278" s="50"/>
      <c r="Y278" s="50"/>
      <c r="Z278" s="50"/>
      <c r="AA278" s="50"/>
      <c r="AB278" s="49"/>
      <c r="AC278" s="84">
        <v>278</v>
      </c>
      <c r="AD2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8" s="107">
        <v>7.8000000000000096</v>
      </c>
      <c r="AF278" s="110"/>
      <c r="AG278" s="2"/>
      <c r="AI278" s="3"/>
      <c r="AJ278" s="3"/>
      <c r="AK278" s="3"/>
    </row>
    <row r="279" spans="1:37" ht="34.049999999999997" customHeight="1" x14ac:dyDescent="0.3">
      <c r="A279" t="s">
        <v>1361</v>
      </c>
      <c r="C279" t="s">
        <v>229</v>
      </c>
      <c r="D279" s="14"/>
      <c r="E279" s="14" t="s">
        <v>56</v>
      </c>
      <c r="F279" s="79">
        <v>7.1186440677966445</v>
      </c>
      <c r="G279" s="80"/>
      <c r="H279" s="14"/>
      <c r="I279" s="14"/>
      <c r="J279" s="15" t="s">
        <v>229</v>
      </c>
      <c r="K279" s="64"/>
      <c r="L279" s="64"/>
      <c r="M279" s="15"/>
      <c r="N279" s="81"/>
      <c r="O279" s="82">
        <v>2879.40966796875</v>
      </c>
      <c r="P279" s="82">
        <v>397.34954833984375</v>
      </c>
      <c r="Q279" s="75"/>
      <c r="R279" s="83"/>
      <c r="S279" s="83"/>
      <c r="T279" s="77"/>
      <c r="U279" s="77"/>
      <c r="V279" s="77"/>
      <c r="W279" s="77"/>
      <c r="X279" s="50"/>
      <c r="Y279" s="50"/>
      <c r="Z279" s="50"/>
      <c r="AA279" s="50"/>
      <c r="AB279" s="49"/>
      <c r="AC279" s="84">
        <v>279</v>
      </c>
      <c r="AD2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79" s="107">
        <v>7.9000000000000101</v>
      </c>
      <c r="AF279" s="110"/>
      <c r="AG279" s="2"/>
      <c r="AI279" s="3"/>
      <c r="AJ279" s="3"/>
      <c r="AK279" s="3"/>
    </row>
    <row r="280" spans="1:37" ht="34.049999999999997" customHeight="1" x14ac:dyDescent="0.3">
      <c r="A280" t="s">
        <v>1362</v>
      </c>
      <c r="C280" t="s">
        <v>297</v>
      </c>
      <c r="D280" s="14"/>
      <c r="E280" s="14" t="s">
        <v>56</v>
      </c>
      <c r="F280" s="79">
        <v>7.262711864406814</v>
      </c>
      <c r="G280" s="80"/>
      <c r="H280" s="14"/>
      <c r="I280" s="14"/>
      <c r="J280" s="15" t="s">
        <v>297</v>
      </c>
      <c r="K280" s="64"/>
      <c r="L280" s="64"/>
      <c r="M280" s="15"/>
      <c r="N280" s="81"/>
      <c r="O280" s="82">
        <v>3955.186767578125</v>
      </c>
      <c r="P280" s="82">
        <v>1142.4049072265625</v>
      </c>
      <c r="Q280" s="75"/>
      <c r="R280" s="83"/>
      <c r="S280" s="83"/>
      <c r="T280" s="77"/>
      <c r="U280" s="77"/>
      <c r="V280" s="77"/>
      <c r="W280" s="77"/>
      <c r="X280" s="50"/>
      <c r="Y280" s="50"/>
      <c r="Z280" s="50"/>
      <c r="AA280" s="50"/>
      <c r="AB280" s="49"/>
      <c r="AC280" s="84">
        <v>280</v>
      </c>
      <c r="AD2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0" s="107">
        <v>8.0000000000000107</v>
      </c>
      <c r="AF280" s="110"/>
      <c r="AG280" s="2"/>
      <c r="AI280" s="3"/>
      <c r="AJ280" s="3"/>
      <c r="AK280" s="3"/>
    </row>
    <row r="281" spans="1:37" ht="34.049999999999997" customHeight="1" x14ac:dyDescent="0.3">
      <c r="A281" t="s">
        <v>1363</v>
      </c>
      <c r="C281" t="s">
        <v>220</v>
      </c>
      <c r="D281" s="14"/>
      <c r="E281" s="14" t="s">
        <v>56</v>
      </c>
      <c r="F281" s="79">
        <v>7.4067796610169827</v>
      </c>
      <c r="G281" s="80"/>
      <c r="H281" s="14"/>
      <c r="I281" s="14"/>
      <c r="J281" s="15" t="s">
        <v>220</v>
      </c>
      <c r="K281" s="64"/>
      <c r="L281" s="64"/>
      <c r="M281" s="15"/>
      <c r="N281" s="81"/>
      <c r="O281" s="82">
        <v>5567.59228515625</v>
      </c>
      <c r="P281" s="82">
        <v>6005.0859375</v>
      </c>
      <c r="Q281" s="75"/>
      <c r="R281" s="83"/>
      <c r="S281" s="83"/>
      <c r="T281" s="77"/>
      <c r="U281" s="77"/>
      <c r="V281" s="77"/>
      <c r="W281" s="77"/>
      <c r="X281" s="50"/>
      <c r="Y281" s="50"/>
      <c r="Z281" s="50"/>
      <c r="AA281" s="50"/>
      <c r="AB281" s="49"/>
      <c r="AC281" s="84">
        <v>281</v>
      </c>
      <c r="AD2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1" s="107">
        <v>8.1000000000000103</v>
      </c>
      <c r="AF281" s="110"/>
      <c r="AG281" s="2"/>
      <c r="AI281" s="3"/>
      <c r="AJ281" s="3"/>
      <c r="AK281" s="3"/>
    </row>
    <row r="282" spans="1:37" ht="34.049999999999997" customHeight="1" x14ac:dyDescent="0.3">
      <c r="A282" t="s">
        <v>1364</v>
      </c>
      <c r="C282" t="s">
        <v>298</v>
      </c>
      <c r="D282" s="14"/>
      <c r="E282" s="14" t="s">
        <v>56</v>
      </c>
      <c r="F282" s="79">
        <v>7.5508474576271514</v>
      </c>
      <c r="G282" s="80"/>
      <c r="H282" s="14"/>
      <c r="I282" s="14"/>
      <c r="J282" s="15" t="s">
        <v>298</v>
      </c>
      <c r="K282" s="64"/>
      <c r="L282" s="64"/>
      <c r="M282" s="15"/>
      <c r="N282" s="81"/>
      <c r="O282" s="82">
        <v>6881.9462890625</v>
      </c>
      <c r="P282" s="82">
        <v>839.87518310546875</v>
      </c>
      <c r="Q282" s="75"/>
      <c r="R282" s="83"/>
      <c r="S282" s="83"/>
      <c r="T282" s="77"/>
      <c r="U282" s="77"/>
      <c r="V282" s="77"/>
      <c r="W282" s="77"/>
      <c r="X282" s="50"/>
      <c r="Y282" s="50"/>
      <c r="Z282" s="50"/>
      <c r="AA282" s="50"/>
      <c r="AB282" s="49"/>
      <c r="AC282" s="84">
        <v>282</v>
      </c>
      <c r="AD2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2" s="107">
        <v>8.2000000000000099</v>
      </c>
      <c r="AF282" s="110"/>
      <c r="AG282" s="2"/>
      <c r="AI282" s="3"/>
      <c r="AJ282" s="3"/>
      <c r="AK282" s="3"/>
    </row>
    <row r="283" spans="1:37" ht="34.049999999999997" customHeight="1" x14ac:dyDescent="0.3">
      <c r="A283" t="s">
        <v>1365</v>
      </c>
      <c r="C283" t="s">
        <v>299</v>
      </c>
      <c r="D283" s="14"/>
      <c r="E283" s="14" t="s">
        <v>56</v>
      </c>
      <c r="F283" s="79">
        <v>7.69491525423732</v>
      </c>
      <c r="G283" s="80"/>
      <c r="H283" s="14"/>
      <c r="I283" s="14"/>
      <c r="J283" s="15" t="s">
        <v>299</v>
      </c>
      <c r="K283" s="64"/>
      <c r="L283" s="64"/>
      <c r="M283" s="15"/>
      <c r="N283" s="81"/>
      <c r="O283" s="82">
        <v>2813.238525390625</v>
      </c>
      <c r="P283" s="82">
        <v>1991.861572265625</v>
      </c>
      <c r="Q283" s="75"/>
      <c r="R283" s="83"/>
      <c r="S283" s="83"/>
      <c r="T283" s="77"/>
      <c r="U283" s="77"/>
      <c r="V283" s="77"/>
      <c r="W283" s="77"/>
      <c r="X283" s="50"/>
      <c r="Y283" s="50"/>
      <c r="Z283" s="50"/>
      <c r="AA283" s="50"/>
      <c r="AB283" s="49"/>
      <c r="AC283" s="84">
        <v>283</v>
      </c>
      <c r="AD2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3" s="107">
        <v>8.3000000000000096</v>
      </c>
      <c r="AF283" s="110"/>
      <c r="AG283" s="2"/>
      <c r="AI283" s="3"/>
      <c r="AJ283" s="3"/>
      <c r="AK283" s="3"/>
    </row>
    <row r="284" spans="1:37" ht="34.049999999999997" customHeight="1" x14ac:dyDescent="0.3">
      <c r="A284" t="s">
        <v>1366</v>
      </c>
      <c r="C284" t="s">
        <v>300</v>
      </c>
      <c r="D284" s="14"/>
      <c r="E284" s="14" t="s">
        <v>56</v>
      </c>
      <c r="F284" s="79">
        <v>7.8389830508474896</v>
      </c>
      <c r="G284" s="80"/>
      <c r="H284" s="14"/>
      <c r="I284" s="14"/>
      <c r="J284" s="15" t="s">
        <v>300</v>
      </c>
      <c r="K284" s="64"/>
      <c r="L284" s="64"/>
      <c r="M284" s="15"/>
      <c r="N284" s="81"/>
      <c r="O284" s="82">
        <v>1044.2791748046875</v>
      </c>
      <c r="P284" s="82">
        <v>5007.849609375</v>
      </c>
      <c r="Q284" s="75"/>
      <c r="R284" s="83"/>
      <c r="S284" s="83"/>
      <c r="T284" s="77"/>
      <c r="U284" s="77"/>
      <c r="V284" s="77"/>
      <c r="W284" s="77"/>
      <c r="X284" s="50"/>
      <c r="Y284" s="50"/>
      <c r="Z284" s="50"/>
      <c r="AA284" s="50"/>
      <c r="AB284" s="49"/>
      <c r="AC284" s="84">
        <v>284</v>
      </c>
      <c r="AD2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4" s="107">
        <v>8.4000000000000092</v>
      </c>
      <c r="AF284" s="110"/>
      <c r="AG284" s="2"/>
      <c r="AI284" s="3"/>
      <c r="AJ284" s="3"/>
      <c r="AK284" s="3"/>
    </row>
    <row r="285" spans="1:37" ht="34.049999999999997" customHeight="1" x14ac:dyDescent="0.3">
      <c r="A285" t="s">
        <v>1367</v>
      </c>
      <c r="C285" t="s">
        <v>196</v>
      </c>
      <c r="D285" s="14"/>
      <c r="E285" s="14" t="s">
        <v>56</v>
      </c>
      <c r="F285" s="79">
        <v>7.98305084745766</v>
      </c>
      <c r="G285" s="80"/>
      <c r="H285" s="14"/>
      <c r="I285" s="14"/>
      <c r="J285" s="15" t="s">
        <v>196</v>
      </c>
      <c r="K285" s="64"/>
      <c r="L285" s="64"/>
      <c r="M285" s="15"/>
      <c r="N285" s="81"/>
      <c r="O285" s="82">
        <v>6475.78759765625</v>
      </c>
      <c r="P285" s="82">
        <v>6947.1435546875</v>
      </c>
      <c r="Q285" s="75"/>
      <c r="R285" s="83"/>
      <c r="S285" s="83"/>
      <c r="T285" s="77"/>
      <c r="U285" s="77"/>
      <c r="V285" s="77"/>
      <c r="W285" s="77"/>
      <c r="X285" s="50"/>
      <c r="Y285" s="50"/>
      <c r="Z285" s="50"/>
      <c r="AA285" s="50"/>
      <c r="AB285" s="49"/>
      <c r="AC285" s="84">
        <v>285</v>
      </c>
      <c r="AD2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5" s="107">
        <v>8.5000000000000107</v>
      </c>
      <c r="AF285" s="110"/>
      <c r="AG285" s="2"/>
      <c r="AI285" s="3"/>
      <c r="AJ285" s="3"/>
      <c r="AK285" s="3"/>
    </row>
    <row r="286" spans="1:37" ht="34.049999999999997" customHeight="1" x14ac:dyDescent="0.3">
      <c r="A286" t="s">
        <v>1368</v>
      </c>
      <c r="C286" t="s">
        <v>301</v>
      </c>
      <c r="D286" s="14"/>
      <c r="E286" s="14" t="s">
        <v>56</v>
      </c>
      <c r="F286" s="79">
        <v>8.1271186440678278</v>
      </c>
      <c r="G286" s="80"/>
      <c r="H286" s="14"/>
      <c r="I286" s="14"/>
      <c r="J286" s="15" t="s">
        <v>301</v>
      </c>
      <c r="K286" s="64"/>
      <c r="L286" s="64"/>
      <c r="M286" s="15"/>
      <c r="N286" s="81"/>
      <c r="O286" s="82">
        <v>2799.141357421875</v>
      </c>
      <c r="P286" s="82">
        <v>9358.0517578125</v>
      </c>
      <c r="Q286" s="75"/>
      <c r="R286" s="83"/>
      <c r="S286" s="83"/>
      <c r="T286" s="77"/>
      <c r="U286" s="77"/>
      <c r="V286" s="77"/>
      <c r="W286" s="77"/>
      <c r="X286" s="50"/>
      <c r="Y286" s="50"/>
      <c r="Z286" s="50"/>
      <c r="AA286" s="50"/>
      <c r="AB286" s="49"/>
      <c r="AC286" s="84">
        <v>286</v>
      </c>
      <c r="AD2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6" s="107">
        <v>8.6000000000000103</v>
      </c>
      <c r="AF286" s="110"/>
      <c r="AG286" s="2"/>
      <c r="AI286" s="3"/>
      <c r="AJ286" s="3"/>
      <c r="AK286" s="3"/>
    </row>
    <row r="287" spans="1:37" ht="34.049999999999997" customHeight="1" x14ac:dyDescent="0.3">
      <c r="A287" t="s">
        <v>1369</v>
      </c>
      <c r="C287" t="s">
        <v>296</v>
      </c>
      <c r="D287" s="14"/>
      <c r="E287" s="14" t="s">
        <v>56</v>
      </c>
      <c r="F287" s="79">
        <v>8.2711864406779974</v>
      </c>
      <c r="G287" s="80"/>
      <c r="H287" s="14"/>
      <c r="I287" s="14"/>
      <c r="J287" s="15" t="s">
        <v>296</v>
      </c>
      <c r="K287" s="64"/>
      <c r="L287" s="64"/>
      <c r="M287" s="15"/>
      <c r="N287" s="81"/>
      <c r="O287" s="82">
        <v>287.21865844726562</v>
      </c>
      <c r="P287" s="82">
        <v>3714.622802734375</v>
      </c>
      <c r="Q287" s="75"/>
      <c r="R287" s="83"/>
      <c r="S287" s="83"/>
      <c r="T287" s="77"/>
      <c r="U287" s="77"/>
      <c r="V287" s="77"/>
      <c r="W287" s="77"/>
      <c r="X287" s="50"/>
      <c r="Y287" s="50"/>
      <c r="Z287" s="50"/>
      <c r="AA287" s="50"/>
      <c r="AB287" s="49"/>
      <c r="AC287" s="84">
        <v>287</v>
      </c>
      <c r="AD2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7" s="107">
        <v>8.7000000000000099</v>
      </c>
      <c r="AF287" s="110"/>
      <c r="AG287" s="2"/>
      <c r="AI287" s="3"/>
      <c r="AJ287" s="3"/>
      <c r="AK287" s="3"/>
    </row>
    <row r="288" spans="1:37" ht="34.049999999999997" customHeight="1" x14ac:dyDescent="0.3">
      <c r="A288" t="s">
        <v>1370</v>
      </c>
      <c r="C288" t="s">
        <v>181</v>
      </c>
      <c r="D288" s="14"/>
      <c r="E288" s="14" t="s">
        <v>56</v>
      </c>
      <c r="F288" s="79">
        <v>8.4152542372881669</v>
      </c>
      <c r="G288" s="80"/>
      <c r="H288" s="14"/>
      <c r="I288" s="14"/>
      <c r="J288" s="15" t="s">
        <v>181</v>
      </c>
      <c r="K288" s="64"/>
      <c r="L288" s="64"/>
      <c r="M288" s="15"/>
      <c r="N288" s="81"/>
      <c r="O288" s="82">
        <v>4956.8447265625</v>
      </c>
      <c r="P288" s="82">
        <v>9497.306640625</v>
      </c>
      <c r="Q288" s="75"/>
      <c r="R288" s="83"/>
      <c r="S288" s="83"/>
      <c r="T288" s="77"/>
      <c r="U288" s="77"/>
      <c r="V288" s="77"/>
      <c r="W288" s="77"/>
      <c r="X288" s="50"/>
      <c r="Y288" s="50"/>
      <c r="Z288" s="50"/>
      <c r="AA288" s="50"/>
      <c r="AB288" s="49"/>
      <c r="AC288" s="84">
        <v>288</v>
      </c>
      <c r="AD2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8" s="107">
        <v>8.8000000000000096</v>
      </c>
      <c r="AF288" s="110"/>
      <c r="AG288" s="2"/>
      <c r="AI288" s="3"/>
      <c r="AJ288" s="3"/>
      <c r="AK288" s="3"/>
    </row>
    <row r="289" spans="1:37" ht="34.049999999999997" customHeight="1" x14ac:dyDescent="0.3">
      <c r="A289" t="s">
        <v>1371</v>
      </c>
      <c r="C289" t="s">
        <v>175</v>
      </c>
      <c r="D289" s="14"/>
      <c r="E289" s="14" t="s">
        <v>56</v>
      </c>
      <c r="F289" s="79">
        <v>8.5593220338983365</v>
      </c>
      <c r="G289" s="80"/>
      <c r="H289" s="14"/>
      <c r="I289" s="14"/>
      <c r="J289" s="15" t="s">
        <v>175</v>
      </c>
      <c r="K289" s="64"/>
      <c r="L289" s="64"/>
      <c r="M289" s="15"/>
      <c r="N289" s="81"/>
      <c r="O289" s="82">
        <v>5275.91259765625</v>
      </c>
      <c r="P289" s="82">
        <v>9031.1083984375</v>
      </c>
      <c r="Q289" s="75"/>
      <c r="R289" s="83"/>
      <c r="S289" s="83"/>
      <c r="T289" s="77"/>
      <c r="U289" s="77"/>
      <c r="V289" s="77"/>
      <c r="W289" s="77"/>
      <c r="X289" s="50"/>
      <c r="Y289" s="50"/>
      <c r="Z289" s="50"/>
      <c r="AA289" s="50"/>
      <c r="AB289" s="49"/>
      <c r="AC289" s="84">
        <v>289</v>
      </c>
      <c r="AD2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89" s="107">
        <v>8.9000000000000092</v>
      </c>
      <c r="AF289" s="110"/>
      <c r="AG289" s="2"/>
      <c r="AI289" s="3"/>
      <c r="AJ289" s="3"/>
      <c r="AK289" s="3"/>
    </row>
    <row r="290" spans="1:37" ht="34.049999999999997" customHeight="1" x14ac:dyDescent="0.3">
      <c r="A290" t="s">
        <v>1372</v>
      </c>
      <c r="C290" t="s">
        <v>191</v>
      </c>
      <c r="D290" s="14"/>
      <c r="E290" s="14" t="s">
        <v>56</v>
      </c>
      <c r="F290" s="79">
        <v>8.7033898305085202</v>
      </c>
      <c r="G290" s="80"/>
      <c r="H290" s="14"/>
      <c r="I290" s="14"/>
      <c r="J290" s="15" t="s">
        <v>191</v>
      </c>
      <c r="K290" s="64"/>
      <c r="L290" s="64"/>
      <c r="M290" s="15"/>
      <c r="N290" s="81"/>
      <c r="O290" s="82">
        <v>2760.87548828125</v>
      </c>
      <c r="P290" s="82">
        <v>8694.677734375</v>
      </c>
      <c r="Q290" s="75"/>
      <c r="R290" s="83"/>
      <c r="S290" s="83"/>
      <c r="T290" s="77"/>
      <c r="U290" s="77"/>
      <c r="V290" s="77"/>
      <c r="W290" s="77"/>
      <c r="X290" s="50"/>
      <c r="Y290" s="50"/>
      <c r="Z290" s="50"/>
      <c r="AA290" s="50"/>
      <c r="AB290" s="49"/>
      <c r="AC290" s="84">
        <v>290</v>
      </c>
      <c r="AD2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0" s="107">
        <v>9.0000000000000195</v>
      </c>
      <c r="AF290" s="110"/>
      <c r="AG290" s="2"/>
      <c r="AI290" s="3"/>
      <c r="AJ290" s="3"/>
      <c r="AK290" s="3"/>
    </row>
    <row r="291" spans="1:37" ht="34.049999999999997" customHeight="1" x14ac:dyDescent="0.3">
      <c r="A291" t="s">
        <v>1373</v>
      </c>
      <c r="C291" t="s">
        <v>219</v>
      </c>
      <c r="D291" s="14"/>
      <c r="E291" s="14" t="s">
        <v>56</v>
      </c>
      <c r="F291" s="79">
        <v>8.847457627118688</v>
      </c>
      <c r="G291" s="80"/>
      <c r="H291" s="14"/>
      <c r="I291" s="14"/>
      <c r="J291" s="15" t="s">
        <v>219</v>
      </c>
      <c r="K291" s="64"/>
      <c r="L291" s="64"/>
      <c r="M291" s="15"/>
      <c r="N291" s="81"/>
      <c r="O291" s="82">
        <v>934.7513427734375</v>
      </c>
      <c r="P291" s="82">
        <v>1476.7802734375</v>
      </c>
      <c r="Q291" s="75"/>
      <c r="R291" s="83"/>
      <c r="S291" s="83"/>
      <c r="T291" s="77"/>
      <c r="U291" s="77"/>
      <c r="V291" s="77"/>
      <c r="W291" s="77"/>
      <c r="X291" s="50"/>
      <c r="Y291" s="50"/>
      <c r="Z291" s="50"/>
      <c r="AA291" s="50"/>
      <c r="AB291" s="49"/>
      <c r="AC291" s="84">
        <v>291</v>
      </c>
      <c r="AD2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1" s="107">
        <v>9.1000000000000192</v>
      </c>
      <c r="AF291" s="110"/>
      <c r="AG291" s="2"/>
      <c r="AI291" s="3"/>
      <c r="AJ291" s="3"/>
      <c r="AK291" s="3"/>
    </row>
    <row r="292" spans="1:37" ht="34.049999999999997" customHeight="1" x14ac:dyDescent="0.3">
      <c r="A292" t="s">
        <v>1374</v>
      </c>
      <c r="C292" t="s">
        <v>302</v>
      </c>
      <c r="D292" s="14"/>
      <c r="E292" s="14" t="s">
        <v>56</v>
      </c>
      <c r="F292" s="79">
        <v>8.9915254237288593</v>
      </c>
      <c r="G292" s="80"/>
      <c r="H292" s="14"/>
      <c r="I292" s="14"/>
      <c r="J292" s="15" t="s">
        <v>302</v>
      </c>
      <c r="K292" s="64"/>
      <c r="L292" s="64"/>
      <c r="M292" s="15"/>
      <c r="N292" s="81"/>
      <c r="O292" s="82">
        <v>9756.4140625</v>
      </c>
      <c r="P292" s="82">
        <v>7374.04296875</v>
      </c>
      <c r="Q292" s="75"/>
      <c r="R292" s="83"/>
      <c r="S292" s="83"/>
      <c r="T292" s="77"/>
      <c r="U292" s="77"/>
      <c r="V292" s="77"/>
      <c r="W292" s="77"/>
      <c r="X292" s="50"/>
      <c r="Y292" s="50"/>
      <c r="Z292" s="50"/>
      <c r="AA292" s="50"/>
      <c r="AB292" s="49"/>
      <c r="AC292" s="84">
        <v>292</v>
      </c>
      <c r="AD2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2" s="107">
        <v>9.2000000000000206</v>
      </c>
      <c r="AF292" s="110"/>
      <c r="AG292" s="2"/>
      <c r="AI292" s="3"/>
      <c r="AJ292" s="3"/>
      <c r="AK292" s="3"/>
    </row>
    <row r="293" spans="1:37" ht="34.049999999999997" customHeight="1" x14ac:dyDescent="0.3">
      <c r="A293" t="s">
        <v>1270</v>
      </c>
      <c r="C293" t="s">
        <v>256</v>
      </c>
      <c r="D293" s="14"/>
      <c r="E293" s="14" t="s">
        <v>56</v>
      </c>
      <c r="F293" s="79">
        <v>9.1355932203390289</v>
      </c>
      <c r="G293" s="80"/>
      <c r="H293" s="14"/>
      <c r="I293" s="14"/>
      <c r="J293" s="15" t="s">
        <v>256</v>
      </c>
      <c r="K293" s="64"/>
      <c r="L293" s="64"/>
      <c r="M293" s="15"/>
      <c r="N293" s="81"/>
      <c r="O293" s="82">
        <v>7444.10400390625</v>
      </c>
      <c r="P293" s="82">
        <v>9565.5205078125</v>
      </c>
      <c r="Q293" s="75"/>
      <c r="R293" s="83"/>
      <c r="S293" s="83"/>
      <c r="T293" s="77"/>
      <c r="U293" s="77"/>
      <c r="V293" s="77"/>
      <c r="W293" s="77"/>
      <c r="X293" s="50"/>
      <c r="Y293" s="50"/>
      <c r="Z293" s="50"/>
      <c r="AA293" s="50"/>
      <c r="AB293" s="49"/>
      <c r="AC293" s="84">
        <v>293</v>
      </c>
      <c r="AD2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3" s="107">
        <v>9.3000000000000203</v>
      </c>
      <c r="AF293" s="110"/>
      <c r="AG293" s="2"/>
      <c r="AI293" s="3"/>
      <c r="AJ293" s="3"/>
      <c r="AK293" s="3"/>
    </row>
    <row r="294" spans="1:37" ht="34.049999999999997" customHeight="1" x14ac:dyDescent="0.3">
      <c r="A294" t="s">
        <v>1271</v>
      </c>
      <c r="C294" t="s">
        <v>231</v>
      </c>
      <c r="D294" s="14"/>
      <c r="E294" s="14" t="s">
        <v>56</v>
      </c>
      <c r="F294" s="79">
        <v>9.2796610169491967</v>
      </c>
      <c r="G294" s="80"/>
      <c r="H294" s="14"/>
      <c r="I294" s="14"/>
      <c r="J294" s="15" t="s">
        <v>231</v>
      </c>
      <c r="K294" s="64"/>
      <c r="L294" s="64"/>
      <c r="M294" s="15"/>
      <c r="N294" s="81"/>
      <c r="O294" s="82">
        <v>4723.576171875</v>
      </c>
      <c r="P294" s="82">
        <v>5792.3310546875</v>
      </c>
      <c r="Q294" s="75"/>
      <c r="R294" s="83"/>
      <c r="S294" s="83"/>
      <c r="T294" s="77"/>
      <c r="U294" s="77"/>
      <c r="V294" s="77"/>
      <c r="W294" s="77"/>
      <c r="X294" s="50"/>
      <c r="Y294" s="50"/>
      <c r="Z294" s="50"/>
      <c r="AA294" s="50"/>
      <c r="AB294" s="49"/>
      <c r="AC294" s="84">
        <v>294</v>
      </c>
      <c r="AD2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4" s="107">
        <v>9.4000000000000199</v>
      </c>
      <c r="AF294" s="110"/>
      <c r="AG294" s="2"/>
      <c r="AI294" s="3"/>
      <c r="AJ294" s="3"/>
      <c r="AK294" s="3"/>
    </row>
    <row r="295" spans="1:37" ht="34.049999999999997" customHeight="1" x14ac:dyDescent="0.3">
      <c r="A295" t="s">
        <v>1272</v>
      </c>
      <c r="C295" t="s">
        <v>207</v>
      </c>
      <c r="D295" s="14"/>
      <c r="E295" s="14" t="s">
        <v>56</v>
      </c>
      <c r="F295" s="79">
        <v>9.4237288135593662</v>
      </c>
      <c r="G295" s="80"/>
      <c r="H295" s="14"/>
      <c r="I295" s="14"/>
      <c r="J295" s="15" t="s">
        <v>207</v>
      </c>
      <c r="K295" s="64"/>
      <c r="L295" s="64"/>
      <c r="M295" s="15"/>
      <c r="N295" s="81"/>
      <c r="O295" s="82">
        <v>9563.41796875</v>
      </c>
      <c r="P295" s="82">
        <v>5861.55810546875</v>
      </c>
      <c r="Q295" s="75"/>
      <c r="R295" s="83"/>
      <c r="S295" s="83"/>
      <c r="T295" s="77"/>
      <c r="U295" s="77"/>
      <c r="V295" s="77"/>
      <c r="W295" s="77"/>
      <c r="X295" s="50"/>
      <c r="Y295" s="50"/>
      <c r="Z295" s="50"/>
      <c r="AA295" s="50"/>
      <c r="AB295" s="49"/>
      <c r="AC295" s="84">
        <v>295</v>
      </c>
      <c r="AD2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5" s="107">
        <v>9.5000000000000195</v>
      </c>
      <c r="AF295" s="110"/>
      <c r="AG295" s="2"/>
      <c r="AI295" s="3"/>
      <c r="AJ295" s="3"/>
      <c r="AK295" s="3"/>
    </row>
    <row r="296" spans="1:37" ht="34.049999999999997" customHeight="1" x14ac:dyDescent="0.3">
      <c r="A296" t="s">
        <v>1273</v>
      </c>
      <c r="C296" t="s">
        <v>257</v>
      </c>
      <c r="D296" s="14"/>
      <c r="E296" s="14" t="s">
        <v>56</v>
      </c>
      <c r="F296" s="79">
        <v>9.567796610169534</v>
      </c>
      <c r="G296" s="80"/>
      <c r="H296" s="14"/>
      <c r="I296" s="14"/>
      <c r="J296" s="15" t="s">
        <v>257</v>
      </c>
      <c r="K296" s="64"/>
      <c r="L296" s="64"/>
      <c r="M296" s="15"/>
      <c r="N296" s="81"/>
      <c r="O296" s="82">
        <v>975.95025634765625</v>
      </c>
      <c r="P296" s="82">
        <v>7640.81884765625</v>
      </c>
      <c r="Q296" s="75"/>
      <c r="R296" s="83"/>
      <c r="S296" s="83"/>
      <c r="T296" s="77"/>
      <c r="U296" s="77"/>
      <c r="V296" s="77"/>
      <c r="W296" s="77"/>
      <c r="X296" s="50"/>
      <c r="Y296" s="50"/>
      <c r="Z296" s="50"/>
      <c r="AA296" s="50"/>
      <c r="AB296" s="49"/>
      <c r="AC296" s="84">
        <v>296</v>
      </c>
      <c r="AD2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6" s="107">
        <v>9.6000000000000192</v>
      </c>
      <c r="AF296" s="110"/>
      <c r="AG296" s="2"/>
      <c r="AI296" s="3"/>
      <c r="AJ296" s="3"/>
      <c r="AK296" s="3"/>
    </row>
    <row r="297" spans="1:37" ht="34.049999999999997" customHeight="1" x14ac:dyDescent="0.3">
      <c r="A297" t="s">
        <v>1261</v>
      </c>
      <c r="C297" t="s">
        <v>251</v>
      </c>
      <c r="D297" s="14"/>
      <c r="E297" s="14" t="s">
        <v>56</v>
      </c>
      <c r="F297" s="79">
        <v>9.7118644067797071</v>
      </c>
      <c r="G297" s="80"/>
      <c r="H297" s="14"/>
      <c r="I297" s="14"/>
      <c r="J297" s="15" t="s">
        <v>251</v>
      </c>
      <c r="K297" s="64"/>
      <c r="L297" s="64"/>
      <c r="M297" s="15"/>
      <c r="N297" s="81"/>
      <c r="O297" s="82">
        <v>2142.693359375</v>
      </c>
      <c r="P297" s="82">
        <v>7687.775390625</v>
      </c>
      <c r="Q297" s="75"/>
      <c r="R297" s="83"/>
      <c r="S297" s="83"/>
      <c r="T297" s="77"/>
      <c r="U297" s="77"/>
      <c r="V297" s="77"/>
      <c r="W297" s="77"/>
      <c r="X297" s="50"/>
      <c r="Y297" s="50"/>
      <c r="Z297" s="50"/>
      <c r="AA297" s="50"/>
      <c r="AB297" s="49"/>
      <c r="AC297" s="84">
        <v>297</v>
      </c>
      <c r="AD2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7" s="107">
        <v>9.7000000000000206</v>
      </c>
      <c r="AF297" s="110"/>
      <c r="AG297" s="2"/>
      <c r="AI297" s="3"/>
      <c r="AJ297" s="3"/>
      <c r="AK297" s="3"/>
    </row>
    <row r="298" spans="1:37" ht="34.049999999999997" customHeight="1" x14ac:dyDescent="0.3">
      <c r="A298" t="s">
        <v>1274</v>
      </c>
      <c r="C298" t="s">
        <v>258</v>
      </c>
      <c r="D298" s="14"/>
      <c r="E298" s="14" t="s">
        <v>56</v>
      </c>
      <c r="F298" s="79">
        <v>9.8559322033898749</v>
      </c>
      <c r="G298" s="80"/>
      <c r="H298" s="14"/>
      <c r="I298" s="14"/>
      <c r="J298" s="15" t="s">
        <v>258</v>
      </c>
      <c r="K298" s="64"/>
      <c r="L298" s="64"/>
      <c r="M298" s="15"/>
      <c r="N298" s="81"/>
      <c r="O298" s="82">
        <v>6493.138671875</v>
      </c>
      <c r="P298" s="82">
        <v>4718.52490234375</v>
      </c>
      <c r="Q298" s="75"/>
      <c r="R298" s="83"/>
      <c r="S298" s="83"/>
      <c r="T298" s="77"/>
      <c r="U298" s="77"/>
      <c r="V298" s="77"/>
      <c r="W298" s="77"/>
      <c r="X298" s="50"/>
      <c r="Y298" s="50"/>
      <c r="Z298" s="50"/>
      <c r="AA298" s="50"/>
      <c r="AB298" s="49"/>
      <c r="AC298" s="84">
        <v>298</v>
      </c>
      <c r="AD2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8" s="107">
        <v>9.8000000000000203</v>
      </c>
      <c r="AF298" s="110"/>
      <c r="AG298" s="2"/>
      <c r="AI298" s="3"/>
      <c r="AJ298" s="3"/>
      <c r="AK298" s="3"/>
    </row>
    <row r="299" spans="1:37" ht="34.049999999999997" customHeight="1" x14ac:dyDescent="0.3">
      <c r="A299" t="s">
        <v>1275</v>
      </c>
      <c r="C299" t="s">
        <v>257</v>
      </c>
      <c r="D299" s="14"/>
      <c r="E299" s="14" t="s">
        <v>56</v>
      </c>
      <c r="F299" s="79">
        <v>4.5254237288135837</v>
      </c>
      <c r="G299" s="80"/>
      <c r="H299" s="14"/>
      <c r="I299" s="14"/>
      <c r="J299" s="15" t="s">
        <v>257</v>
      </c>
      <c r="K299" s="64"/>
      <c r="L299" s="64"/>
      <c r="M299" s="15"/>
      <c r="N299" s="81"/>
      <c r="O299" s="82">
        <v>8773.1396484375</v>
      </c>
      <c r="P299" s="82">
        <v>4670.7294921875</v>
      </c>
      <c r="Q299" s="75"/>
      <c r="R299" s="83"/>
      <c r="S299" s="83"/>
      <c r="T299" s="77"/>
      <c r="U299" s="77"/>
      <c r="V299" s="77"/>
      <c r="W299" s="77"/>
      <c r="X299" s="50"/>
      <c r="Y299" s="50"/>
      <c r="Z299" s="50"/>
      <c r="AA299" s="50"/>
      <c r="AB299" s="49"/>
      <c r="AC299" s="84">
        <v>299</v>
      </c>
      <c r="AD2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99" s="107">
        <v>6.1</v>
      </c>
      <c r="AF299" s="110"/>
      <c r="AG299" s="2"/>
      <c r="AI299" s="3"/>
      <c r="AJ299" s="3"/>
      <c r="AK299" s="3"/>
    </row>
    <row r="300" spans="1:37" ht="34.049999999999997" customHeight="1" x14ac:dyDescent="0.3">
      <c r="A300" t="s">
        <v>1276</v>
      </c>
      <c r="C300" t="s">
        <v>199</v>
      </c>
      <c r="D300" s="14"/>
      <c r="E300" s="14" t="s">
        <v>56</v>
      </c>
      <c r="F300" s="79">
        <v>4.6694915254237532</v>
      </c>
      <c r="G300" s="80"/>
      <c r="H300" s="14"/>
      <c r="I300" s="14"/>
      <c r="J300" s="15" t="s">
        <v>199</v>
      </c>
      <c r="K300" s="64"/>
      <c r="L300" s="64"/>
      <c r="M300" s="15"/>
      <c r="N300" s="81"/>
      <c r="O300" s="82">
        <v>9177.0546875</v>
      </c>
      <c r="P300" s="82">
        <v>3157.314208984375</v>
      </c>
      <c r="Q300" s="75"/>
      <c r="R300" s="83"/>
      <c r="S300" s="83"/>
      <c r="T300" s="77"/>
      <c r="U300" s="77"/>
      <c r="V300" s="77"/>
      <c r="W300" s="77"/>
      <c r="X300" s="50"/>
      <c r="Y300" s="50"/>
      <c r="Z300" s="50"/>
      <c r="AA300" s="50"/>
      <c r="AB300" s="49"/>
      <c r="AC300" s="84">
        <v>300</v>
      </c>
      <c r="AD3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0" s="107">
        <v>6.2</v>
      </c>
      <c r="AF300" s="110"/>
      <c r="AG300" s="2"/>
      <c r="AI300" s="3"/>
      <c r="AJ300" s="3"/>
      <c r="AK300" s="3"/>
    </row>
    <row r="301" spans="1:37" ht="34.049999999999997" customHeight="1" x14ac:dyDescent="0.3">
      <c r="A301" t="s">
        <v>1277</v>
      </c>
      <c r="C301" t="s">
        <v>246</v>
      </c>
      <c r="D301" s="14"/>
      <c r="E301" s="14" t="s">
        <v>56</v>
      </c>
      <c r="F301" s="79">
        <v>4.813559322033921</v>
      </c>
      <c r="G301" s="80"/>
      <c r="H301" s="14"/>
      <c r="I301" s="14"/>
      <c r="J301" s="15" t="s">
        <v>246</v>
      </c>
      <c r="K301" s="64"/>
      <c r="L301" s="64"/>
      <c r="M301" s="15"/>
      <c r="N301" s="81"/>
      <c r="O301" s="82">
        <v>3942.754638671875</v>
      </c>
      <c r="P301" s="82">
        <v>8585.2646484375</v>
      </c>
      <c r="Q301" s="75"/>
      <c r="R301" s="83"/>
      <c r="S301" s="83"/>
      <c r="T301" s="77"/>
      <c r="U301" s="77"/>
      <c r="V301" s="77"/>
      <c r="W301" s="77"/>
      <c r="X301" s="50"/>
      <c r="Y301" s="50"/>
      <c r="Z301" s="50"/>
      <c r="AA301" s="50"/>
      <c r="AB301" s="49"/>
      <c r="AC301" s="84">
        <v>301</v>
      </c>
      <c r="AD3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1" s="107">
        <v>6.3</v>
      </c>
      <c r="AF301" s="110"/>
      <c r="AG301" s="2"/>
      <c r="AI301" s="3"/>
      <c r="AJ301" s="3"/>
      <c r="AK301" s="3"/>
    </row>
    <row r="302" spans="1:37" ht="34.049999999999997" customHeight="1" x14ac:dyDescent="0.3">
      <c r="A302" t="s">
        <v>1278</v>
      </c>
      <c r="C302" t="s">
        <v>259</v>
      </c>
      <c r="D302" s="14"/>
      <c r="E302" s="14" t="s">
        <v>56</v>
      </c>
      <c r="F302" s="79">
        <v>4.9576271186440914</v>
      </c>
      <c r="G302" s="80"/>
      <c r="H302" s="14"/>
      <c r="I302" s="14"/>
      <c r="J302" s="15" t="s">
        <v>259</v>
      </c>
      <c r="K302" s="64"/>
      <c r="L302" s="64"/>
      <c r="M302" s="15"/>
      <c r="N302" s="81"/>
      <c r="O302" s="82">
        <v>1401.4332275390625</v>
      </c>
      <c r="P302" s="82">
        <v>3295.05078125</v>
      </c>
      <c r="Q302" s="75"/>
      <c r="R302" s="83"/>
      <c r="S302" s="83"/>
      <c r="T302" s="77"/>
      <c r="U302" s="77"/>
      <c r="V302" s="77"/>
      <c r="W302" s="77"/>
      <c r="X302" s="50"/>
      <c r="Y302" s="50"/>
      <c r="Z302" s="50"/>
      <c r="AA302" s="50"/>
      <c r="AB302" s="49"/>
      <c r="AC302" s="84">
        <v>302</v>
      </c>
      <c r="AD3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2" s="107">
        <v>6.4</v>
      </c>
      <c r="AF302" s="110"/>
      <c r="AG302" s="2"/>
      <c r="AI302" s="3"/>
      <c r="AJ302" s="3"/>
      <c r="AK302" s="3"/>
    </row>
    <row r="303" spans="1:37" ht="34.049999999999997" customHeight="1" x14ac:dyDescent="0.3">
      <c r="A303" t="s">
        <v>1279</v>
      </c>
      <c r="C303" t="s">
        <v>245</v>
      </c>
      <c r="D303" s="14"/>
      <c r="E303" s="14" t="s">
        <v>56</v>
      </c>
      <c r="F303" s="79">
        <v>5.1016949152542601</v>
      </c>
      <c r="G303" s="80"/>
      <c r="H303" s="14"/>
      <c r="I303" s="14"/>
      <c r="J303" s="15" t="s">
        <v>245</v>
      </c>
      <c r="K303" s="64"/>
      <c r="L303" s="64"/>
      <c r="M303" s="15"/>
      <c r="N303" s="81"/>
      <c r="O303" s="82">
        <v>6680.9228515625</v>
      </c>
      <c r="P303" s="82">
        <v>3015.236328125</v>
      </c>
      <c r="Q303" s="75"/>
      <c r="R303" s="83"/>
      <c r="S303" s="83"/>
      <c r="T303" s="77"/>
      <c r="U303" s="77"/>
      <c r="V303" s="77"/>
      <c r="W303" s="77"/>
      <c r="X303" s="50"/>
      <c r="Y303" s="50"/>
      <c r="Z303" s="50"/>
      <c r="AA303" s="50"/>
      <c r="AB303" s="49"/>
      <c r="AC303" s="84">
        <v>303</v>
      </c>
      <c r="AD3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3" s="107">
        <v>6.5</v>
      </c>
      <c r="AF303" s="110"/>
      <c r="AG303" s="2"/>
      <c r="AI303" s="3"/>
      <c r="AJ303" s="3"/>
      <c r="AK303" s="3"/>
    </row>
    <row r="304" spans="1:37" ht="34.049999999999997" customHeight="1" x14ac:dyDescent="0.3">
      <c r="A304" t="s">
        <v>1280</v>
      </c>
      <c r="C304" t="s">
        <v>260</v>
      </c>
      <c r="D304" s="14"/>
      <c r="E304" s="14" t="s">
        <v>56</v>
      </c>
      <c r="F304" s="79">
        <v>5.2457627118644297</v>
      </c>
      <c r="G304" s="80"/>
      <c r="H304" s="14"/>
      <c r="I304" s="14"/>
      <c r="J304" s="15" t="s">
        <v>260</v>
      </c>
      <c r="K304" s="64"/>
      <c r="L304" s="64"/>
      <c r="M304" s="15"/>
      <c r="N304" s="81"/>
      <c r="O304" s="82">
        <v>2170.09814453125</v>
      </c>
      <c r="P304" s="82">
        <v>4942.341796875</v>
      </c>
      <c r="Q304" s="75"/>
      <c r="R304" s="83"/>
      <c r="S304" s="83"/>
      <c r="T304" s="77"/>
      <c r="U304" s="77"/>
      <c r="V304" s="77"/>
      <c r="W304" s="77"/>
      <c r="X304" s="50"/>
      <c r="Y304" s="50"/>
      <c r="Z304" s="50"/>
      <c r="AA304" s="50"/>
      <c r="AB304" s="49"/>
      <c r="AC304" s="84">
        <v>304</v>
      </c>
      <c r="AD3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4" s="107">
        <v>6.6</v>
      </c>
      <c r="AF304" s="110"/>
      <c r="AG304" s="2"/>
      <c r="AI304" s="3"/>
      <c r="AJ304" s="3"/>
      <c r="AK304" s="3"/>
    </row>
    <row r="305" spans="1:37" ht="34.049999999999997" customHeight="1" x14ac:dyDescent="0.3">
      <c r="A305" t="s">
        <v>1281</v>
      </c>
      <c r="C305" t="s">
        <v>181</v>
      </c>
      <c r="D305" s="14"/>
      <c r="E305" s="14" t="s">
        <v>56</v>
      </c>
      <c r="F305" s="79">
        <v>5.3898305084745992</v>
      </c>
      <c r="G305" s="80"/>
      <c r="H305" s="14"/>
      <c r="I305" s="14"/>
      <c r="J305" s="15" t="s">
        <v>181</v>
      </c>
      <c r="K305" s="64"/>
      <c r="L305" s="64"/>
      <c r="M305" s="15"/>
      <c r="N305" s="81"/>
      <c r="O305" s="82">
        <v>2080.632568359375</v>
      </c>
      <c r="P305" s="82">
        <v>7960.6279296875</v>
      </c>
      <c r="Q305" s="75"/>
      <c r="R305" s="83"/>
      <c r="S305" s="83"/>
      <c r="T305" s="77"/>
      <c r="U305" s="77"/>
      <c r="V305" s="77"/>
      <c r="W305" s="77"/>
      <c r="X305" s="50"/>
      <c r="Y305" s="50"/>
      <c r="Z305" s="50"/>
      <c r="AA305" s="50"/>
      <c r="AB305" s="49"/>
      <c r="AC305" s="84">
        <v>305</v>
      </c>
      <c r="AD3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5" s="107">
        <v>6.7</v>
      </c>
      <c r="AF305" s="110"/>
      <c r="AG305" s="2"/>
      <c r="AI305" s="3"/>
      <c r="AJ305" s="3"/>
      <c r="AK305" s="3"/>
    </row>
    <row r="306" spans="1:37" ht="34.049999999999997" customHeight="1" x14ac:dyDescent="0.3">
      <c r="A306" t="s">
        <v>1282</v>
      </c>
      <c r="C306" t="s">
        <v>261</v>
      </c>
      <c r="D306" s="14"/>
      <c r="E306" s="14" t="s">
        <v>56</v>
      </c>
      <c r="F306" s="79">
        <v>5.5338983050847679</v>
      </c>
      <c r="G306" s="80"/>
      <c r="H306" s="14"/>
      <c r="I306" s="14"/>
      <c r="J306" s="15" t="s">
        <v>261</v>
      </c>
      <c r="K306" s="64"/>
      <c r="L306" s="64"/>
      <c r="M306" s="15"/>
      <c r="N306" s="81"/>
      <c r="O306" s="82">
        <v>6672.0498046875</v>
      </c>
      <c r="P306" s="82">
        <v>4602.7451171875</v>
      </c>
      <c r="Q306" s="75"/>
      <c r="R306" s="83"/>
      <c r="S306" s="83"/>
      <c r="T306" s="77"/>
      <c r="U306" s="77"/>
      <c r="V306" s="77"/>
      <c r="W306" s="77"/>
      <c r="X306" s="50"/>
      <c r="Y306" s="50"/>
      <c r="Z306" s="50"/>
      <c r="AA306" s="50"/>
      <c r="AB306" s="49"/>
      <c r="AC306" s="84">
        <v>306</v>
      </c>
      <c r="AD3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6" s="107">
        <v>6.8</v>
      </c>
      <c r="AF306" s="110"/>
      <c r="AG306" s="2"/>
      <c r="AI306" s="3"/>
      <c r="AJ306" s="3"/>
      <c r="AK306" s="3"/>
    </row>
    <row r="307" spans="1:37" ht="34.049999999999997" customHeight="1" x14ac:dyDescent="0.3">
      <c r="A307" t="s">
        <v>1283</v>
      </c>
      <c r="C307" t="s">
        <v>178</v>
      </c>
      <c r="D307" s="14"/>
      <c r="E307" s="14" t="s">
        <v>56</v>
      </c>
      <c r="F307" s="79">
        <v>5.6779661016949383</v>
      </c>
      <c r="G307" s="80"/>
      <c r="H307" s="14"/>
      <c r="I307" s="14"/>
      <c r="J307" s="15" t="s">
        <v>178</v>
      </c>
      <c r="K307" s="64"/>
      <c r="L307" s="64"/>
      <c r="M307" s="15"/>
      <c r="N307" s="81"/>
      <c r="O307" s="82">
        <v>5571.16552734375</v>
      </c>
      <c r="P307" s="82">
        <v>655.2503662109375</v>
      </c>
      <c r="Q307" s="75"/>
      <c r="R307" s="83"/>
      <c r="S307" s="83"/>
      <c r="T307" s="77"/>
      <c r="U307" s="77"/>
      <c r="V307" s="77"/>
      <c r="W307" s="77"/>
      <c r="X307" s="50"/>
      <c r="Y307" s="50"/>
      <c r="Z307" s="50"/>
      <c r="AA307" s="50"/>
      <c r="AB307" s="49"/>
      <c r="AC307" s="84">
        <v>307</v>
      </c>
      <c r="AD3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7" s="107">
        <v>6.9</v>
      </c>
      <c r="AF307" s="110"/>
      <c r="AG307" s="2"/>
      <c r="AI307" s="3"/>
      <c r="AJ307" s="3"/>
      <c r="AK307" s="3"/>
    </row>
    <row r="308" spans="1:37" ht="34.049999999999997" customHeight="1" x14ac:dyDescent="0.3">
      <c r="A308" t="s">
        <v>1284</v>
      </c>
      <c r="C308" t="s">
        <v>262</v>
      </c>
      <c r="D308" s="14"/>
      <c r="E308" s="14" t="s">
        <v>56</v>
      </c>
      <c r="F308" s="79">
        <v>5.822033898305107</v>
      </c>
      <c r="G308" s="80"/>
      <c r="H308" s="14"/>
      <c r="I308" s="14"/>
      <c r="J308" s="15" t="s">
        <v>262</v>
      </c>
      <c r="K308" s="64"/>
      <c r="L308" s="64"/>
      <c r="M308" s="15"/>
      <c r="N308" s="81"/>
      <c r="O308" s="82">
        <v>1102.705078125</v>
      </c>
      <c r="P308" s="82">
        <v>8543.109375</v>
      </c>
      <c r="Q308" s="75"/>
      <c r="R308" s="83"/>
      <c r="S308" s="83"/>
      <c r="T308" s="77"/>
      <c r="U308" s="77"/>
      <c r="V308" s="77"/>
      <c r="W308" s="77"/>
      <c r="X308" s="50"/>
      <c r="Y308" s="50"/>
      <c r="Z308" s="50"/>
      <c r="AA308" s="50"/>
      <c r="AB308" s="49"/>
      <c r="AC308" s="84">
        <v>308</v>
      </c>
      <c r="AD3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8" s="107">
        <v>7</v>
      </c>
      <c r="AF308" s="110"/>
      <c r="AG308" s="2"/>
      <c r="AI308" s="3"/>
      <c r="AJ308" s="3"/>
      <c r="AK308" s="3"/>
    </row>
    <row r="309" spans="1:37" ht="34.049999999999997" customHeight="1" x14ac:dyDescent="0.3">
      <c r="A309" t="s">
        <v>1285</v>
      </c>
      <c r="C309" t="s">
        <v>263</v>
      </c>
      <c r="D309" s="14"/>
      <c r="E309" s="14" t="s">
        <v>56</v>
      </c>
      <c r="F309" s="79">
        <v>5.9661016949152907</v>
      </c>
      <c r="G309" s="80"/>
      <c r="H309" s="14"/>
      <c r="I309" s="14"/>
      <c r="J309" s="15" t="s">
        <v>263</v>
      </c>
      <c r="K309" s="64"/>
      <c r="L309" s="64"/>
      <c r="M309" s="15"/>
      <c r="N309" s="81"/>
      <c r="O309" s="82">
        <v>6595.32763671875</v>
      </c>
      <c r="P309" s="82">
        <v>551.11224365234375</v>
      </c>
      <c r="Q309" s="75"/>
      <c r="R309" s="83"/>
      <c r="S309" s="83"/>
      <c r="T309" s="77"/>
      <c r="U309" s="77"/>
      <c r="V309" s="77"/>
      <c r="W309" s="77"/>
      <c r="X309" s="50"/>
      <c r="Y309" s="50"/>
      <c r="Z309" s="50"/>
      <c r="AA309" s="50"/>
      <c r="AB309" s="49"/>
      <c r="AC309" s="84">
        <v>309</v>
      </c>
      <c r="AD3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09" s="107">
        <v>7.1000000000000103</v>
      </c>
      <c r="AF309" s="110"/>
      <c r="AG309" s="2"/>
      <c r="AI309" s="3"/>
      <c r="AJ309" s="3"/>
      <c r="AK309" s="3"/>
    </row>
    <row r="310" spans="1:37" ht="34.049999999999997" customHeight="1" x14ac:dyDescent="0.3">
      <c r="A310" t="s">
        <v>1286</v>
      </c>
      <c r="C310" t="s">
        <v>229</v>
      </c>
      <c r="D310" s="14"/>
      <c r="E310" s="14" t="s">
        <v>56</v>
      </c>
      <c r="F310" s="79">
        <v>6.1101694915254594</v>
      </c>
      <c r="G310" s="80"/>
      <c r="H310" s="14"/>
      <c r="I310" s="14"/>
      <c r="J310" s="15" t="s">
        <v>229</v>
      </c>
      <c r="K310" s="64"/>
      <c r="L310" s="64"/>
      <c r="M310" s="15"/>
      <c r="N310" s="81"/>
      <c r="O310" s="82">
        <v>7237.75537109375</v>
      </c>
      <c r="P310" s="82">
        <v>4860.19921875</v>
      </c>
      <c r="Q310" s="75"/>
      <c r="R310" s="83"/>
      <c r="S310" s="83"/>
      <c r="T310" s="77"/>
      <c r="U310" s="77"/>
      <c r="V310" s="77"/>
      <c r="W310" s="77"/>
      <c r="X310" s="50"/>
      <c r="Y310" s="50"/>
      <c r="Z310" s="50"/>
      <c r="AA310" s="50"/>
      <c r="AB310" s="49"/>
      <c r="AC310" s="84">
        <v>310</v>
      </c>
      <c r="AD3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0" s="107">
        <v>7.2000000000000099</v>
      </c>
      <c r="AF310" s="110"/>
      <c r="AG310" s="2"/>
      <c r="AI310" s="3"/>
      <c r="AJ310" s="3"/>
      <c r="AK310" s="3"/>
    </row>
    <row r="311" spans="1:37" ht="34.049999999999997" customHeight="1" x14ac:dyDescent="0.3">
      <c r="A311" t="s">
        <v>1287</v>
      </c>
      <c r="C311" t="s">
        <v>264</v>
      </c>
      <c r="D311" s="14"/>
      <c r="E311" s="14" t="s">
        <v>56</v>
      </c>
      <c r="F311" s="79">
        <v>6.254237288135629</v>
      </c>
      <c r="G311" s="80"/>
      <c r="H311" s="14"/>
      <c r="I311" s="14"/>
      <c r="J311" s="15" t="s">
        <v>264</v>
      </c>
      <c r="K311" s="64"/>
      <c r="L311" s="64"/>
      <c r="M311" s="15"/>
      <c r="N311" s="81"/>
      <c r="O311" s="82">
        <v>1075.0369873046875</v>
      </c>
      <c r="P311" s="82">
        <v>6229.14453125</v>
      </c>
      <c r="Q311" s="75"/>
      <c r="R311" s="83"/>
      <c r="S311" s="83"/>
      <c r="T311" s="77"/>
      <c r="U311" s="77"/>
      <c r="V311" s="77"/>
      <c r="W311" s="77"/>
      <c r="X311" s="50"/>
      <c r="Y311" s="50"/>
      <c r="Z311" s="50"/>
      <c r="AA311" s="50"/>
      <c r="AB311" s="49"/>
      <c r="AC311" s="84">
        <v>311</v>
      </c>
      <c r="AD3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1" s="107">
        <v>7.3000000000000096</v>
      </c>
      <c r="AF311" s="110"/>
      <c r="AG311" s="2"/>
      <c r="AI311" s="3"/>
      <c r="AJ311" s="3"/>
      <c r="AK311" s="3"/>
    </row>
    <row r="312" spans="1:37" ht="34.049999999999997" customHeight="1" x14ac:dyDescent="0.3">
      <c r="A312" t="s">
        <v>1288</v>
      </c>
      <c r="C312" t="s">
        <v>188</v>
      </c>
      <c r="D312" s="14"/>
      <c r="E312" s="14" t="s">
        <v>56</v>
      </c>
      <c r="F312" s="79">
        <v>6.3983050847457985</v>
      </c>
      <c r="G312" s="80"/>
      <c r="H312" s="14"/>
      <c r="I312" s="14"/>
      <c r="J312" s="15" t="s">
        <v>188</v>
      </c>
      <c r="K312" s="64"/>
      <c r="L312" s="64"/>
      <c r="M312" s="15"/>
      <c r="N312" s="81"/>
      <c r="O312" s="82">
        <v>6482.73779296875</v>
      </c>
      <c r="P312" s="82">
        <v>2084.592529296875</v>
      </c>
      <c r="Q312" s="75"/>
      <c r="R312" s="83"/>
      <c r="S312" s="83"/>
      <c r="T312" s="77"/>
      <c r="U312" s="77"/>
      <c r="V312" s="77"/>
      <c r="W312" s="77"/>
      <c r="X312" s="50"/>
      <c r="Y312" s="50"/>
      <c r="Z312" s="50"/>
      <c r="AA312" s="50"/>
      <c r="AB312" s="49"/>
      <c r="AC312" s="84">
        <v>312</v>
      </c>
      <c r="AD3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2" s="107">
        <v>7.4000000000000101</v>
      </c>
      <c r="AF312" s="110"/>
      <c r="AG312" s="2"/>
      <c r="AI312" s="3"/>
      <c r="AJ312" s="3"/>
      <c r="AK312" s="3"/>
    </row>
    <row r="313" spans="1:37" ht="34.049999999999997" customHeight="1" x14ac:dyDescent="0.3">
      <c r="A313" t="s">
        <v>1289</v>
      </c>
      <c r="C313" t="s">
        <v>265</v>
      </c>
      <c r="D313" s="14"/>
      <c r="E313" s="14" t="s">
        <v>56</v>
      </c>
      <c r="F313" s="79">
        <v>6.5423728813559672</v>
      </c>
      <c r="G313" s="80"/>
      <c r="H313" s="14"/>
      <c r="I313" s="14"/>
      <c r="J313" s="15" t="s">
        <v>265</v>
      </c>
      <c r="K313" s="64"/>
      <c r="L313" s="64"/>
      <c r="M313" s="15"/>
      <c r="N313" s="81"/>
      <c r="O313" s="82">
        <v>853.78460693359375</v>
      </c>
      <c r="P313" s="82">
        <v>2579.380859375</v>
      </c>
      <c r="Q313" s="75"/>
      <c r="R313" s="83"/>
      <c r="S313" s="83"/>
      <c r="T313" s="77"/>
      <c r="U313" s="77"/>
      <c r="V313" s="77"/>
      <c r="W313" s="77"/>
      <c r="X313" s="50"/>
      <c r="Y313" s="50"/>
      <c r="Z313" s="50"/>
      <c r="AA313" s="50"/>
      <c r="AB313" s="49"/>
      <c r="AC313" s="84">
        <v>313</v>
      </c>
      <c r="AD3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3" s="107">
        <v>7.5000000000000098</v>
      </c>
      <c r="AF313" s="110"/>
      <c r="AG313" s="2"/>
      <c r="AI313" s="3"/>
      <c r="AJ313" s="3"/>
      <c r="AK313" s="3"/>
    </row>
    <row r="314" spans="1:37" ht="34.049999999999997" customHeight="1" x14ac:dyDescent="0.3">
      <c r="A314" t="s">
        <v>1186</v>
      </c>
      <c r="C314" t="s">
        <v>221</v>
      </c>
      <c r="D314" s="14"/>
      <c r="E314" s="14" t="s">
        <v>56</v>
      </c>
      <c r="F314" s="79">
        <v>6.6864406779661376</v>
      </c>
      <c r="G314" s="80"/>
      <c r="H314" s="14"/>
      <c r="I314" s="14"/>
      <c r="J314" s="15" t="s">
        <v>221</v>
      </c>
      <c r="K314" s="64"/>
      <c r="L314" s="64"/>
      <c r="M314" s="15"/>
      <c r="N314" s="81"/>
      <c r="O314" s="82">
        <v>3798.201171875</v>
      </c>
      <c r="P314" s="82">
        <v>6833.7880859375</v>
      </c>
      <c r="Q314" s="75"/>
      <c r="R314" s="83"/>
      <c r="S314" s="83"/>
      <c r="T314" s="77"/>
      <c r="U314" s="77"/>
      <c r="V314" s="77"/>
      <c r="W314" s="77"/>
      <c r="X314" s="50"/>
      <c r="Y314" s="50"/>
      <c r="Z314" s="50"/>
      <c r="AA314" s="50"/>
      <c r="AB314" s="49"/>
      <c r="AC314" s="84">
        <v>314</v>
      </c>
      <c r="AD3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4" s="107">
        <v>7.6000000000000103</v>
      </c>
      <c r="AF314" s="110"/>
      <c r="AG314" s="2"/>
      <c r="AI314" s="3"/>
      <c r="AJ314" s="3"/>
      <c r="AK314" s="3"/>
    </row>
    <row r="315" spans="1:37" ht="34.049999999999997" customHeight="1" x14ac:dyDescent="0.3">
      <c r="A315" t="s">
        <v>1290</v>
      </c>
      <c r="C315" t="s">
        <v>174</v>
      </c>
      <c r="D315" s="14"/>
      <c r="E315" s="14" t="s">
        <v>56</v>
      </c>
      <c r="F315" s="79">
        <v>6.8305084745763063</v>
      </c>
      <c r="G315" s="80"/>
      <c r="H315" s="14"/>
      <c r="I315" s="14"/>
      <c r="J315" s="15" t="s">
        <v>174</v>
      </c>
      <c r="K315" s="64"/>
      <c r="L315" s="64"/>
      <c r="M315" s="15"/>
      <c r="N315" s="81"/>
      <c r="O315" s="82">
        <v>8822.818359375</v>
      </c>
      <c r="P315" s="82">
        <v>4682.45703125</v>
      </c>
      <c r="Q315" s="75"/>
      <c r="R315" s="83"/>
      <c r="S315" s="83"/>
      <c r="T315" s="77"/>
      <c r="U315" s="77"/>
      <c r="V315" s="77"/>
      <c r="W315" s="77"/>
      <c r="X315" s="50"/>
      <c r="Y315" s="50"/>
      <c r="Z315" s="50"/>
      <c r="AA315" s="50"/>
      <c r="AB315" s="49"/>
      <c r="AC315" s="84">
        <v>315</v>
      </c>
      <c r="AD3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5" s="107">
        <v>7.7000000000000099</v>
      </c>
      <c r="AF315" s="110"/>
      <c r="AG315" s="2"/>
      <c r="AI315" s="3"/>
      <c r="AJ315" s="3"/>
      <c r="AK315" s="3"/>
    </row>
    <row r="316" spans="1:37" ht="34.049999999999997" customHeight="1" x14ac:dyDescent="0.3">
      <c r="A316" t="s">
        <v>1291</v>
      </c>
      <c r="C316" t="s">
        <v>266</v>
      </c>
      <c r="D316" s="14"/>
      <c r="E316" s="14" t="s">
        <v>56</v>
      </c>
      <c r="F316" s="79">
        <v>6.9745762711864749</v>
      </c>
      <c r="G316" s="80"/>
      <c r="H316" s="14"/>
      <c r="I316" s="14"/>
      <c r="J316" s="15" t="s">
        <v>266</v>
      </c>
      <c r="K316" s="64"/>
      <c r="L316" s="64"/>
      <c r="M316" s="15"/>
      <c r="N316" s="81"/>
      <c r="O316" s="82">
        <v>6778.02294921875</v>
      </c>
      <c r="P316" s="82">
        <v>2108.64404296875</v>
      </c>
      <c r="Q316" s="75"/>
      <c r="R316" s="83"/>
      <c r="S316" s="83"/>
      <c r="T316" s="77"/>
      <c r="U316" s="77"/>
      <c r="V316" s="77"/>
      <c r="W316" s="77"/>
      <c r="X316" s="50"/>
      <c r="Y316" s="50"/>
      <c r="Z316" s="50"/>
      <c r="AA316" s="50"/>
      <c r="AB316" s="49"/>
      <c r="AC316" s="84">
        <v>316</v>
      </c>
      <c r="AD3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6" s="107">
        <v>7.8000000000000096</v>
      </c>
      <c r="AF316" s="110"/>
      <c r="AG316" s="2"/>
      <c r="AI316" s="3"/>
      <c r="AJ316" s="3"/>
      <c r="AK316" s="3"/>
    </row>
    <row r="317" spans="1:37" ht="34.049999999999997" customHeight="1" x14ac:dyDescent="0.3">
      <c r="A317" t="s">
        <v>1292</v>
      </c>
      <c r="C317" t="s">
        <v>257</v>
      </c>
      <c r="D317" s="14"/>
      <c r="E317" s="14" t="s">
        <v>56</v>
      </c>
      <c r="F317" s="79">
        <v>7.1186440677966445</v>
      </c>
      <c r="G317" s="80"/>
      <c r="H317" s="14"/>
      <c r="I317" s="14"/>
      <c r="J317" s="15" t="s">
        <v>257</v>
      </c>
      <c r="K317" s="64"/>
      <c r="L317" s="64"/>
      <c r="M317" s="15"/>
      <c r="N317" s="81"/>
      <c r="O317" s="82">
        <v>6291.25048828125</v>
      </c>
      <c r="P317" s="82">
        <v>313.0770263671875</v>
      </c>
      <c r="Q317" s="75"/>
      <c r="R317" s="83"/>
      <c r="S317" s="83"/>
      <c r="T317" s="77"/>
      <c r="U317" s="77"/>
      <c r="V317" s="77"/>
      <c r="W317" s="77"/>
      <c r="X317" s="50"/>
      <c r="Y317" s="50"/>
      <c r="Z317" s="50"/>
      <c r="AA317" s="50"/>
      <c r="AB317" s="49"/>
      <c r="AC317" s="84">
        <v>317</v>
      </c>
      <c r="AD3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7" s="107">
        <v>7.9000000000000101</v>
      </c>
      <c r="AF317" s="110"/>
      <c r="AG317" s="2"/>
      <c r="AI317" s="3"/>
      <c r="AJ317" s="3"/>
      <c r="AK317" s="3"/>
    </row>
    <row r="318" spans="1:37" ht="34.049999999999997" customHeight="1" x14ac:dyDescent="0.3">
      <c r="A318" t="s">
        <v>1293</v>
      </c>
      <c r="C318" t="s">
        <v>233</v>
      </c>
      <c r="D318" s="14"/>
      <c r="E318" s="14" t="s">
        <v>56</v>
      </c>
      <c r="F318" s="79">
        <v>7.262711864406814</v>
      </c>
      <c r="G318" s="80"/>
      <c r="H318" s="14"/>
      <c r="I318" s="14"/>
      <c r="J318" s="15" t="s">
        <v>233</v>
      </c>
      <c r="K318" s="64"/>
      <c r="L318" s="64"/>
      <c r="M318" s="15"/>
      <c r="N318" s="81"/>
      <c r="O318" s="82">
        <v>2250.8818359375</v>
      </c>
      <c r="P318" s="82">
        <v>5114.10888671875</v>
      </c>
      <c r="Q318" s="75"/>
      <c r="R318" s="83"/>
      <c r="S318" s="83"/>
      <c r="T318" s="77"/>
      <c r="U318" s="77"/>
      <c r="V318" s="77"/>
      <c r="W318" s="77"/>
      <c r="X318" s="50"/>
      <c r="Y318" s="50"/>
      <c r="Z318" s="50"/>
      <c r="AA318" s="50"/>
      <c r="AB318" s="49"/>
      <c r="AC318" s="84">
        <v>318</v>
      </c>
      <c r="AD3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8" s="107">
        <v>8.0000000000000107</v>
      </c>
      <c r="AF318" s="110"/>
      <c r="AG318" s="2"/>
      <c r="AI318" s="3"/>
      <c r="AJ318" s="3"/>
      <c r="AK318" s="3"/>
    </row>
    <row r="319" spans="1:37" ht="34.049999999999997" customHeight="1" x14ac:dyDescent="0.3">
      <c r="A319" t="s">
        <v>1294</v>
      </c>
      <c r="C319" t="s">
        <v>267</v>
      </c>
      <c r="D319" s="14"/>
      <c r="E319" s="14" t="s">
        <v>56</v>
      </c>
      <c r="F319" s="79">
        <v>7.4067796610169827</v>
      </c>
      <c r="G319" s="80"/>
      <c r="H319" s="14"/>
      <c r="I319" s="14"/>
      <c r="J319" s="15" t="s">
        <v>267</v>
      </c>
      <c r="K319" s="64"/>
      <c r="L319" s="64"/>
      <c r="M319" s="15"/>
      <c r="N319" s="81"/>
      <c r="O319" s="82">
        <v>645.57940673828125</v>
      </c>
      <c r="P319" s="82">
        <v>2680.67578125</v>
      </c>
      <c r="Q319" s="75"/>
      <c r="R319" s="83"/>
      <c r="S319" s="83"/>
      <c r="T319" s="77"/>
      <c r="U319" s="77"/>
      <c r="V319" s="77"/>
      <c r="W319" s="77"/>
      <c r="X319" s="50"/>
      <c r="Y319" s="50"/>
      <c r="Z319" s="50"/>
      <c r="AA319" s="50"/>
      <c r="AB319" s="49"/>
      <c r="AC319" s="84">
        <v>319</v>
      </c>
      <c r="AD3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19" s="107">
        <v>8.1000000000000103</v>
      </c>
      <c r="AF319" s="110"/>
      <c r="AG319" s="2"/>
      <c r="AI319" s="3"/>
      <c r="AJ319" s="3"/>
      <c r="AK319" s="3"/>
    </row>
    <row r="320" spans="1:37" ht="34.049999999999997" customHeight="1" x14ac:dyDescent="0.3">
      <c r="A320" t="s">
        <v>1295</v>
      </c>
      <c r="C320" t="s">
        <v>193</v>
      </c>
      <c r="D320" s="14"/>
      <c r="E320" s="14" t="s">
        <v>56</v>
      </c>
      <c r="F320" s="79">
        <v>7.5508474576271514</v>
      </c>
      <c r="G320" s="80"/>
      <c r="H320" s="14"/>
      <c r="I320" s="14"/>
      <c r="J320" s="15" t="s">
        <v>193</v>
      </c>
      <c r="K320" s="64"/>
      <c r="L320" s="64"/>
      <c r="M320" s="15"/>
      <c r="N320" s="81"/>
      <c r="O320" s="82">
        <v>4708.84765625</v>
      </c>
      <c r="P320" s="82">
        <v>3741.487548828125</v>
      </c>
      <c r="Q320" s="75"/>
      <c r="R320" s="83"/>
      <c r="S320" s="83"/>
      <c r="T320" s="77"/>
      <c r="U320" s="77"/>
      <c r="V320" s="77"/>
      <c r="W320" s="77"/>
      <c r="X320" s="50"/>
      <c r="Y320" s="50"/>
      <c r="Z320" s="50"/>
      <c r="AA320" s="50"/>
      <c r="AB320" s="49"/>
      <c r="AC320" s="84">
        <v>320</v>
      </c>
      <c r="AD3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0" s="107">
        <v>8.2000000000000099</v>
      </c>
      <c r="AF320" s="110"/>
      <c r="AG320" s="2"/>
      <c r="AI320" s="3"/>
      <c r="AJ320" s="3"/>
      <c r="AK320" s="3"/>
    </row>
    <row r="321" spans="1:37" ht="34.049999999999997" customHeight="1" x14ac:dyDescent="0.3">
      <c r="A321" t="s">
        <v>1296</v>
      </c>
      <c r="C321" t="s">
        <v>196</v>
      </c>
      <c r="D321" s="14"/>
      <c r="E321" s="14" t="s">
        <v>56</v>
      </c>
      <c r="F321" s="79">
        <v>7.69491525423732</v>
      </c>
      <c r="G321" s="80"/>
      <c r="H321" s="14"/>
      <c r="I321" s="14"/>
      <c r="J321" s="15" t="s">
        <v>196</v>
      </c>
      <c r="K321" s="64"/>
      <c r="L321" s="64"/>
      <c r="M321" s="15"/>
      <c r="N321" s="81"/>
      <c r="O321" s="82">
        <v>7112.5849609375</v>
      </c>
      <c r="P321" s="82">
        <v>2682.7939453125</v>
      </c>
      <c r="Q321" s="75"/>
      <c r="R321" s="83"/>
      <c r="S321" s="83"/>
      <c r="T321" s="77"/>
      <c r="U321" s="77"/>
      <c r="V321" s="77"/>
      <c r="W321" s="77"/>
      <c r="X321" s="50"/>
      <c r="Y321" s="50"/>
      <c r="Z321" s="50"/>
      <c r="AA321" s="50"/>
      <c r="AB321" s="49"/>
      <c r="AC321" s="84">
        <v>321</v>
      </c>
      <c r="AD3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1" s="107">
        <v>8.3000000000000096</v>
      </c>
      <c r="AF321" s="110"/>
      <c r="AG321" s="2"/>
      <c r="AI321" s="3"/>
      <c r="AJ321" s="3"/>
      <c r="AK321" s="3"/>
    </row>
    <row r="322" spans="1:37" ht="34.049999999999997" customHeight="1" x14ac:dyDescent="0.3">
      <c r="A322" t="s">
        <v>1297</v>
      </c>
      <c r="C322" t="s">
        <v>268</v>
      </c>
      <c r="D322" s="14"/>
      <c r="E322" s="14" t="s">
        <v>56</v>
      </c>
      <c r="F322" s="79">
        <v>7.8389830508474896</v>
      </c>
      <c r="G322" s="80"/>
      <c r="H322" s="14"/>
      <c r="I322" s="14"/>
      <c r="J322" s="15" t="s">
        <v>268</v>
      </c>
      <c r="K322" s="64"/>
      <c r="L322" s="64"/>
      <c r="M322" s="15"/>
      <c r="N322" s="81"/>
      <c r="O322" s="82">
        <v>8388.3955078125</v>
      </c>
      <c r="P322" s="82">
        <v>9105.0166015625</v>
      </c>
      <c r="Q322" s="75"/>
      <c r="R322" s="83"/>
      <c r="S322" s="83"/>
      <c r="T322" s="77"/>
      <c r="U322" s="77"/>
      <c r="V322" s="77"/>
      <c r="W322" s="77"/>
      <c r="X322" s="50"/>
      <c r="Y322" s="50"/>
      <c r="Z322" s="50"/>
      <c r="AA322" s="50"/>
      <c r="AB322" s="49"/>
      <c r="AC322" s="84">
        <v>322</v>
      </c>
      <c r="AD3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2" s="107">
        <v>8.4000000000000092</v>
      </c>
      <c r="AF322" s="110"/>
      <c r="AG322" s="2"/>
      <c r="AI322" s="3"/>
      <c r="AJ322" s="3"/>
      <c r="AK322" s="3"/>
    </row>
    <row r="323" spans="1:37" ht="34.049999999999997" customHeight="1" x14ac:dyDescent="0.3">
      <c r="A323" t="s">
        <v>1298</v>
      </c>
      <c r="C323" t="s">
        <v>174</v>
      </c>
      <c r="D323" s="14"/>
      <c r="E323" s="14" t="s">
        <v>56</v>
      </c>
      <c r="F323" s="79">
        <v>7.98305084745766</v>
      </c>
      <c r="G323" s="80"/>
      <c r="H323" s="14"/>
      <c r="I323" s="14"/>
      <c r="J323" s="15" t="s">
        <v>174</v>
      </c>
      <c r="K323" s="64"/>
      <c r="L323" s="64"/>
      <c r="M323" s="15"/>
      <c r="N323" s="81"/>
      <c r="O323" s="82">
        <v>217.83203125</v>
      </c>
      <c r="P323" s="82">
        <v>6559.7783203125</v>
      </c>
      <c r="Q323" s="75"/>
      <c r="R323" s="83"/>
      <c r="S323" s="83"/>
      <c r="T323" s="77"/>
      <c r="U323" s="77"/>
      <c r="V323" s="77"/>
      <c r="W323" s="77"/>
      <c r="X323" s="50"/>
      <c r="Y323" s="50"/>
      <c r="Z323" s="50"/>
      <c r="AA323" s="50"/>
      <c r="AB323" s="49"/>
      <c r="AC323" s="84">
        <v>323</v>
      </c>
      <c r="AD3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3" s="107">
        <v>8.5000000000000107</v>
      </c>
      <c r="AF323" s="110"/>
      <c r="AG323" s="2"/>
      <c r="AI323" s="3"/>
      <c r="AJ323" s="3"/>
      <c r="AK323" s="3"/>
    </row>
    <row r="324" spans="1:37" ht="34.049999999999997" customHeight="1" x14ac:dyDescent="0.3">
      <c r="A324" t="s">
        <v>1299</v>
      </c>
      <c r="C324" t="s">
        <v>219</v>
      </c>
      <c r="D324" s="14"/>
      <c r="E324" s="14" t="s">
        <v>56</v>
      </c>
      <c r="F324" s="79">
        <v>8.1271186440678278</v>
      </c>
      <c r="G324" s="80"/>
      <c r="H324" s="14"/>
      <c r="I324" s="14"/>
      <c r="J324" s="15" t="s">
        <v>219</v>
      </c>
      <c r="K324" s="64"/>
      <c r="L324" s="64"/>
      <c r="M324" s="15"/>
      <c r="N324" s="81"/>
      <c r="O324" s="82">
        <v>5021.7978515625</v>
      </c>
      <c r="P324" s="82">
        <v>2765.782958984375</v>
      </c>
      <c r="Q324" s="75"/>
      <c r="R324" s="83"/>
      <c r="S324" s="83"/>
      <c r="T324" s="77"/>
      <c r="U324" s="77"/>
      <c r="V324" s="77"/>
      <c r="W324" s="77"/>
      <c r="X324" s="50"/>
      <c r="Y324" s="50"/>
      <c r="Z324" s="50"/>
      <c r="AA324" s="50"/>
      <c r="AB324" s="49"/>
      <c r="AC324" s="84">
        <v>324</v>
      </c>
      <c r="AD3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4" s="107">
        <v>8.6000000000000103</v>
      </c>
      <c r="AF324" s="110"/>
      <c r="AG324" s="2"/>
      <c r="AI324" s="3"/>
      <c r="AJ324" s="3"/>
      <c r="AK324" s="3"/>
    </row>
    <row r="325" spans="1:37" ht="34.049999999999997" customHeight="1" x14ac:dyDescent="0.3">
      <c r="A325" t="s">
        <v>1300</v>
      </c>
      <c r="C325" t="s">
        <v>269</v>
      </c>
      <c r="D325" s="14"/>
      <c r="E325" s="14" t="s">
        <v>56</v>
      </c>
      <c r="F325" s="79">
        <v>8.2711864406779974</v>
      </c>
      <c r="G325" s="80"/>
      <c r="H325" s="14"/>
      <c r="I325" s="14"/>
      <c r="J325" s="15" t="s">
        <v>269</v>
      </c>
      <c r="K325" s="64"/>
      <c r="L325" s="64"/>
      <c r="M325" s="15"/>
      <c r="N325" s="81"/>
      <c r="O325" s="82">
        <v>2969.692626953125</v>
      </c>
      <c r="P325" s="82">
        <v>370.58499145507812</v>
      </c>
      <c r="Q325" s="75"/>
      <c r="R325" s="83"/>
      <c r="S325" s="83"/>
      <c r="T325" s="77"/>
      <c r="U325" s="77"/>
      <c r="V325" s="77"/>
      <c r="W325" s="77"/>
      <c r="X325" s="50"/>
      <c r="Y325" s="50"/>
      <c r="Z325" s="50"/>
      <c r="AA325" s="50"/>
      <c r="AB325" s="49"/>
      <c r="AC325" s="84">
        <v>325</v>
      </c>
      <c r="AD3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5" s="107">
        <v>8.7000000000000099</v>
      </c>
      <c r="AF325" s="110"/>
      <c r="AG325" s="2"/>
      <c r="AI325" s="3"/>
      <c r="AJ325" s="3"/>
      <c r="AK325" s="3"/>
    </row>
    <row r="326" spans="1:37" ht="34.049999999999997" customHeight="1" x14ac:dyDescent="0.3">
      <c r="A326" t="s">
        <v>1301</v>
      </c>
      <c r="C326" t="s">
        <v>175</v>
      </c>
      <c r="D326" s="14"/>
      <c r="E326" s="14" t="s">
        <v>56</v>
      </c>
      <c r="F326" s="79">
        <v>8.4152542372881669</v>
      </c>
      <c r="G326" s="80"/>
      <c r="H326" s="14"/>
      <c r="I326" s="14"/>
      <c r="J326" s="15" t="s">
        <v>175</v>
      </c>
      <c r="K326" s="64"/>
      <c r="L326" s="64"/>
      <c r="M326" s="15"/>
      <c r="N326" s="81"/>
      <c r="O326" s="82">
        <v>4417.634765625</v>
      </c>
      <c r="P326" s="82">
        <v>8615.3203125</v>
      </c>
      <c r="Q326" s="75"/>
      <c r="R326" s="83"/>
      <c r="S326" s="83"/>
      <c r="T326" s="77"/>
      <c r="U326" s="77"/>
      <c r="V326" s="77"/>
      <c r="W326" s="77"/>
      <c r="X326" s="50"/>
      <c r="Y326" s="50"/>
      <c r="Z326" s="50"/>
      <c r="AA326" s="50"/>
      <c r="AB326" s="49"/>
      <c r="AC326" s="84">
        <v>326</v>
      </c>
      <c r="AD3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6" s="107">
        <v>8.8000000000000096</v>
      </c>
      <c r="AF326" s="110"/>
      <c r="AG326" s="2"/>
      <c r="AI326" s="3"/>
      <c r="AJ326" s="3"/>
      <c r="AK326" s="3"/>
    </row>
    <row r="327" spans="1:37" ht="34.049999999999997" customHeight="1" x14ac:dyDescent="0.3">
      <c r="A327" t="s">
        <v>1302</v>
      </c>
      <c r="C327" t="s">
        <v>270</v>
      </c>
      <c r="D327" s="14"/>
      <c r="E327" s="14" t="s">
        <v>56</v>
      </c>
      <c r="F327" s="79">
        <v>8.5593220338983365</v>
      </c>
      <c r="G327" s="80"/>
      <c r="H327" s="14"/>
      <c r="I327" s="14"/>
      <c r="J327" s="15" t="s">
        <v>270</v>
      </c>
      <c r="K327" s="64"/>
      <c r="L327" s="64"/>
      <c r="M327" s="15"/>
      <c r="N327" s="81"/>
      <c r="O327" s="82">
        <v>8974.7626953125</v>
      </c>
      <c r="P327" s="82">
        <v>6773.24462890625</v>
      </c>
      <c r="Q327" s="75"/>
      <c r="R327" s="83"/>
      <c r="S327" s="83"/>
      <c r="T327" s="77"/>
      <c r="U327" s="77"/>
      <c r="V327" s="77"/>
      <c r="W327" s="77"/>
      <c r="X327" s="50"/>
      <c r="Y327" s="50"/>
      <c r="Z327" s="50"/>
      <c r="AA327" s="50"/>
      <c r="AB327" s="49"/>
      <c r="AC327" s="84">
        <v>327</v>
      </c>
      <c r="AD3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7" s="107">
        <v>8.9000000000000092</v>
      </c>
      <c r="AF327" s="110"/>
      <c r="AG327" s="2"/>
      <c r="AI327" s="3"/>
      <c r="AJ327" s="3"/>
      <c r="AK327" s="3"/>
    </row>
    <row r="328" spans="1:37" ht="34.049999999999997" customHeight="1" x14ac:dyDescent="0.3">
      <c r="A328" t="s">
        <v>1303</v>
      </c>
      <c r="C328" t="s">
        <v>208</v>
      </c>
      <c r="D328" s="14"/>
      <c r="E328" s="14" t="s">
        <v>56</v>
      </c>
      <c r="F328" s="79">
        <v>8.7033898305085202</v>
      </c>
      <c r="G328" s="80"/>
      <c r="H328" s="14"/>
      <c r="I328" s="14"/>
      <c r="J328" s="15" t="s">
        <v>208</v>
      </c>
      <c r="K328" s="64"/>
      <c r="L328" s="64"/>
      <c r="M328" s="15"/>
      <c r="N328" s="81"/>
      <c r="O328" s="82">
        <v>1748.4547119140625</v>
      </c>
      <c r="P328" s="82">
        <v>2551.887451171875</v>
      </c>
      <c r="Q328" s="75"/>
      <c r="R328" s="83"/>
      <c r="S328" s="83"/>
      <c r="T328" s="77"/>
      <c r="U328" s="77"/>
      <c r="V328" s="77"/>
      <c r="W328" s="77"/>
      <c r="X328" s="50"/>
      <c r="Y328" s="50"/>
      <c r="Z328" s="50"/>
      <c r="AA328" s="50"/>
      <c r="AB328" s="49"/>
      <c r="AC328" s="84">
        <v>328</v>
      </c>
      <c r="AD3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8" s="107">
        <v>9.0000000000000195</v>
      </c>
      <c r="AF328" s="110"/>
      <c r="AG328" s="2"/>
      <c r="AI328" s="3"/>
      <c r="AJ328" s="3"/>
      <c r="AK328" s="3"/>
    </row>
    <row r="329" spans="1:37" ht="34.049999999999997" customHeight="1" x14ac:dyDescent="0.3">
      <c r="A329" t="s">
        <v>1304</v>
      </c>
      <c r="C329" t="s">
        <v>191</v>
      </c>
      <c r="D329" s="14"/>
      <c r="E329" s="14" t="s">
        <v>56</v>
      </c>
      <c r="F329" s="79">
        <v>8.847457627118688</v>
      </c>
      <c r="G329" s="80"/>
      <c r="H329" s="14"/>
      <c r="I329" s="14"/>
      <c r="J329" s="15" t="s">
        <v>191</v>
      </c>
      <c r="K329" s="64"/>
      <c r="L329" s="64"/>
      <c r="M329" s="15"/>
      <c r="N329" s="81"/>
      <c r="O329" s="82">
        <v>6720.20947265625</v>
      </c>
      <c r="P329" s="82">
        <v>8345.1416015625</v>
      </c>
      <c r="Q329" s="75"/>
      <c r="R329" s="83"/>
      <c r="S329" s="83"/>
      <c r="T329" s="77"/>
      <c r="U329" s="77"/>
      <c r="V329" s="77"/>
      <c r="W329" s="77"/>
      <c r="X329" s="50"/>
      <c r="Y329" s="50"/>
      <c r="Z329" s="50"/>
      <c r="AA329" s="50"/>
      <c r="AB329" s="49"/>
      <c r="AC329" s="84">
        <v>329</v>
      </c>
      <c r="AD3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29" s="107">
        <v>9.1000000000000192</v>
      </c>
      <c r="AF329" s="110"/>
      <c r="AG329" s="2"/>
      <c r="AI329" s="3"/>
      <c r="AJ329" s="3"/>
      <c r="AK329" s="3"/>
    </row>
    <row r="330" spans="1:37" ht="34.049999999999997" customHeight="1" x14ac:dyDescent="0.3">
      <c r="A330" t="s">
        <v>1305</v>
      </c>
      <c r="C330" t="s">
        <v>175</v>
      </c>
      <c r="D330" s="14"/>
      <c r="E330" s="14" t="s">
        <v>56</v>
      </c>
      <c r="F330" s="79">
        <v>8.9915254237288593</v>
      </c>
      <c r="G330" s="80"/>
      <c r="H330" s="14"/>
      <c r="I330" s="14"/>
      <c r="J330" s="15" t="s">
        <v>175</v>
      </c>
      <c r="K330" s="64"/>
      <c r="L330" s="64"/>
      <c r="M330" s="15"/>
      <c r="N330" s="81"/>
      <c r="O330" s="82">
        <v>1654.06787109375</v>
      </c>
      <c r="P330" s="82">
        <v>4663.18359375</v>
      </c>
      <c r="Q330" s="75"/>
      <c r="R330" s="83"/>
      <c r="S330" s="83"/>
      <c r="T330" s="77"/>
      <c r="U330" s="77"/>
      <c r="V330" s="77"/>
      <c r="W330" s="77"/>
      <c r="X330" s="50"/>
      <c r="Y330" s="50"/>
      <c r="Z330" s="50"/>
      <c r="AA330" s="50"/>
      <c r="AB330" s="49"/>
      <c r="AC330" s="84">
        <v>330</v>
      </c>
      <c r="AD3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0" s="107">
        <v>9.2000000000000206</v>
      </c>
      <c r="AF330" s="110"/>
      <c r="AG330" s="2"/>
      <c r="AI330" s="3"/>
      <c r="AJ330" s="3"/>
      <c r="AK330" s="3"/>
    </row>
    <row r="331" spans="1:37" ht="34.049999999999997" customHeight="1" x14ac:dyDescent="0.3">
      <c r="A331" t="s">
        <v>1306</v>
      </c>
      <c r="C331" t="s">
        <v>224</v>
      </c>
      <c r="D331" s="14"/>
      <c r="E331" s="14" t="s">
        <v>56</v>
      </c>
      <c r="F331" s="79">
        <v>9.1355932203390289</v>
      </c>
      <c r="G331" s="80"/>
      <c r="H331" s="14"/>
      <c r="I331" s="14"/>
      <c r="J331" s="15" t="s">
        <v>224</v>
      </c>
      <c r="K331" s="64"/>
      <c r="L331" s="64"/>
      <c r="M331" s="15"/>
      <c r="N331" s="81"/>
      <c r="O331" s="82">
        <v>4759.6328125</v>
      </c>
      <c r="P331" s="82">
        <v>2741.447021484375</v>
      </c>
      <c r="Q331" s="75"/>
      <c r="R331" s="83"/>
      <c r="S331" s="83"/>
      <c r="T331" s="77"/>
      <c r="U331" s="77"/>
      <c r="V331" s="77"/>
      <c r="W331" s="77"/>
      <c r="X331" s="50"/>
      <c r="Y331" s="50"/>
      <c r="Z331" s="50"/>
      <c r="AA331" s="50"/>
      <c r="AB331" s="49"/>
      <c r="AC331" s="84">
        <v>331</v>
      </c>
      <c r="AD3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1" s="107">
        <v>9.3000000000000203</v>
      </c>
      <c r="AF331" s="110"/>
      <c r="AG331" s="2"/>
      <c r="AI331" s="3"/>
      <c r="AJ331" s="3"/>
      <c r="AK331" s="3"/>
    </row>
    <row r="332" spans="1:37" ht="34.049999999999997" customHeight="1" x14ac:dyDescent="0.3">
      <c r="A332" t="s">
        <v>1307</v>
      </c>
      <c r="C332" t="s">
        <v>191</v>
      </c>
      <c r="D332" s="14"/>
      <c r="E332" s="14" t="s">
        <v>56</v>
      </c>
      <c r="F332" s="79">
        <v>9.2796610169491967</v>
      </c>
      <c r="G332" s="80"/>
      <c r="H332" s="14"/>
      <c r="I332" s="14"/>
      <c r="J332" s="15" t="s">
        <v>191</v>
      </c>
      <c r="K332" s="64"/>
      <c r="L332" s="64"/>
      <c r="M332" s="15"/>
      <c r="N332" s="81"/>
      <c r="O332" s="82">
        <v>3240.624267578125</v>
      </c>
      <c r="P332" s="82">
        <v>2911.4599609375</v>
      </c>
      <c r="Q332" s="75"/>
      <c r="R332" s="83"/>
      <c r="S332" s="83"/>
      <c r="T332" s="77"/>
      <c r="U332" s="77"/>
      <c r="V332" s="77"/>
      <c r="W332" s="77"/>
      <c r="X332" s="50"/>
      <c r="Y332" s="50"/>
      <c r="Z332" s="50"/>
      <c r="AA332" s="50"/>
      <c r="AB332" s="49"/>
      <c r="AC332" s="84">
        <v>332</v>
      </c>
      <c r="AD3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2" s="107">
        <v>9.4000000000000199</v>
      </c>
      <c r="AF332" s="110"/>
      <c r="AG332" s="2"/>
      <c r="AI332" s="3"/>
      <c r="AJ332" s="3"/>
      <c r="AK332" s="3"/>
    </row>
    <row r="333" spans="1:37" ht="34.049999999999997" customHeight="1" x14ac:dyDescent="0.3">
      <c r="A333" t="s">
        <v>1308</v>
      </c>
      <c r="C333" t="s">
        <v>271</v>
      </c>
      <c r="D333" s="14"/>
      <c r="E333" s="14" t="s">
        <v>56</v>
      </c>
      <c r="F333" s="79">
        <v>9.4237288135593662</v>
      </c>
      <c r="G333" s="80"/>
      <c r="H333" s="14"/>
      <c r="I333" s="14"/>
      <c r="J333" s="15" t="s">
        <v>271</v>
      </c>
      <c r="K333" s="64"/>
      <c r="L333" s="64"/>
      <c r="M333" s="15"/>
      <c r="N333" s="81"/>
      <c r="O333" s="82">
        <v>6109.52001953125</v>
      </c>
      <c r="P333" s="82">
        <v>8063.267578125</v>
      </c>
      <c r="Q333" s="75"/>
      <c r="R333" s="83"/>
      <c r="S333" s="83"/>
      <c r="T333" s="77"/>
      <c r="U333" s="77"/>
      <c r="V333" s="77"/>
      <c r="W333" s="77"/>
      <c r="X333" s="50"/>
      <c r="Y333" s="50"/>
      <c r="Z333" s="50"/>
      <c r="AA333" s="50"/>
      <c r="AB333" s="49"/>
      <c r="AC333" s="84">
        <v>333</v>
      </c>
      <c r="AD3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3" s="107">
        <v>9.5000000000000195</v>
      </c>
      <c r="AF333" s="110"/>
      <c r="AG333" s="2"/>
      <c r="AI333" s="3"/>
      <c r="AJ333" s="3"/>
      <c r="AK333" s="3"/>
    </row>
    <row r="334" spans="1:37" ht="34.049999999999997" customHeight="1" x14ac:dyDescent="0.3">
      <c r="A334" t="s">
        <v>1309</v>
      </c>
      <c r="C334" t="s">
        <v>272</v>
      </c>
      <c r="D334" s="14"/>
      <c r="E334" s="14" t="s">
        <v>56</v>
      </c>
      <c r="F334" s="79">
        <v>9.567796610169534</v>
      </c>
      <c r="G334" s="80"/>
      <c r="H334" s="14"/>
      <c r="I334" s="14"/>
      <c r="J334" s="15" t="s">
        <v>272</v>
      </c>
      <c r="K334" s="64"/>
      <c r="L334" s="64"/>
      <c r="M334" s="15"/>
      <c r="N334" s="81"/>
      <c r="O334" s="82">
        <v>4687.7763671875</v>
      </c>
      <c r="P334" s="82">
        <v>232.44142150878906</v>
      </c>
      <c r="Q334" s="75"/>
      <c r="R334" s="83"/>
      <c r="S334" s="83"/>
      <c r="T334" s="77"/>
      <c r="U334" s="77"/>
      <c r="V334" s="77"/>
      <c r="W334" s="77"/>
      <c r="X334" s="50"/>
      <c r="Y334" s="50"/>
      <c r="Z334" s="50"/>
      <c r="AA334" s="50"/>
      <c r="AB334" s="49"/>
      <c r="AC334" s="84">
        <v>334</v>
      </c>
      <c r="AD3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4" s="107">
        <v>9.6000000000000192</v>
      </c>
      <c r="AF334" s="110"/>
      <c r="AG334" s="2"/>
      <c r="AI334" s="3"/>
      <c r="AJ334" s="3"/>
      <c r="AK334" s="3"/>
    </row>
    <row r="335" spans="1:37" ht="34.049999999999997" customHeight="1" x14ac:dyDescent="0.3">
      <c r="A335" t="s">
        <v>1310</v>
      </c>
      <c r="C335" t="s">
        <v>176</v>
      </c>
      <c r="D335" s="14"/>
      <c r="E335" s="14" t="s">
        <v>56</v>
      </c>
      <c r="F335" s="79">
        <v>9.7118644067797071</v>
      </c>
      <c r="G335" s="80"/>
      <c r="H335" s="14"/>
      <c r="I335" s="14"/>
      <c r="J335" s="15" t="s">
        <v>176</v>
      </c>
      <c r="K335" s="64"/>
      <c r="L335" s="64"/>
      <c r="M335" s="15"/>
      <c r="N335" s="81"/>
      <c r="O335" s="82">
        <v>8749.90234375</v>
      </c>
      <c r="P335" s="82">
        <v>8718.62109375</v>
      </c>
      <c r="Q335" s="75"/>
      <c r="R335" s="83"/>
      <c r="S335" s="83"/>
      <c r="T335" s="77"/>
      <c r="U335" s="77"/>
      <c r="V335" s="77"/>
      <c r="W335" s="77"/>
      <c r="X335" s="50"/>
      <c r="Y335" s="50"/>
      <c r="Z335" s="50"/>
      <c r="AA335" s="50"/>
      <c r="AB335" s="49"/>
      <c r="AC335" s="84">
        <v>335</v>
      </c>
      <c r="AD3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5" s="107">
        <v>9.7000000000000206</v>
      </c>
      <c r="AF335" s="110"/>
      <c r="AG335" s="2"/>
      <c r="AI335" s="3"/>
      <c r="AJ335" s="3"/>
      <c r="AK335" s="3"/>
    </row>
    <row r="336" spans="1:37" ht="34.049999999999997" customHeight="1" x14ac:dyDescent="0.3">
      <c r="A336" t="s">
        <v>1311</v>
      </c>
      <c r="C336" t="s">
        <v>273</v>
      </c>
      <c r="D336" s="14"/>
      <c r="E336" s="14" t="s">
        <v>56</v>
      </c>
      <c r="F336" s="79">
        <v>9.8559322033898749</v>
      </c>
      <c r="G336" s="80"/>
      <c r="H336" s="14"/>
      <c r="I336" s="14"/>
      <c r="J336" s="15" t="s">
        <v>273</v>
      </c>
      <c r="K336" s="64"/>
      <c r="L336" s="64"/>
      <c r="M336" s="15"/>
      <c r="N336" s="81"/>
      <c r="O336" s="82">
        <v>356.27340698242187</v>
      </c>
      <c r="P336" s="82">
        <v>5056.892578125</v>
      </c>
      <c r="Q336" s="75"/>
      <c r="R336" s="83"/>
      <c r="S336" s="83"/>
      <c r="T336" s="77"/>
      <c r="U336" s="77"/>
      <c r="V336" s="77"/>
      <c r="W336" s="77"/>
      <c r="X336" s="50"/>
      <c r="Y336" s="50"/>
      <c r="Z336" s="50"/>
      <c r="AA336" s="50"/>
      <c r="AB336" s="49"/>
      <c r="AC336" s="84">
        <v>336</v>
      </c>
      <c r="AD3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6" s="107">
        <v>9.8000000000000203</v>
      </c>
      <c r="AF336" s="110"/>
      <c r="AG336" s="2"/>
      <c r="AI336" s="3"/>
      <c r="AJ336" s="3"/>
      <c r="AK336" s="3"/>
    </row>
    <row r="337" spans="1:37" ht="34.049999999999997" customHeight="1" x14ac:dyDescent="0.3">
      <c r="A337" t="s">
        <v>1312</v>
      </c>
      <c r="C337" t="s">
        <v>274</v>
      </c>
      <c r="D337" s="14"/>
      <c r="E337" s="14" t="s">
        <v>56</v>
      </c>
      <c r="F337" s="79">
        <v>7.4067796610169676</v>
      </c>
      <c r="G337" s="80"/>
      <c r="H337" s="14"/>
      <c r="I337" s="14"/>
      <c r="J337" s="15" t="s">
        <v>274</v>
      </c>
      <c r="K337" s="64"/>
      <c r="L337" s="64"/>
      <c r="M337" s="15"/>
      <c r="N337" s="81"/>
      <c r="O337" s="82">
        <v>3652.4130859375</v>
      </c>
      <c r="P337" s="82">
        <v>8644.0791015625</v>
      </c>
      <c r="Q337" s="75"/>
      <c r="R337" s="83"/>
      <c r="S337" s="83"/>
      <c r="T337" s="77"/>
      <c r="U337" s="77"/>
      <c r="V337" s="77"/>
      <c r="W337" s="77"/>
      <c r="X337" s="50"/>
      <c r="Y337" s="50"/>
      <c r="Z337" s="50"/>
      <c r="AA337" s="50"/>
      <c r="AB337" s="49"/>
      <c r="AC337" s="84">
        <v>337</v>
      </c>
      <c r="AD3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7" s="107">
        <v>8.1</v>
      </c>
      <c r="AF337" s="110"/>
      <c r="AG337" s="2"/>
      <c r="AI337" s="3"/>
      <c r="AJ337" s="3"/>
      <c r="AK337" s="3"/>
    </row>
    <row r="338" spans="1:37" ht="34.049999999999997" customHeight="1" x14ac:dyDescent="0.3">
      <c r="A338" t="s">
        <v>1313</v>
      </c>
      <c r="C338" t="s">
        <v>194</v>
      </c>
      <c r="D338" s="14"/>
      <c r="E338" s="14" t="s">
        <v>56</v>
      </c>
      <c r="F338" s="79">
        <v>7.5508474576271363</v>
      </c>
      <c r="G338" s="80"/>
      <c r="H338" s="14"/>
      <c r="I338" s="14"/>
      <c r="J338" s="15" t="s">
        <v>194</v>
      </c>
      <c r="K338" s="64"/>
      <c r="L338" s="64"/>
      <c r="M338" s="15"/>
      <c r="N338" s="81"/>
      <c r="O338" s="82">
        <v>8601.0185546875</v>
      </c>
      <c r="P338" s="82">
        <v>3262.52880859375</v>
      </c>
      <c r="Q338" s="75"/>
      <c r="R338" s="83"/>
      <c r="S338" s="83"/>
      <c r="T338" s="77"/>
      <c r="U338" s="77"/>
      <c r="V338" s="77"/>
      <c r="W338" s="77"/>
      <c r="X338" s="50"/>
      <c r="Y338" s="50"/>
      <c r="Z338" s="50"/>
      <c r="AA338" s="50"/>
      <c r="AB338" s="49"/>
      <c r="AC338" s="84">
        <v>338</v>
      </c>
      <c r="AD3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8" s="107">
        <v>8.1999999999999993</v>
      </c>
      <c r="AF338" s="110"/>
      <c r="AG338" s="2"/>
      <c r="AI338" s="3"/>
      <c r="AJ338" s="3"/>
      <c r="AK338" s="3"/>
    </row>
    <row r="339" spans="1:37" ht="34.049999999999997" customHeight="1" x14ac:dyDescent="0.3">
      <c r="A339" t="s">
        <v>1314</v>
      </c>
      <c r="C339" t="s">
        <v>275</v>
      </c>
      <c r="D339" s="14"/>
      <c r="E339" s="14" t="s">
        <v>56</v>
      </c>
      <c r="F339" s="79">
        <v>7.6949152542373085</v>
      </c>
      <c r="G339" s="80"/>
      <c r="H339" s="14"/>
      <c r="I339" s="14"/>
      <c r="J339" s="15" t="s">
        <v>275</v>
      </c>
      <c r="K339" s="64"/>
      <c r="L339" s="64"/>
      <c r="M339" s="15"/>
      <c r="N339" s="81"/>
      <c r="O339" s="82">
        <v>1226.19677734375</v>
      </c>
      <c r="P339" s="82">
        <v>3816.352294921875</v>
      </c>
      <c r="Q339" s="75"/>
      <c r="R339" s="83"/>
      <c r="S339" s="83"/>
      <c r="T339" s="77"/>
      <c r="U339" s="77"/>
      <c r="V339" s="77"/>
      <c r="W339" s="77"/>
      <c r="X339" s="50"/>
      <c r="Y339" s="50"/>
      <c r="Z339" s="50"/>
      <c r="AA339" s="50"/>
      <c r="AB339" s="49"/>
      <c r="AC339" s="84">
        <v>339</v>
      </c>
      <c r="AD3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39" s="107">
        <v>8.3000000000000007</v>
      </c>
      <c r="AF339" s="110"/>
      <c r="AG339" s="2"/>
      <c r="AI339" s="3"/>
      <c r="AJ339" s="3"/>
      <c r="AK339" s="3"/>
    </row>
    <row r="340" spans="1:37" ht="34.049999999999997" customHeight="1" x14ac:dyDescent="0.3">
      <c r="A340" t="s">
        <v>1315</v>
      </c>
      <c r="C340" t="s">
        <v>191</v>
      </c>
      <c r="D340" s="14"/>
      <c r="E340" s="14" t="s">
        <v>56</v>
      </c>
      <c r="F340" s="79">
        <v>7.8389830508474763</v>
      </c>
      <c r="G340" s="80"/>
      <c r="H340" s="14"/>
      <c r="I340" s="14"/>
      <c r="J340" s="15" t="s">
        <v>191</v>
      </c>
      <c r="K340" s="64"/>
      <c r="L340" s="64"/>
      <c r="M340" s="15"/>
      <c r="N340" s="81"/>
      <c r="O340" s="82">
        <v>5138.69384765625</v>
      </c>
      <c r="P340" s="82">
        <v>3261.606201171875</v>
      </c>
      <c r="Q340" s="75"/>
      <c r="R340" s="83"/>
      <c r="S340" s="83"/>
      <c r="T340" s="77"/>
      <c r="U340" s="77"/>
      <c r="V340" s="77"/>
      <c r="W340" s="77"/>
      <c r="X340" s="50"/>
      <c r="Y340" s="50"/>
      <c r="Z340" s="50"/>
      <c r="AA340" s="50"/>
      <c r="AB340" s="49"/>
      <c r="AC340" s="84">
        <v>340</v>
      </c>
      <c r="AD3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0" s="107">
        <v>8.4</v>
      </c>
      <c r="AF340" s="110"/>
      <c r="AG340" s="2"/>
      <c r="AI340" s="3"/>
      <c r="AJ340" s="3"/>
      <c r="AK340" s="3"/>
    </row>
    <row r="341" spans="1:37" ht="34.049999999999997" customHeight="1" x14ac:dyDescent="0.3">
      <c r="A341" t="s">
        <v>1316</v>
      </c>
      <c r="C341" t="s">
        <v>276</v>
      </c>
      <c r="D341" s="14"/>
      <c r="E341" s="14" t="s">
        <v>56</v>
      </c>
      <c r="F341" s="79">
        <v>7.9830508474576449</v>
      </c>
      <c r="G341" s="80"/>
      <c r="H341" s="14"/>
      <c r="I341" s="14"/>
      <c r="J341" s="15" t="s">
        <v>276</v>
      </c>
      <c r="K341" s="64"/>
      <c r="L341" s="64"/>
      <c r="M341" s="15"/>
      <c r="N341" s="81"/>
      <c r="O341" s="82">
        <v>8194.7744140625</v>
      </c>
      <c r="P341" s="82">
        <v>4624.75048828125</v>
      </c>
      <c r="Q341" s="75"/>
      <c r="R341" s="83"/>
      <c r="S341" s="83"/>
      <c r="T341" s="77"/>
      <c r="U341" s="77"/>
      <c r="V341" s="77"/>
      <c r="W341" s="77"/>
      <c r="X341" s="50"/>
      <c r="Y341" s="50"/>
      <c r="Z341" s="50"/>
      <c r="AA341" s="50"/>
      <c r="AB341" s="49"/>
      <c r="AC341" s="84">
        <v>341</v>
      </c>
      <c r="AD3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1" s="107">
        <v>8.5</v>
      </c>
      <c r="AF341" s="110"/>
      <c r="AG341" s="2"/>
      <c r="AI341" s="3"/>
      <c r="AJ341" s="3"/>
      <c r="AK341" s="3"/>
    </row>
    <row r="342" spans="1:37" ht="34.049999999999997" customHeight="1" x14ac:dyDescent="0.3">
      <c r="A342" t="s">
        <v>1317</v>
      </c>
      <c r="C342" t="s">
        <v>277</v>
      </c>
      <c r="D342" s="14"/>
      <c r="E342" s="14" t="s">
        <v>56</v>
      </c>
      <c r="F342" s="79">
        <v>8.1271186440678136</v>
      </c>
      <c r="G342" s="80"/>
      <c r="H342" s="14"/>
      <c r="I342" s="14"/>
      <c r="J342" s="15" t="s">
        <v>277</v>
      </c>
      <c r="K342" s="64"/>
      <c r="L342" s="64"/>
      <c r="M342" s="15"/>
      <c r="N342" s="81"/>
      <c r="O342" s="82">
        <v>5213.84130859375</v>
      </c>
      <c r="P342" s="82">
        <v>1270.3177490234375</v>
      </c>
      <c r="Q342" s="75"/>
      <c r="R342" s="83"/>
      <c r="S342" s="83"/>
      <c r="T342" s="77"/>
      <c r="U342" s="77"/>
      <c r="V342" s="77"/>
      <c r="W342" s="77"/>
      <c r="X342" s="50"/>
      <c r="Y342" s="50"/>
      <c r="Z342" s="50"/>
      <c r="AA342" s="50"/>
      <c r="AB342" s="49"/>
      <c r="AC342" s="84">
        <v>342</v>
      </c>
      <c r="AD3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2" s="107">
        <v>8.6</v>
      </c>
      <c r="AF342" s="110"/>
      <c r="AG342" s="2"/>
      <c r="AI342" s="3"/>
      <c r="AJ342" s="3"/>
      <c r="AK342" s="3"/>
    </row>
    <row r="343" spans="1:37" ht="34.049999999999997" customHeight="1" x14ac:dyDescent="0.3">
      <c r="A343" t="s">
        <v>1318</v>
      </c>
      <c r="C343" t="s">
        <v>278</v>
      </c>
      <c r="D343" s="14"/>
      <c r="E343" s="14" t="s">
        <v>56</v>
      </c>
      <c r="F343" s="79">
        <v>8.2711864406779831</v>
      </c>
      <c r="G343" s="80"/>
      <c r="H343" s="14"/>
      <c r="I343" s="14"/>
      <c r="J343" s="15" t="s">
        <v>278</v>
      </c>
      <c r="K343" s="64"/>
      <c r="L343" s="64"/>
      <c r="M343" s="15"/>
      <c r="N343" s="81"/>
      <c r="O343" s="82">
        <v>4757.4658203125</v>
      </c>
      <c r="P343" s="82">
        <v>8227.1962890625</v>
      </c>
      <c r="Q343" s="75"/>
      <c r="R343" s="83"/>
      <c r="S343" s="83"/>
      <c r="T343" s="77"/>
      <c r="U343" s="77"/>
      <c r="V343" s="77"/>
      <c r="W343" s="77"/>
      <c r="X343" s="50"/>
      <c r="Y343" s="50"/>
      <c r="Z343" s="50"/>
      <c r="AA343" s="50"/>
      <c r="AB343" s="49"/>
      <c r="AC343" s="84">
        <v>343</v>
      </c>
      <c r="AD3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3" s="107">
        <v>8.6999999999999993</v>
      </c>
      <c r="AF343" s="110"/>
      <c r="AG343" s="2"/>
      <c r="AI343" s="3"/>
      <c r="AJ343" s="3"/>
      <c r="AK343" s="3"/>
    </row>
    <row r="344" spans="1:37" ht="34.049999999999997" customHeight="1" x14ac:dyDescent="0.3">
      <c r="A344" t="s">
        <v>1319</v>
      </c>
      <c r="C344" t="s">
        <v>279</v>
      </c>
      <c r="D344" s="14"/>
      <c r="E344" s="14" t="s">
        <v>56</v>
      </c>
      <c r="F344" s="79">
        <v>8.4152542372881545</v>
      </c>
      <c r="G344" s="80"/>
      <c r="H344" s="14"/>
      <c r="I344" s="14"/>
      <c r="J344" s="15" t="s">
        <v>279</v>
      </c>
      <c r="K344" s="64"/>
      <c r="L344" s="64"/>
      <c r="M344" s="15"/>
      <c r="N344" s="81"/>
      <c r="O344" s="82">
        <v>9275.44921875</v>
      </c>
      <c r="P344" s="82">
        <v>7040.40966796875</v>
      </c>
      <c r="Q344" s="75"/>
      <c r="R344" s="83"/>
      <c r="S344" s="83"/>
      <c r="T344" s="77"/>
      <c r="U344" s="77"/>
      <c r="V344" s="77"/>
      <c r="W344" s="77"/>
      <c r="X344" s="50"/>
      <c r="Y344" s="50"/>
      <c r="Z344" s="50"/>
      <c r="AA344" s="50"/>
      <c r="AB344" s="49"/>
      <c r="AC344" s="84">
        <v>344</v>
      </c>
      <c r="AD3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4" s="107">
        <v>8.8000000000000007</v>
      </c>
      <c r="AF344" s="110"/>
      <c r="AG344" s="2"/>
      <c r="AI344" s="3"/>
      <c r="AJ344" s="3"/>
      <c r="AK344" s="3"/>
    </row>
    <row r="345" spans="1:37" ht="34.049999999999997" customHeight="1" x14ac:dyDescent="0.3">
      <c r="A345" t="s">
        <v>1320</v>
      </c>
      <c r="C345" t="s">
        <v>280</v>
      </c>
      <c r="D345" s="14"/>
      <c r="E345" s="14" t="s">
        <v>56</v>
      </c>
      <c r="F345" s="79">
        <v>8.5593220338983222</v>
      </c>
      <c r="G345" s="80"/>
      <c r="H345" s="14"/>
      <c r="I345" s="14"/>
      <c r="J345" s="15" t="s">
        <v>280</v>
      </c>
      <c r="K345" s="64"/>
      <c r="L345" s="64"/>
      <c r="M345" s="15"/>
      <c r="N345" s="81"/>
      <c r="O345" s="82">
        <v>3934.394775390625</v>
      </c>
      <c r="P345" s="82">
        <v>6599.54443359375</v>
      </c>
      <c r="Q345" s="75"/>
      <c r="R345" s="83"/>
      <c r="S345" s="83"/>
      <c r="T345" s="77"/>
      <c r="U345" s="77"/>
      <c r="V345" s="77"/>
      <c r="W345" s="77"/>
      <c r="X345" s="50"/>
      <c r="Y345" s="50"/>
      <c r="Z345" s="50"/>
      <c r="AA345" s="50"/>
      <c r="AB345" s="49"/>
      <c r="AC345" s="84">
        <v>345</v>
      </c>
      <c r="AD3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5" s="107">
        <v>8.9</v>
      </c>
      <c r="AF345" s="110"/>
      <c r="AG345" s="2"/>
      <c r="AI345" s="3"/>
      <c r="AJ345" s="3"/>
      <c r="AK345" s="3"/>
    </row>
    <row r="346" spans="1:37" ht="34.049999999999997" customHeight="1" x14ac:dyDescent="0.3">
      <c r="A346" t="s">
        <v>1321</v>
      </c>
      <c r="C346" t="s">
        <v>173</v>
      </c>
      <c r="D346" s="14"/>
      <c r="E346" s="14" t="s">
        <v>56</v>
      </c>
      <c r="F346" s="79">
        <v>8.7033898305084918</v>
      </c>
      <c r="G346" s="80"/>
      <c r="H346" s="14"/>
      <c r="I346" s="14"/>
      <c r="J346" s="15" t="s">
        <v>173</v>
      </c>
      <c r="K346" s="64"/>
      <c r="L346" s="64"/>
      <c r="M346" s="15"/>
      <c r="N346" s="81"/>
      <c r="O346" s="82">
        <v>5029.60107421875</v>
      </c>
      <c r="P346" s="82">
        <v>8400.9833984375</v>
      </c>
      <c r="Q346" s="75"/>
      <c r="R346" s="83"/>
      <c r="S346" s="83"/>
      <c r="T346" s="77"/>
      <c r="U346" s="77"/>
      <c r="V346" s="77"/>
      <c r="W346" s="77"/>
      <c r="X346" s="50"/>
      <c r="Y346" s="50"/>
      <c r="Z346" s="50"/>
      <c r="AA346" s="50"/>
      <c r="AB346" s="49"/>
      <c r="AC346" s="84">
        <v>346</v>
      </c>
      <c r="AD3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6" s="107">
        <v>9</v>
      </c>
      <c r="AF346" s="110"/>
      <c r="AG346" s="2"/>
      <c r="AI346" s="3"/>
      <c r="AJ346" s="3"/>
      <c r="AK346" s="3"/>
    </row>
    <row r="347" spans="1:37" ht="34.049999999999997" customHeight="1" x14ac:dyDescent="0.3">
      <c r="A347" t="s">
        <v>1322</v>
      </c>
      <c r="C347" t="s">
        <v>173</v>
      </c>
      <c r="D347" s="14"/>
      <c r="E347" s="14" t="s">
        <v>56</v>
      </c>
      <c r="F347" s="79">
        <v>8.8474576271186613</v>
      </c>
      <c r="G347" s="80"/>
      <c r="H347" s="14"/>
      <c r="I347" s="14"/>
      <c r="J347" s="15" t="s">
        <v>173</v>
      </c>
      <c r="K347" s="64"/>
      <c r="L347" s="64"/>
      <c r="M347" s="15"/>
      <c r="N347" s="81"/>
      <c r="O347" s="82">
        <v>2225.36083984375</v>
      </c>
      <c r="P347" s="82">
        <v>1410.872314453125</v>
      </c>
      <c r="Q347" s="75"/>
      <c r="R347" s="83"/>
      <c r="S347" s="83"/>
      <c r="T347" s="77"/>
      <c r="U347" s="77"/>
      <c r="V347" s="77"/>
      <c r="W347" s="77"/>
      <c r="X347" s="50"/>
      <c r="Y347" s="50"/>
      <c r="Z347" s="50"/>
      <c r="AA347" s="50"/>
      <c r="AB347" s="49"/>
      <c r="AC347" s="84">
        <v>347</v>
      </c>
      <c r="AD3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7" s="107">
        <v>9.1</v>
      </c>
      <c r="AF347" s="110"/>
      <c r="AG347" s="2"/>
      <c r="AI347" s="3"/>
      <c r="AJ347" s="3"/>
      <c r="AK347" s="3"/>
    </row>
    <row r="348" spans="1:37" ht="34.049999999999997" customHeight="1" x14ac:dyDescent="0.3">
      <c r="A348" t="s">
        <v>1323</v>
      </c>
      <c r="C348" t="s">
        <v>194</v>
      </c>
      <c r="D348" s="14"/>
      <c r="E348" s="14" t="s">
        <v>56</v>
      </c>
      <c r="F348" s="79">
        <v>8.9915254237288291</v>
      </c>
      <c r="G348" s="80"/>
      <c r="H348" s="14"/>
      <c r="I348" s="14"/>
      <c r="J348" s="15" t="s">
        <v>194</v>
      </c>
      <c r="K348" s="64"/>
      <c r="L348" s="64"/>
      <c r="M348" s="15"/>
      <c r="N348" s="81"/>
      <c r="O348" s="82">
        <v>3402.768310546875</v>
      </c>
      <c r="P348" s="82">
        <v>747.685546875</v>
      </c>
      <c r="Q348" s="75"/>
      <c r="R348" s="83"/>
      <c r="S348" s="83"/>
      <c r="T348" s="77"/>
      <c r="U348" s="77"/>
      <c r="V348" s="77"/>
      <c r="W348" s="77"/>
      <c r="X348" s="50"/>
      <c r="Y348" s="50"/>
      <c r="Z348" s="50"/>
      <c r="AA348" s="50"/>
      <c r="AB348" s="49"/>
      <c r="AC348" s="84">
        <v>348</v>
      </c>
      <c r="AD3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8" s="107">
        <v>9.1999999999999993</v>
      </c>
      <c r="AF348" s="110"/>
      <c r="AG348" s="2"/>
      <c r="AI348" s="3"/>
      <c r="AJ348" s="3"/>
      <c r="AK348" s="3"/>
    </row>
    <row r="349" spans="1:37" ht="34.049999999999997" customHeight="1" x14ac:dyDescent="0.3">
      <c r="A349" t="s">
        <v>1324</v>
      </c>
      <c r="C349" t="s">
        <v>191</v>
      </c>
      <c r="D349" s="14"/>
      <c r="E349" s="14" t="s">
        <v>56</v>
      </c>
      <c r="F349" s="79">
        <v>9.1355932203390005</v>
      </c>
      <c r="G349" s="80"/>
      <c r="H349" s="14"/>
      <c r="I349" s="14"/>
      <c r="J349" s="15" t="s">
        <v>191</v>
      </c>
      <c r="K349" s="64"/>
      <c r="L349" s="64"/>
      <c r="M349" s="15"/>
      <c r="N349" s="81"/>
      <c r="O349" s="82">
        <v>2612.1650390625</v>
      </c>
      <c r="P349" s="82">
        <v>6357.81201171875</v>
      </c>
      <c r="Q349" s="75"/>
      <c r="R349" s="83"/>
      <c r="S349" s="83"/>
      <c r="T349" s="77"/>
      <c r="U349" s="77"/>
      <c r="V349" s="77"/>
      <c r="W349" s="77"/>
      <c r="X349" s="50"/>
      <c r="Y349" s="50"/>
      <c r="Z349" s="50"/>
      <c r="AA349" s="50"/>
      <c r="AB349" s="49"/>
      <c r="AC349" s="84">
        <v>349</v>
      </c>
      <c r="AD3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49" s="107">
        <v>9.3000000000000007</v>
      </c>
      <c r="AF349" s="110"/>
      <c r="AG349" s="2"/>
      <c r="AI349" s="3"/>
      <c r="AJ349" s="3"/>
      <c r="AK349" s="3"/>
    </row>
    <row r="350" spans="1:37" ht="34.049999999999997" customHeight="1" x14ac:dyDescent="0.3">
      <c r="A350" t="s">
        <v>1325</v>
      </c>
      <c r="C350" t="s">
        <v>173</v>
      </c>
      <c r="D350" s="14"/>
      <c r="E350" s="14" t="s">
        <v>56</v>
      </c>
      <c r="F350" s="79">
        <v>9.27966101694917</v>
      </c>
      <c r="G350" s="80"/>
      <c r="H350" s="14"/>
      <c r="I350" s="14"/>
      <c r="J350" s="15" t="s">
        <v>173</v>
      </c>
      <c r="K350" s="64"/>
      <c r="L350" s="64"/>
      <c r="M350" s="15"/>
      <c r="N350" s="81"/>
      <c r="O350" s="82">
        <v>4337.76318359375</v>
      </c>
      <c r="P350" s="82">
        <v>3273.759521484375</v>
      </c>
      <c r="Q350" s="75"/>
      <c r="R350" s="83"/>
      <c r="S350" s="83"/>
      <c r="T350" s="77"/>
      <c r="U350" s="77"/>
      <c r="V350" s="77"/>
      <c r="W350" s="77"/>
      <c r="X350" s="50"/>
      <c r="Y350" s="50"/>
      <c r="Z350" s="50"/>
      <c r="AA350" s="50"/>
      <c r="AB350" s="49"/>
      <c r="AC350" s="84">
        <v>350</v>
      </c>
      <c r="AD3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0" s="107">
        <v>9.4</v>
      </c>
      <c r="AF350" s="110"/>
      <c r="AG350" s="2"/>
      <c r="AI350" s="3"/>
      <c r="AJ350" s="3"/>
      <c r="AK350" s="3"/>
    </row>
    <row r="351" spans="1:37" ht="34.049999999999997" customHeight="1" x14ac:dyDescent="0.3">
      <c r="A351" t="s">
        <v>1326</v>
      </c>
      <c r="C351" t="s">
        <v>194</v>
      </c>
      <c r="D351" s="14"/>
      <c r="E351" s="14" t="s">
        <v>56</v>
      </c>
      <c r="F351" s="79">
        <v>9.423728813559336</v>
      </c>
      <c r="G351" s="80"/>
      <c r="H351" s="14"/>
      <c r="I351" s="14"/>
      <c r="J351" s="15" t="s">
        <v>194</v>
      </c>
      <c r="K351" s="64"/>
      <c r="L351" s="64"/>
      <c r="M351" s="15"/>
      <c r="N351" s="81"/>
      <c r="O351" s="82">
        <v>8700.8349609375</v>
      </c>
      <c r="P351" s="82">
        <v>5518.27734375</v>
      </c>
      <c r="Q351" s="75"/>
      <c r="R351" s="83"/>
      <c r="S351" s="83"/>
      <c r="T351" s="77"/>
      <c r="U351" s="77"/>
      <c r="V351" s="77"/>
      <c r="W351" s="77"/>
      <c r="X351" s="50"/>
      <c r="Y351" s="50"/>
      <c r="Z351" s="50"/>
      <c r="AA351" s="50"/>
      <c r="AB351" s="49"/>
      <c r="AC351" s="84">
        <v>351</v>
      </c>
      <c r="AD3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1" s="107">
        <v>9.5</v>
      </c>
      <c r="AF351" s="110"/>
      <c r="AG351" s="2"/>
      <c r="AI351" s="3"/>
      <c r="AJ351" s="3"/>
      <c r="AK351" s="3"/>
    </row>
    <row r="352" spans="1:37" ht="34.049999999999997" customHeight="1" x14ac:dyDescent="0.3">
      <c r="A352" t="s">
        <v>1327</v>
      </c>
      <c r="C352" t="s">
        <v>229</v>
      </c>
      <c r="D352" s="14"/>
      <c r="E352" s="14" t="s">
        <v>56</v>
      </c>
      <c r="F352" s="79">
        <v>9.5677966101694931</v>
      </c>
      <c r="G352" s="80"/>
      <c r="H352" s="14"/>
      <c r="I352" s="14"/>
      <c r="J352" s="15" t="s">
        <v>229</v>
      </c>
      <c r="K352" s="64"/>
      <c r="L352" s="64"/>
      <c r="M352" s="15"/>
      <c r="N352" s="81"/>
      <c r="O352" s="82">
        <v>4771.65771484375</v>
      </c>
      <c r="P352" s="82">
        <v>9765.5390625</v>
      </c>
      <c r="Q352" s="75"/>
      <c r="R352" s="83"/>
      <c r="S352" s="83"/>
      <c r="T352" s="77"/>
      <c r="U352" s="77"/>
      <c r="V352" s="77"/>
      <c r="W352" s="77"/>
      <c r="X352" s="50"/>
      <c r="Y352" s="50"/>
      <c r="Z352" s="50"/>
      <c r="AA352" s="50"/>
      <c r="AB352" s="49"/>
      <c r="AC352" s="84">
        <v>352</v>
      </c>
      <c r="AD3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2" s="107">
        <v>9.5999999999999908</v>
      </c>
      <c r="AF352" s="110"/>
      <c r="AG352" s="2"/>
      <c r="AI352" s="3"/>
      <c r="AJ352" s="3"/>
      <c r="AK352" s="3"/>
    </row>
    <row r="353" spans="1:37" ht="34.049999999999997" customHeight="1" x14ac:dyDescent="0.3">
      <c r="A353" t="s">
        <v>1328</v>
      </c>
      <c r="C353" t="s">
        <v>281</v>
      </c>
      <c r="D353" s="14"/>
      <c r="E353" s="14" t="s">
        <v>56</v>
      </c>
      <c r="F353" s="79">
        <v>9.7118644067796627</v>
      </c>
      <c r="G353" s="80"/>
      <c r="H353" s="14"/>
      <c r="I353" s="14"/>
      <c r="J353" s="15" t="s">
        <v>281</v>
      </c>
      <c r="K353" s="64"/>
      <c r="L353" s="64"/>
      <c r="M353" s="15"/>
      <c r="N353" s="81"/>
      <c r="O353" s="82">
        <v>6714.02294921875</v>
      </c>
      <c r="P353" s="82">
        <v>1026.68505859375</v>
      </c>
      <c r="Q353" s="75"/>
      <c r="R353" s="83"/>
      <c r="S353" s="83"/>
      <c r="T353" s="77"/>
      <c r="U353" s="77"/>
      <c r="V353" s="77"/>
      <c r="W353" s="77"/>
      <c r="X353" s="50"/>
      <c r="Y353" s="50"/>
      <c r="Z353" s="50"/>
      <c r="AA353" s="50"/>
      <c r="AB353" s="49"/>
      <c r="AC353" s="84">
        <v>353</v>
      </c>
      <c r="AD3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3" s="107">
        <v>9.6999999999999904</v>
      </c>
      <c r="AF353" s="110"/>
      <c r="AG353" s="2"/>
      <c r="AI353" s="3"/>
      <c r="AJ353" s="3"/>
      <c r="AK353" s="3"/>
    </row>
    <row r="354" spans="1:37" ht="34.049999999999997" customHeight="1" x14ac:dyDescent="0.3">
      <c r="A354" t="s">
        <v>1329</v>
      </c>
      <c r="C354" t="s">
        <v>211</v>
      </c>
      <c r="D354" s="14"/>
      <c r="E354" s="14" t="s">
        <v>56</v>
      </c>
      <c r="F354" s="79">
        <v>9.8559322033898322</v>
      </c>
      <c r="G354" s="80"/>
      <c r="H354" s="14"/>
      <c r="I354" s="14"/>
      <c r="J354" s="15" t="s">
        <v>211</v>
      </c>
      <c r="K354" s="64"/>
      <c r="L354" s="64"/>
      <c r="M354" s="15"/>
      <c r="N354" s="81"/>
      <c r="O354" s="82">
        <v>3251.655517578125</v>
      </c>
      <c r="P354" s="82">
        <v>9606.5927734375</v>
      </c>
      <c r="Q354" s="75"/>
      <c r="R354" s="83"/>
      <c r="S354" s="83"/>
      <c r="T354" s="77"/>
      <c r="U354" s="77"/>
      <c r="V354" s="77"/>
      <c r="W354" s="77"/>
      <c r="X354" s="50"/>
      <c r="Y354" s="50"/>
      <c r="Z354" s="50"/>
      <c r="AA354" s="50"/>
      <c r="AB354" s="49"/>
      <c r="AC354" s="84">
        <v>354</v>
      </c>
      <c r="AD3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4" s="107">
        <v>9.7999999999999901</v>
      </c>
      <c r="AF354" s="110"/>
      <c r="AG354" s="2"/>
      <c r="AI354" s="3"/>
      <c r="AJ354" s="3"/>
      <c r="AK354" s="3"/>
    </row>
    <row r="355" spans="1:37" ht="34.049999999999997" customHeight="1" x14ac:dyDescent="0.3">
      <c r="A355" t="s">
        <v>1330</v>
      </c>
      <c r="C355" t="s">
        <v>207</v>
      </c>
      <c r="D355" s="14"/>
      <c r="E355" s="14" t="s">
        <v>56</v>
      </c>
      <c r="F355" s="79">
        <v>5.822033898305107</v>
      </c>
      <c r="G355" s="80"/>
      <c r="H355" s="14"/>
      <c r="I355" s="14"/>
      <c r="J355" s="15" t="s">
        <v>207</v>
      </c>
      <c r="K355" s="64"/>
      <c r="L355" s="64"/>
      <c r="M355" s="15"/>
      <c r="N355" s="81"/>
      <c r="O355" s="82">
        <v>8234.7109375</v>
      </c>
      <c r="P355" s="82">
        <v>4604.33544921875</v>
      </c>
      <c r="Q355" s="75"/>
      <c r="R355" s="83"/>
      <c r="S355" s="83"/>
      <c r="T355" s="77"/>
      <c r="U355" s="77"/>
      <c r="V355" s="77"/>
      <c r="W355" s="77"/>
      <c r="X355" s="50"/>
      <c r="Y355" s="50"/>
      <c r="Z355" s="50"/>
      <c r="AA355" s="50"/>
      <c r="AB355" s="49"/>
      <c r="AC355" s="84">
        <v>355</v>
      </c>
      <c r="AD3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5" s="107">
        <v>7</v>
      </c>
      <c r="AF355" s="110"/>
      <c r="AG355" s="2"/>
      <c r="AI355" s="3"/>
      <c r="AJ355" s="3"/>
      <c r="AK355" s="3"/>
    </row>
    <row r="356" spans="1:37" ht="34.049999999999997" customHeight="1" x14ac:dyDescent="0.3">
      <c r="A356" t="s">
        <v>1331</v>
      </c>
      <c r="C356" t="s">
        <v>282</v>
      </c>
      <c r="D356" s="14"/>
      <c r="E356" s="14" t="s">
        <v>56</v>
      </c>
      <c r="F356" s="79">
        <v>5.9661016949152756</v>
      </c>
      <c r="G356" s="80"/>
      <c r="H356" s="14"/>
      <c r="I356" s="14"/>
      <c r="J356" s="15" t="s">
        <v>282</v>
      </c>
      <c r="K356" s="64"/>
      <c r="L356" s="64"/>
      <c r="M356" s="15"/>
      <c r="N356" s="81"/>
      <c r="O356" s="82">
        <v>8689.228515625</v>
      </c>
      <c r="P356" s="82">
        <v>1741.4234619140625</v>
      </c>
      <c r="Q356" s="75"/>
      <c r="R356" s="83"/>
      <c r="S356" s="83"/>
      <c r="T356" s="77"/>
      <c r="U356" s="77"/>
      <c r="V356" s="77"/>
      <c r="W356" s="77"/>
      <c r="X356" s="50"/>
      <c r="Y356" s="50"/>
      <c r="Z356" s="50"/>
      <c r="AA356" s="50"/>
      <c r="AB356" s="49"/>
      <c r="AC356" s="84">
        <v>356</v>
      </c>
      <c r="AD3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6" s="107">
        <v>7.1</v>
      </c>
      <c r="AF356" s="110"/>
      <c r="AG356" s="2"/>
      <c r="AI356" s="3"/>
      <c r="AJ356" s="3"/>
      <c r="AK356" s="3"/>
    </row>
    <row r="357" spans="1:37" ht="34.049999999999997" customHeight="1" x14ac:dyDescent="0.3">
      <c r="A357" t="s">
        <v>1332</v>
      </c>
      <c r="C357" t="s">
        <v>175</v>
      </c>
      <c r="D357" s="14"/>
      <c r="E357" s="14" t="s">
        <v>56</v>
      </c>
      <c r="F357" s="79">
        <v>6.1101694915254452</v>
      </c>
      <c r="G357" s="80"/>
      <c r="H357" s="14"/>
      <c r="I357" s="14"/>
      <c r="J357" s="15" t="s">
        <v>175</v>
      </c>
      <c r="K357" s="64"/>
      <c r="L357" s="64"/>
      <c r="M357" s="15"/>
      <c r="N357" s="81"/>
      <c r="O357" s="82">
        <v>321.44512939453125</v>
      </c>
      <c r="P357" s="82">
        <v>6374.4892578125</v>
      </c>
      <c r="Q357" s="75"/>
      <c r="R357" s="83"/>
      <c r="S357" s="83"/>
      <c r="T357" s="77"/>
      <c r="U357" s="77"/>
      <c r="V357" s="77"/>
      <c r="W357" s="77"/>
      <c r="X357" s="50"/>
      <c r="Y357" s="50"/>
      <c r="Z357" s="50"/>
      <c r="AA357" s="50"/>
      <c r="AB357" s="49"/>
      <c r="AC357" s="84">
        <v>357</v>
      </c>
      <c r="AD3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7" s="107">
        <v>7.2</v>
      </c>
      <c r="AF357" s="110"/>
      <c r="AG357" s="2"/>
      <c r="AI357" s="3"/>
      <c r="AJ357" s="3"/>
      <c r="AK357" s="3"/>
    </row>
    <row r="358" spans="1:37" ht="34.049999999999997" customHeight="1" x14ac:dyDescent="0.3">
      <c r="A358" t="s">
        <v>1333</v>
      </c>
      <c r="C358" t="s">
        <v>207</v>
      </c>
      <c r="D358" s="14"/>
      <c r="E358" s="14" t="s">
        <v>56</v>
      </c>
      <c r="F358" s="79">
        <v>6.2542372881356139</v>
      </c>
      <c r="G358" s="80"/>
      <c r="H358" s="14"/>
      <c r="I358" s="14"/>
      <c r="J358" s="15" t="s">
        <v>207</v>
      </c>
      <c r="K358" s="64"/>
      <c r="L358" s="64"/>
      <c r="M358" s="15"/>
      <c r="N358" s="81"/>
      <c r="O358" s="82">
        <v>5141.11279296875</v>
      </c>
      <c r="P358" s="82">
        <v>7752.58544921875</v>
      </c>
      <c r="Q358" s="75"/>
      <c r="R358" s="83"/>
      <c r="S358" s="83"/>
      <c r="T358" s="77"/>
      <c r="U358" s="77"/>
      <c r="V358" s="77"/>
      <c r="W358" s="77"/>
      <c r="X358" s="50"/>
      <c r="Y358" s="50"/>
      <c r="Z358" s="50"/>
      <c r="AA358" s="50"/>
      <c r="AB358" s="49"/>
      <c r="AC358" s="84">
        <v>358</v>
      </c>
      <c r="AD3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8" s="107">
        <v>7.3</v>
      </c>
      <c r="AF358" s="110"/>
      <c r="AG358" s="2"/>
      <c r="AI358" s="3"/>
      <c r="AJ358" s="3"/>
      <c r="AK358" s="3"/>
    </row>
    <row r="359" spans="1:37" ht="34.049999999999997" customHeight="1" x14ac:dyDescent="0.3">
      <c r="A359" t="s">
        <v>1334</v>
      </c>
      <c r="C359" t="s">
        <v>178</v>
      </c>
      <c r="D359" s="14"/>
      <c r="E359" s="14" t="s">
        <v>56</v>
      </c>
      <c r="F359" s="79">
        <v>6.3983050847457843</v>
      </c>
      <c r="G359" s="80"/>
      <c r="H359" s="14"/>
      <c r="I359" s="14"/>
      <c r="J359" s="15" t="s">
        <v>178</v>
      </c>
      <c r="K359" s="64"/>
      <c r="L359" s="64"/>
      <c r="M359" s="15"/>
      <c r="N359" s="81"/>
      <c r="O359" s="82">
        <v>5198.595703125</v>
      </c>
      <c r="P359" s="82">
        <v>5930.4453125</v>
      </c>
      <c r="Q359" s="75"/>
      <c r="R359" s="83"/>
      <c r="S359" s="83"/>
      <c r="T359" s="77"/>
      <c r="U359" s="77"/>
      <c r="V359" s="77"/>
      <c r="W359" s="77"/>
      <c r="X359" s="50"/>
      <c r="Y359" s="50"/>
      <c r="Z359" s="50"/>
      <c r="AA359" s="50"/>
      <c r="AB359" s="49"/>
      <c r="AC359" s="84">
        <v>359</v>
      </c>
      <c r="AD3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59" s="107">
        <v>7.4</v>
      </c>
      <c r="AF359" s="110"/>
      <c r="AG359" s="2"/>
      <c r="AI359" s="3"/>
      <c r="AJ359" s="3"/>
      <c r="AK359" s="3"/>
    </row>
    <row r="360" spans="1:37" ht="34.049999999999997" customHeight="1" x14ac:dyDescent="0.3">
      <c r="A360" t="s">
        <v>1335</v>
      </c>
      <c r="C360" t="s">
        <v>283</v>
      </c>
      <c r="D360" s="14"/>
      <c r="E360" s="14" t="s">
        <v>56</v>
      </c>
      <c r="F360" s="79">
        <v>6.542372881355953</v>
      </c>
      <c r="G360" s="80"/>
      <c r="H360" s="14"/>
      <c r="I360" s="14"/>
      <c r="J360" s="15" t="s">
        <v>283</v>
      </c>
      <c r="K360" s="64"/>
      <c r="L360" s="64"/>
      <c r="M360" s="15"/>
      <c r="N360" s="81"/>
      <c r="O360" s="82">
        <v>8232.9462890625</v>
      </c>
      <c r="P360" s="82">
        <v>5945.4609375</v>
      </c>
      <c r="Q360" s="75"/>
      <c r="R360" s="83"/>
      <c r="S360" s="83"/>
      <c r="T360" s="77"/>
      <c r="U360" s="77"/>
      <c r="V360" s="77"/>
      <c r="W360" s="77"/>
      <c r="X360" s="50"/>
      <c r="Y360" s="50"/>
      <c r="Z360" s="50"/>
      <c r="AA360" s="50"/>
      <c r="AB360" s="49"/>
      <c r="AC360" s="84">
        <v>360</v>
      </c>
      <c r="AD3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0" s="107">
        <v>7.5</v>
      </c>
      <c r="AF360" s="110"/>
      <c r="AG360" s="2"/>
      <c r="AI360" s="3"/>
      <c r="AJ360" s="3"/>
      <c r="AK360" s="3"/>
    </row>
    <row r="361" spans="1:37" ht="34.049999999999997" customHeight="1" x14ac:dyDescent="0.3">
      <c r="A361" t="s">
        <v>1336</v>
      </c>
      <c r="C361" t="s">
        <v>224</v>
      </c>
      <c r="D361" s="14"/>
      <c r="E361" s="14" t="s">
        <v>56</v>
      </c>
      <c r="F361" s="79">
        <v>6.6864406779661225</v>
      </c>
      <c r="G361" s="80"/>
      <c r="H361" s="14"/>
      <c r="I361" s="14"/>
      <c r="J361" s="15" t="s">
        <v>224</v>
      </c>
      <c r="K361" s="64"/>
      <c r="L361" s="64"/>
      <c r="M361" s="15"/>
      <c r="N361" s="81"/>
      <c r="O361" s="82">
        <v>7393.29296875</v>
      </c>
      <c r="P361" s="82">
        <v>2852.28369140625</v>
      </c>
      <c r="Q361" s="75"/>
      <c r="R361" s="83"/>
      <c r="S361" s="83"/>
      <c r="T361" s="77"/>
      <c r="U361" s="77"/>
      <c r="V361" s="77"/>
      <c r="W361" s="77"/>
      <c r="X361" s="50"/>
      <c r="Y361" s="50"/>
      <c r="Z361" s="50"/>
      <c r="AA361" s="50"/>
      <c r="AB361" s="49"/>
      <c r="AC361" s="84">
        <v>361</v>
      </c>
      <c r="AD3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1" s="107">
        <v>7.6</v>
      </c>
      <c r="AF361" s="110"/>
      <c r="AG361" s="2"/>
      <c r="AI361" s="3"/>
      <c r="AJ361" s="3"/>
      <c r="AK361" s="3"/>
    </row>
    <row r="362" spans="1:37" ht="34.049999999999997" customHeight="1" x14ac:dyDescent="0.3">
      <c r="A362" t="s">
        <v>1337</v>
      </c>
      <c r="C362" t="s">
        <v>175</v>
      </c>
      <c r="D362" s="14"/>
      <c r="E362" s="14" t="s">
        <v>56</v>
      </c>
      <c r="F362" s="79">
        <v>6.8305084745762921</v>
      </c>
      <c r="G362" s="80"/>
      <c r="H362" s="14"/>
      <c r="I362" s="14"/>
      <c r="J362" s="15" t="s">
        <v>175</v>
      </c>
      <c r="K362" s="64"/>
      <c r="L362" s="64"/>
      <c r="M362" s="15"/>
      <c r="N362" s="81"/>
      <c r="O362" s="82">
        <v>2011.59130859375</v>
      </c>
      <c r="P362" s="82">
        <v>4228.0498046875</v>
      </c>
      <c r="Q362" s="75"/>
      <c r="R362" s="83"/>
      <c r="S362" s="83"/>
      <c r="T362" s="77"/>
      <c r="U362" s="77"/>
      <c r="V362" s="77"/>
      <c r="W362" s="77"/>
      <c r="X362" s="50"/>
      <c r="Y362" s="50"/>
      <c r="Z362" s="50"/>
      <c r="AA362" s="50"/>
      <c r="AB362" s="49"/>
      <c r="AC362" s="84">
        <v>362</v>
      </c>
      <c r="AD3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2" s="107">
        <v>7.7</v>
      </c>
      <c r="AF362" s="110"/>
      <c r="AG362" s="2"/>
      <c r="AI362" s="3"/>
      <c r="AJ362" s="3"/>
      <c r="AK362" s="3"/>
    </row>
    <row r="363" spans="1:37" ht="34.049999999999997" customHeight="1" x14ac:dyDescent="0.3">
      <c r="A363" t="s">
        <v>1338</v>
      </c>
      <c r="C363" t="s">
        <v>244</v>
      </c>
      <c r="D363" s="14"/>
      <c r="E363" s="14" t="s">
        <v>56</v>
      </c>
      <c r="F363" s="79">
        <v>6.9745762711864607</v>
      </c>
      <c r="G363" s="80"/>
      <c r="H363" s="14"/>
      <c r="I363" s="14"/>
      <c r="J363" s="15" t="s">
        <v>244</v>
      </c>
      <c r="K363" s="64"/>
      <c r="L363" s="64"/>
      <c r="M363" s="15"/>
      <c r="N363" s="81"/>
      <c r="O363" s="82">
        <v>6597.4833984375</v>
      </c>
      <c r="P363" s="82">
        <v>8969.5068359375</v>
      </c>
      <c r="Q363" s="75"/>
      <c r="R363" s="83"/>
      <c r="S363" s="83"/>
      <c r="T363" s="77"/>
      <c r="U363" s="77"/>
      <c r="V363" s="77"/>
      <c r="W363" s="77"/>
      <c r="X363" s="50"/>
      <c r="Y363" s="50"/>
      <c r="Z363" s="50"/>
      <c r="AA363" s="50"/>
      <c r="AB363" s="49"/>
      <c r="AC363" s="84">
        <v>363</v>
      </c>
      <c r="AD3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3" s="107">
        <v>7.8</v>
      </c>
      <c r="AF363" s="110"/>
      <c r="AG363" s="2"/>
      <c r="AI363" s="3"/>
      <c r="AJ363" s="3"/>
      <c r="AK363" s="3"/>
    </row>
    <row r="364" spans="1:37" ht="34.049999999999997" customHeight="1" x14ac:dyDescent="0.3">
      <c r="A364" t="s">
        <v>1339</v>
      </c>
      <c r="C364" t="s">
        <v>284</v>
      </c>
      <c r="D364" s="14"/>
      <c r="E364" s="14" t="s">
        <v>56</v>
      </c>
      <c r="F364" s="79">
        <v>7.1186440677966312</v>
      </c>
      <c r="G364" s="80"/>
      <c r="H364" s="14"/>
      <c r="I364" s="14"/>
      <c r="J364" s="15" t="s">
        <v>284</v>
      </c>
      <c r="K364" s="64"/>
      <c r="L364" s="64"/>
      <c r="M364" s="15"/>
      <c r="N364" s="81"/>
      <c r="O364" s="82">
        <v>2011.8531494140625</v>
      </c>
      <c r="P364" s="82">
        <v>5340.0654296875</v>
      </c>
      <c r="Q364" s="75"/>
      <c r="R364" s="83"/>
      <c r="S364" s="83"/>
      <c r="T364" s="77"/>
      <c r="U364" s="77"/>
      <c r="V364" s="77"/>
      <c r="W364" s="77"/>
      <c r="X364" s="50"/>
      <c r="Y364" s="50"/>
      <c r="Z364" s="50"/>
      <c r="AA364" s="50"/>
      <c r="AB364" s="49"/>
      <c r="AC364" s="84">
        <v>364</v>
      </c>
      <c r="AD3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4" s="107">
        <v>7.9</v>
      </c>
      <c r="AF364" s="110"/>
      <c r="AG364" s="2"/>
      <c r="AI364" s="3"/>
      <c r="AJ364" s="3"/>
      <c r="AK364" s="3"/>
    </row>
    <row r="365" spans="1:37" ht="34.049999999999997" customHeight="1" x14ac:dyDescent="0.3">
      <c r="A365" t="s">
        <v>1340</v>
      </c>
      <c r="C365" t="s">
        <v>285</v>
      </c>
      <c r="D365" s="14"/>
      <c r="E365" s="14" t="s">
        <v>56</v>
      </c>
      <c r="F365" s="79">
        <v>7.2627118644067981</v>
      </c>
      <c r="G365" s="80"/>
      <c r="H365" s="14"/>
      <c r="I365" s="14"/>
      <c r="J365" s="15" t="s">
        <v>285</v>
      </c>
      <c r="K365" s="64"/>
      <c r="L365" s="64"/>
      <c r="M365" s="15"/>
      <c r="N365" s="81"/>
      <c r="O365" s="82">
        <v>3934.302734375</v>
      </c>
      <c r="P365" s="82">
        <v>9171.3583984375</v>
      </c>
      <c r="Q365" s="75"/>
      <c r="R365" s="83"/>
      <c r="S365" s="83"/>
      <c r="T365" s="77"/>
      <c r="U365" s="77"/>
      <c r="V365" s="77"/>
      <c r="W365" s="77"/>
      <c r="X365" s="50"/>
      <c r="Y365" s="50"/>
      <c r="Z365" s="50"/>
      <c r="AA365" s="50"/>
      <c r="AB365" s="49"/>
      <c r="AC365" s="84">
        <v>365</v>
      </c>
      <c r="AD3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5" s="107">
        <v>8</v>
      </c>
      <c r="AF365" s="110"/>
      <c r="AG365" s="2"/>
      <c r="AI365" s="3"/>
      <c r="AJ365" s="3"/>
      <c r="AK365" s="3"/>
    </row>
    <row r="366" spans="1:37" ht="34.049999999999997" customHeight="1" x14ac:dyDescent="0.3">
      <c r="A366" t="s">
        <v>1341</v>
      </c>
      <c r="C366" t="s">
        <v>257</v>
      </c>
      <c r="D366" s="14"/>
      <c r="E366" s="14" t="s">
        <v>56</v>
      </c>
      <c r="F366" s="79">
        <v>7.4067796610169676</v>
      </c>
      <c r="G366" s="80"/>
      <c r="H366" s="14"/>
      <c r="I366" s="14"/>
      <c r="J366" s="15" t="s">
        <v>257</v>
      </c>
      <c r="K366" s="64"/>
      <c r="L366" s="64"/>
      <c r="M366" s="15"/>
      <c r="N366" s="81"/>
      <c r="O366" s="82">
        <v>7192.0693359375</v>
      </c>
      <c r="P366" s="82">
        <v>5266.10107421875</v>
      </c>
      <c r="Q366" s="75"/>
      <c r="R366" s="83"/>
      <c r="S366" s="83"/>
      <c r="T366" s="77"/>
      <c r="U366" s="77"/>
      <c r="V366" s="77"/>
      <c r="W366" s="77"/>
      <c r="X366" s="50"/>
      <c r="Y366" s="50"/>
      <c r="Z366" s="50"/>
      <c r="AA366" s="50"/>
      <c r="AB366" s="49"/>
      <c r="AC366" s="84">
        <v>366</v>
      </c>
      <c r="AD3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6" s="107">
        <v>8.1</v>
      </c>
      <c r="AF366" s="110"/>
      <c r="AG366" s="2"/>
      <c r="AI366" s="3"/>
      <c r="AJ366" s="3"/>
      <c r="AK366" s="3"/>
    </row>
    <row r="367" spans="1:37" ht="34.049999999999997" customHeight="1" x14ac:dyDescent="0.3">
      <c r="A367" t="s">
        <v>1342</v>
      </c>
      <c r="C367" t="s">
        <v>286</v>
      </c>
      <c r="D367" s="14"/>
      <c r="E367" s="14" t="s">
        <v>56</v>
      </c>
      <c r="F367" s="79">
        <v>7.5508474576271363</v>
      </c>
      <c r="G367" s="80"/>
      <c r="H367" s="14"/>
      <c r="I367" s="14"/>
      <c r="J367" s="15" t="s">
        <v>286</v>
      </c>
      <c r="K367" s="64"/>
      <c r="L367" s="64"/>
      <c r="M367" s="15"/>
      <c r="N367" s="81"/>
      <c r="O367" s="82">
        <v>2700.001708984375</v>
      </c>
      <c r="P367" s="82">
        <v>2486.45361328125</v>
      </c>
      <c r="Q367" s="75"/>
      <c r="R367" s="83"/>
      <c r="S367" s="83"/>
      <c r="T367" s="77"/>
      <c r="U367" s="77"/>
      <c r="V367" s="77"/>
      <c r="W367" s="77"/>
      <c r="X367" s="50"/>
      <c r="Y367" s="50"/>
      <c r="Z367" s="50"/>
      <c r="AA367" s="50"/>
      <c r="AB367" s="49"/>
      <c r="AC367" s="84">
        <v>367</v>
      </c>
      <c r="AD3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7" s="107">
        <v>8.1999999999999993</v>
      </c>
      <c r="AF367" s="110"/>
      <c r="AG367" s="2"/>
      <c r="AI367" s="3"/>
      <c r="AJ367" s="3"/>
      <c r="AK367" s="3"/>
    </row>
    <row r="368" spans="1:37" ht="34.049999999999997" customHeight="1" x14ac:dyDescent="0.3">
      <c r="A368" t="s">
        <v>1343</v>
      </c>
      <c r="C368" t="s">
        <v>229</v>
      </c>
      <c r="D368" s="14"/>
      <c r="E368" s="14" t="s">
        <v>56</v>
      </c>
      <c r="F368" s="79">
        <v>7.6949152542373085</v>
      </c>
      <c r="G368" s="80"/>
      <c r="H368" s="14"/>
      <c r="I368" s="14"/>
      <c r="J368" s="15" t="s">
        <v>229</v>
      </c>
      <c r="K368" s="64"/>
      <c r="L368" s="64"/>
      <c r="M368" s="15"/>
      <c r="N368" s="81"/>
      <c r="O368" s="82">
        <v>3557.000244140625</v>
      </c>
      <c r="P368" s="82">
        <v>1765.783447265625</v>
      </c>
      <c r="Q368" s="75"/>
      <c r="R368" s="83"/>
      <c r="S368" s="83"/>
      <c r="T368" s="77"/>
      <c r="U368" s="77"/>
      <c r="V368" s="77"/>
      <c r="W368" s="77"/>
      <c r="X368" s="50"/>
      <c r="Y368" s="50"/>
      <c r="Z368" s="50"/>
      <c r="AA368" s="50"/>
      <c r="AB368" s="49"/>
      <c r="AC368" s="84">
        <v>368</v>
      </c>
      <c r="AD3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8" s="107">
        <v>8.3000000000000007</v>
      </c>
      <c r="AF368" s="110"/>
      <c r="AG368" s="2"/>
      <c r="AI368" s="3"/>
      <c r="AJ368" s="3"/>
      <c r="AK368" s="3"/>
    </row>
    <row r="369" spans="1:37" ht="34.049999999999997" customHeight="1" x14ac:dyDescent="0.3">
      <c r="A369" t="s">
        <v>1344</v>
      </c>
      <c r="C369" t="s">
        <v>287</v>
      </c>
      <c r="D369" s="14"/>
      <c r="E369" s="14" t="s">
        <v>56</v>
      </c>
      <c r="F369" s="79">
        <v>7.8389830508474763</v>
      </c>
      <c r="G369" s="80"/>
      <c r="H369" s="14"/>
      <c r="I369" s="14"/>
      <c r="J369" s="15" t="s">
        <v>287</v>
      </c>
      <c r="K369" s="64"/>
      <c r="L369" s="64"/>
      <c r="M369" s="15"/>
      <c r="N369" s="81"/>
      <c r="O369" s="82">
        <v>986.0439453125</v>
      </c>
      <c r="P369" s="82">
        <v>6315.43359375</v>
      </c>
      <c r="Q369" s="75"/>
      <c r="R369" s="83"/>
      <c r="S369" s="83"/>
      <c r="T369" s="77"/>
      <c r="U369" s="77"/>
      <c r="V369" s="77"/>
      <c r="W369" s="77"/>
      <c r="X369" s="50"/>
      <c r="Y369" s="50"/>
      <c r="Z369" s="50"/>
      <c r="AA369" s="50"/>
      <c r="AB369" s="49"/>
      <c r="AC369" s="84">
        <v>369</v>
      </c>
      <c r="AD3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69" s="107">
        <v>8.4</v>
      </c>
      <c r="AF369" s="110"/>
      <c r="AG369" s="2"/>
      <c r="AI369" s="3"/>
      <c r="AJ369" s="3"/>
      <c r="AK369" s="3"/>
    </row>
    <row r="370" spans="1:37" ht="34.049999999999997" customHeight="1" x14ac:dyDescent="0.3">
      <c r="A370" t="s">
        <v>1345</v>
      </c>
      <c r="C370" t="s">
        <v>288</v>
      </c>
      <c r="D370" s="14"/>
      <c r="E370" s="14" t="s">
        <v>56</v>
      </c>
      <c r="F370" s="79">
        <v>7.9830508474576298</v>
      </c>
      <c r="G370" s="80"/>
      <c r="H370" s="14"/>
      <c r="I370" s="14"/>
      <c r="J370" s="15" t="s">
        <v>288</v>
      </c>
      <c r="K370" s="64"/>
      <c r="L370" s="64"/>
      <c r="M370" s="15"/>
      <c r="N370" s="81"/>
      <c r="O370" s="82">
        <v>3980.3828125</v>
      </c>
      <c r="P370" s="82">
        <v>2446.367431640625</v>
      </c>
      <c r="Q370" s="75"/>
      <c r="R370" s="83"/>
      <c r="S370" s="83"/>
      <c r="T370" s="77"/>
      <c r="U370" s="77"/>
      <c r="V370" s="77"/>
      <c r="W370" s="77"/>
      <c r="X370" s="50"/>
      <c r="Y370" s="50"/>
      <c r="Z370" s="50"/>
      <c r="AA370" s="50"/>
      <c r="AB370" s="49"/>
      <c r="AC370" s="84">
        <v>370</v>
      </c>
      <c r="AD3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0" s="107">
        <v>8.4999999999999893</v>
      </c>
      <c r="AF370" s="110"/>
      <c r="AG370" s="2"/>
      <c r="AI370" s="3"/>
      <c r="AJ370" s="3"/>
      <c r="AK370" s="3"/>
    </row>
    <row r="371" spans="1:37" ht="34.049999999999997" customHeight="1" x14ac:dyDescent="0.3">
      <c r="A371" t="s">
        <v>1346</v>
      </c>
      <c r="C371" t="s">
        <v>289</v>
      </c>
      <c r="D371" s="14"/>
      <c r="E371" s="14" t="s">
        <v>56</v>
      </c>
      <c r="F371" s="79">
        <v>8.1271186440678012</v>
      </c>
      <c r="G371" s="80"/>
      <c r="H371" s="14"/>
      <c r="I371" s="14"/>
      <c r="J371" s="15" t="s">
        <v>289</v>
      </c>
      <c r="K371" s="64"/>
      <c r="L371" s="64"/>
      <c r="M371" s="15"/>
      <c r="N371" s="81"/>
      <c r="O371" s="82">
        <v>2304.624755859375</v>
      </c>
      <c r="P371" s="82">
        <v>5382.76416015625</v>
      </c>
      <c r="Q371" s="75"/>
      <c r="R371" s="83"/>
      <c r="S371" s="83"/>
      <c r="T371" s="77"/>
      <c r="U371" s="77"/>
      <c r="V371" s="77"/>
      <c r="W371" s="77"/>
      <c r="X371" s="50"/>
      <c r="Y371" s="50"/>
      <c r="Z371" s="50"/>
      <c r="AA371" s="50"/>
      <c r="AB371" s="49"/>
      <c r="AC371" s="84">
        <v>371</v>
      </c>
      <c r="AD3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1" s="107">
        <v>8.5999999999999908</v>
      </c>
      <c r="AF371" s="110"/>
      <c r="AG371" s="2"/>
      <c r="AI371" s="3"/>
      <c r="AJ371" s="3"/>
      <c r="AK371" s="3"/>
    </row>
    <row r="372" spans="1:37" ht="34.049999999999997" customHeight="1" x14ac:dyDescent="0.3">
      <c r="A372" t="s">
        <v>1347</v>
      </c>
      <c r="C372" t="s">
        <v>194</v>
      </c>
      <c r="D372" s="14"/>
      <c r="E372" s="14" t="s">
        <v>56</v>
      </c>
      <c r="F372" s="79">
        <v>8.2711864406779707</v>
      </c>
      <c r="G372" s="80"/>
      <c r="H372" s="14"/>
      <c r="I372" s="14"/>
      <c r="J372" s="15" t="s">
        <v>194</v>
      </c>
      <c r="K372" s="64"/>
      <c r="L372" s="64"/>
      <c r="M372" s="15"/>
      <c r="N372" s="81"/>
      <c r="O372" s="82">
        <v>2015.5382080078125</v>
      </c>
      <c r="P372" s="82">
        <v>8019.740234375</v>
      </c>
      <c r="Q372" s="75"/>
      <c r="R372" s="83"/>
      <c r="S372" s="83"/>
      <c r="T372" s="77"/>
      <c r="U372" s="77"/>
      <c r="V372" s="77"/>
      <c r="W372" s="77"/>
      <c r="X372" s="50"/>
      <c r="Y372" s="50"/>
      <c r="Z372" s="50"/>
      <c r="AA372" s="50"/>
      <c r="AB372" s="49"/>
      <c r="AC372" s="84">
        <v>372</v>
      </c>
      <c r="AD3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2" s="107">
        <v>8.6999999999999904</v>
      </c>
      <c r="AF372" s="110"/>
      <c r="AG372" s="2"/>
      <c r="AI372" s="3"/>
      <c r="AJ372" s="3"/>
      <c r="AK372" s="3"/>
    </row>
    <row r="373" spans="1:37" ht="34.049999999999997" customHeight="1" x14ac:dyDescent="0.3">
      <c r="A373" t="s">
        <v>1348</v>
      </c>
      <c r="C373" t="s">
        <v>290</v>
      </c>
      <c r="D373" s="14"/>
      <c r="E373" s="14" t="s">
        <v>56</v>
      </c>
      <c r="F373" s="79">
        <v>8.4152542372881385</v>
      </c>
      <c r="G373" s="80"/>
      <c r="H373" s="14"/>
      <c r="I373" s="14"/>
      <c r="J373" s="15" t="s">
        <v>290</v>
      </c>
      <c r="K373" s="64"/>
      <c r="L373" s="64"/>
      <c r="M373" s="15"/>
      <c r="N373" s="81"/>
      <c r="O373" s="82">
        <v>7153.51708984375</v>
      </c>
      <c r="P373" s="82">
        <v>4152.0595703125</v>
      </c>
      <c r="Q373" s="75"/>
      <c r="R373" s="83"/>
      <c r="S373" s="83"/>
      <c r="T373" s="77"/>
      <c r="U373" s="77"/>
      <c r="V373" s="77"/>
      <c r="W373" s="77"/>
      <c r="X373" s="50"/>
      <c r="Y373" s="50"/>
      <c r="Z373" s="50"/>
      <c r="AA373" s="50"/>
      <c r="AB373" s="49"/>
      <c r="AC373" s="84">
        <v>373</v>
      </c>
      <c r="AD3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3" s="107">
        <v>8.7999999999999901</v>
      </c>
      <c r="AF373" s="110"/>
      <c r="AG373" s="2"/>
      <c r="AI373" s="3"/>
      <c r="AJ373" s="3"/>
      <c r="AK373" s="3"/>
    </row>
    <row r="374" spans="1:37" ht="34.049999999999997" customHeight="1" x14ac:dyDescent="0.3">
      <c r="A374" t="s">
        <v>1349</v>
      </c>
      <c r="C374" t="s">
        <v>291</v>
      </c>
      <c r="D374" s="14"/>
      <c r="E374" s="14" t="s">
        <v>56</v>
      </c>
      <c r="F374" s="79">
        <v>8.559322033898308</v>
      </c>
      <c r="G374" s="80"/>
      <c r="H374" s="14"/>
      <c r="I374" s="14"/>
      <c r="J374" s="15" t="s">
        <v>291</v>
      </c>
      <c r="K374" s="64"/>
      <c r="L374" s="64"/>
      <c r="M374" s="15"/>
      <c r="N374" s="81"/>
      <c r="O374" s="82">
        <v>2651.14892578125</v>
      </c>
      <c r="P374" s="82">
        <v>1935.68896484375</v>
      </c>
      <c r="Q374" s="75"/>
      <c r="R374" s="83"/>
      <c r="S374" s="83"/>
      <c r="T374" s="77"/>
      <c r="U374" s="77"/>
      <c r="V374" s="77"/>
      <c r="W374" s="77"/>
      <c r="X374" s="50"/>
      <c r="Y374" s="50"/>
      <c r="Z374" s="50"/>
      <c r="AA374" s="50"/>
      <c r="AB374" s="49"/>
      <c r="AC374" s="84">
        <v>374</v>
      </c>
      <c r="AD3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4" s="107">
        <v>8.8999999999999897</v>
      </c>
      <c r="AF374" s="110"/>
      <c r="AG374" s="2"/>
      <c r="AI374" s="3"/>
      <c r="AJ374" s="3"/>
      <c r="AK374" s="3"/>
    </row>
    <row r="375" spans="1:37" ht="34.049999999999997" customHeight="1" x14ac:dyDescent="0.3">
      <c r="A375" t="s">
        <v>1350</v>
      </c>
      <c r="C375" t="s">
        <v>292</v>
      </c>
      <c r="D375" s="14"/>
      <c r="E375" s="14" t="s">
        <v>56</v>
      </c>
      <c r="F375" s="79">
        <v>8.7033898305084776</v>
      </c>
      <c r="G375" s="80"/>
      <c r="H375" s="14"/>
      <c r="I375" s="14"/>
      <c r="J375" s="15" t="s">
        <v>292</v>
      </c>
      <c r="K375" s="64"/>
      <c r="L375" s="64"/>
      <c r="M375" s="15"/>
      <c r="N375" s="81"/>
      <c r="O375" s="82">
        <v>5822.87744140625</v>
      </c>
      <c r="P375" s="82">
        <v>6724.46728515625</v>
      </c>
      <c r="Q375" s="75"/>
      <c r="R375" s="83"/>
      <c r="S375" s="83"/>
      <c r="T375" s="77"/>
      <c r="U375" s="77"/>
      <c r="V375" s="77"/>
      <c r="W375" s="77"/>
      <c r="X375" s="50"/>
      <c r="Y375" s="50"/>
      <c r="Z375" s="50"/>
      <c r="AA375" s="50"/>
      <c r="AB375" s="49"/>
      <c r="AC375" s="84">
        <v>375</v>
      </c>
      <c r="AD3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5" s="107">
        <v>8.9999999999999893</v>
      </c>
      <c r="AF375" s="110"/>
      <c r="AG375" s="2"/>
      <c r="AI375" s="3"/>
      <c r="AJ375" s="3"/>
      <c r="AK375" s="3"/>
    </row>
    <row r="376" spans="1:37" ht="34.049999999999997" customHeight="1" x14ac:dyDescent="0.3">
      <c r="A376" t="s">
        <v>1351</v>
      </c>
      <c r="C376" t="s">
        <v>194</v>
      </c>
      <c r="D376" s="14"/>
      <c r="E376" s="14" t="s">
        <v>56</v>
      </c>
      <c r="F376" s="79">
        <v>8.8474576271186471</v>
      </c>
      <c r="G376" s="80"/>
      <c r="H376" s="14"/>
      <c r="I376" s="14"/>
      <c r="J376" s="15" t="s">
        <v>194</v>
      </c>
      <c r="K376" s="64"/>
      <c r="L376" s="64"/>
      <c r="M376" s="15"/>
      <c r="N376" s="81"/>
      <c r="O376" s="82">
        <v>4512.640625</v>
      </c>
      <c r="P376" s="82">
        <v>880.656494140625</v>
      </c>
      <c r="Q376" s="75"/>
      <c r="R376" s="83"/>
      <c r="S376" s="83"/>
      <c r="T376" s="77"/>
      <c r="U376" s="77"/>
      <c r="V376" s="77"/>
      <c r="W376" s="77"/>
      <c r="X376" s="50"/>
      <c r="Y376" s="50"/>
      <c r="Z376" s="50"/>
      <c r="AA376" s="50"/>
      <c r="AB376" s="49"/>
      <c r="AC376" s="84">
        <v>376</v>
      </c>
      <c r="AD3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6" s="107">
        <v>9.0999999999999908</v>
      </c>
      <c r="AF376" s="110"/>
      <c r="AG376" s="2"/>
      <c r="AI376" s="3"/>
      <c r="AJ376" s="3"/>
      <c r="AK376" s="3"/>
    </row>
    <row r="377" spans="1:37" ht="34.049999999999997" customHeight="1" x14ac:dyDescent="0.3">
      <c r="A377" t="s">
        <v>1352</v>
      </c>
      <c r="C377" t="s">
        <v>293</v>
      </c>
      <c r="D377" s="14"/>
      <c r="E377" s="14" t="s">
        <v>56</v>
      </c>
      <c r="F377" s="79">
        <v>8.9915254237288167</v>
      </c>
      <c r="G377" s="80"/>
      <c r="H377" s="14"/>
      <c r="I377" s="14"/>
      <c r="J377" s="15" t="s">
        <v>293</v>
      </c>
      <c r="K377" s="64"/>
      <c r="L377" s="64"/>
      <c r="M377" s="15"/>
      <c r="N377" s="81"/>
      <c r="O377" s="82">
        <v>3136.064697265625</v>
      </c>
      <c r="P377" s="82">
        <v>7581.91845703125</v>
      </c>
      <c r="Q377" s="75"/>
      <c r="R377" s="83"/>
      <c r="S377" s="83"/>
      <c r="T377" s="77"/>
      <c r="U377" s="77"/>
      <c r="V377" s="77"/>
      <c r="W377" s="77"/>
      <c r="X377" s="50"/>
      <c r="Y377" s="50"/>
      <c r="Z377" s="50"/>
      <c r="AA377" s="50"/>
      <c r="AB377" s="49"/>
      <c r="AC377" s="84">
        <v>377</v>
      </c>
      <c r="AD3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7" s="107">
        <v>9.1999999999999904</v>
      </c>
      <c r="AF377" s="110"/>
      <c r="AG377" s="2"/>
      <c r="AI377" s="3"/>
      <c r="AJ377" s="3"/>
      <c r="AK377" s="3"/>
    </row>
    <row r="378" spans="1:37" ht="34.049999999999997" customHeight="1" x14ac:dyDescent="0.3">
      <c r="A378" t="s">
        <v>1353</v>
      </c>
      <c r="C378" t="s">
        <v>219</v>
      </c>
      <c r="D378" s="14"/>
      <c r="E378" s="14" t="s">
        <v>56</v>
      </c>
      <c r="F378" s="79">
        <v>9.1355932203389862</v>
      </c>
      <c r="G378" s="80"/>
      <c r="H378" s="14"/>
      <c r="I378" s="14"/>
      <c r="J378" s="15" t="s">
        <v>219</v>
      </c>
      <c r="K378" s="64"/>
      <c r="L378" s="64"/>
      <c r="M378" s="15"/>
      <c r="N378" s="81"/>
      <c r="O378" s="82">
        <v>2006.50341796875</v>
      </c>
      <c r="P378" s="82">
        <v>8952.71875</v>
      </c>
      <c r="Q378" s="75"/>
      <c r="R378" s="83"/>
      <c r="S378" s="83"/>
      <c r="T378" s="77"/>
      <c r="U378" s="77"/>
      <c r="V378" s="77"/>
      <c r="W378" s="77"/>
      <c r="X378" s="50"/>
      <c r="Y378" s="50"/>
      <c r="Z378" s="50"/>
      <c r="AA378" s="50"/>
      <c r="AB378" s="49"/>
      <c r="AC378" s="84">
        <v>378</v>
      </c>
      <c r="AD3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8" s="107">
        <v>9.2999999999999901</v>
      </c>
      <c r="AF378" s="110"/>
      <c r="AG378" s="2"/>
      <c r="AI378" s="3"/>
      <c r="AJ378" s="3"/>
      <c r="AK378" s="3"/>
    </row>
    <row r="379" spans="1:37" ht="34.049999999999997" customHeight="1" x14ac:dyDescent="0.3">
      <c r="A379" t="s">
        <v>1354</v>
      </c>
      <c r="C379" t="s">
        <v>175</v>
      </c>
      <c r="D379" s="14"/>
      <c r="E379" s="14" t="s">
        <v>56</v>
      </c>
      <c r="F379" s="79">
        <v>9.2796610169491522</v>
      </c>
      <c r="G379" s="80"/>
      <c r="H379" s="14"/>
      <c r="I379" s="14"/>
      <c r="J379" s="15" t="s">
        <v>175</v>
      </c>
      <c r="K379" s="64"/>
      <c r="L379" s="64"/>
      <c r="M379" s="15"/>
      <c r="N379" s="81"/>
      <c r="O379" s="82">
        <v>1011.0093383789062</v>
      </c>
      <c r="P379" s="82">
        <v>7211.7275390625</v>
      </c>
      <c r="Q379" s="75"/>
      <c r="R379" s="83"/>
      <c r="S379" s="83"/>
      <c r="T379" s="77"/>
      <c r="U379" s="77"/>
      <c r="V379" s="77"/>
      <c r="W379" s="77"/>
      <c r="X379" s="50"/>
      <c r="Y379" s="50"/>
      <c r="Z379" s="50"/>
      <c r="AA379" s="50"/>
      <c r="AB379" s="49"/>
      <c r="AC379" s="84">
        <v>379</v>
      </c>
      <c r="AD3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79" s="107">
        <v>9.3999999999999897</v>
      </c>
      <c r="AF379" s="110"/>
      <c r="AG379" s="2"/>
      <c r="AI379" s="3"/>
      <c r="AJ379" s="3"/>
      <c r="AK379" s="3"/>
    </row>
    <row r="380" spans="1:37" ht="34.049999999999997" customHeight="1" x14ac:dyDescent="0.3">
      <c r="A380" t="s">
        <v>1355</v>
      </c>
      <c r="C380" t="s">
        <v>211</v>
      </c>
      <c r="D380" s="14"/>
      <c r="E380" s="14" t="s">
        <v>56</v>
      </c>
      <c r="F380" s="79">
        <v>9.4237288135593218</v>
      </c>
      <c r="G380" s="80"/>
      <c r="H380" s="14"/>
      <c r="I380" s="14"/>
      <c r="J380" s="15" t="s">
        <v>211</v>
      </c>
      <c r="K380" s="64"/>
      <c r="L380" s="64"/>
      <c r="M380" s="15"/>
      <c r="N380" s="81"/>
      <c r="O380" s="82">
        <v>6171.70068359375</v>
      </c>
      <c r="P380" s="82">
        <v>5254.26123046875</v>
      </c>
      <c r="Q380" s="75"/>
      <c r="R380" s="83"/>
      <c r="S380" s="83"/>
      <c r="T380" s="77"/>
      <c r="U380" s="77"/>
      <c r="V380" s="77"/>
      <c r="W380" s="77"/>
      <c r="X380" s="50"/>
      <c r="Y380" s="50"/>
      <c r="Z380" s="50"/>
      <c r="AA380" s="50"/>
      <c r="AB380" s="49"/>
      <c r="AC380" s="84">
        <v>380</v>
      </c>
      <c r="AD3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0" s="107">
        <v>9.4999999999999893</v>
      </c>
      <c r="AF380" s="110"/>
      <c r="AG380" s="2"/>
      <c r="AI380" s="3"/>
      <c r="AJ380" s="3"/>
      <c r="AK380" s="3"/>
    </row>
    <row r="381" spans="1:37" ht="34.049999999999997" customHeight="1" x14ac:dyDescent="0.3">
      <c r="A381" t="s">
        <v>1356</v>
      </c>
      <c r="C381" t="s">
        <v>294</v>
      </c>
      <c r="D381" s="14"/>
      <c r="E381" s="14" t="s">
        <v>56</v>
      </c>
      <c r="F381" s="79">
        <v>9.5677966101694931</v>
      </c>
      <c r="G381" s="80"/>
      <c r="H381" s="14"/>
      <c r="I381" s="14"/>
      <c r="J381" s="15" t="s">
        <v>294</v>
      </c>
      <c r="K381" s="64"/>
      <c r="L381" s="64"/>
      <c r="M381" s="15"/>
      <c r="N381" s="81"/>
      <c r="O381" s="82">
        <v>8761.0458984375</v>
      </c>
      <c r="P381" s="82">
        <v>6258.578125</v>
      </c>
      <c r="Q381" s="75"/>
      <c r="R381" s="83"/>
      <c r="S381" s="83"/>
      <c r="T381" s="77"/>
      <c r="U381" s="77"/>
      <c r="V381" s="77"/>
      <c r="W381" s="77"/>
      <c r="X381" s="50"/>
      <c r="Y381" s="50"/>
      <c r="Z381" s="50"/>
      <c r="AA381" s="50"/>
      <c r="AB381" s="49"/>
      <c r="AC381" s="84">
        <v>381</v>
      </c>
      <c r="AD3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1" s="107">
        <v>9.5999999999999908</v>
      </c>
      <c r="AF381" s="110"/>
      <c r="AG381" s="2"/>
      <c r="AI381" s="3"/>
      <c r="AJ381" s="3"/>
      <c r="AK381" s="3"/>
    </row>
    <row r="382" spans="1:37" ht="34.049999999999997" customHeight="1" x14ac:dyDescent="0.3">
      <c r="A382" t="s">
        <v>1357</v>
      </c>
      <c r="C382" t="s">
        <v>295</v>
      </c>
      <c r="D382" s="14"/>
      <c r="E382" s="14" t="s">
        <v>56</v>
      </c>
      <c r="F382" s="79">
        <v>9.7118644067796627</v>
      </c>
      <c r="G382" s="80"/>
      <c r="H382" s="14"/>
      <c r="I382" s="14"/>
      <c r="J382" s="15" t="s">
        <v>295</v>
      </c>
      <c r="K382" s="64"/>
      <c r="L382" s="64"/>
      <c r="M382" s="15"/>
      <c r="N382" s="81"/>
      <c r="O382" s="82">
        <v>705.27947998046875</v>
      </c>
      <c r="P382" s="82">
        <v>5469.43310546875</v>
      </c>
      <c r="Q382" s="75"/>
      <c r="R382" s="83"/>
      <c r="S382" s="83"/>
      <c r="T382" s="77"/>
      <c r="U382" s="77"/>
      <c r="V382" s="77"/>
      <c r="W382" s="77"/>
      <c r="X382" s="50"/>
      <c r="Y382" s="50"/>
      <c r="Z382" s="50"/>
      <c r="AA382" s="50"/>
      <c r="AB382" s="49"/>
      <c r="AC382" s="84">
        <v>382</v>
      </c>
      <c r="AD3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2" s="107">
        <v>9.6999999999999904</v>
      </c>
      <c r="AF382" s="110"/>
      <c r="AG382" s="2"/>
      <c r="AI382" s="3"/>
      <c r="AJ382" s="3"/>
      <c r="AK382" s="3"/>
    </row>
    <row r="383" spans="1:37" ht="34.049999999999997" customHeight="1" x14ac:dyDescent="0.3">
      <c r="A383" t="s">
        <v>1358</v>
      </c>
      <c r="C383" t="s">
        <v>229</v>
      </c>
      <c r="D383" s="14"/>
      <c r="E383" s="14" t="s">
        <v>56</v>
      </c>
      <c r="F383" s="79">
        <v>9.8559322033898322</v>
      </c>
      <c r="G383" s="80"/>
      <c r="H383" s="14"/>
      <c r="I383" s="14"/>
      <c r="J383" s="15" t="s">
        <v>229</v>
      </c>
      <c r="K383" s="64"/>
      <c r="L383" s="64"/>
      <c r="M383" s="15"/>
      <c r="N383" s="81"/>
      <c r="O383" s="82">
        <v>7051.29248046875</v>
      </c>
      <c r="P383" s="82">
        <v>7895.0419921875</v>
      </c>
      <c r="Q383" s="75"/>
      <c r="R383" s="83"/>
      <c r="S383" s="83"/>
      <c r="T383" s="77"/>
      <c r="U383" s="77"/>
      <c r="V383" s="77"/>
      <c r="W383" s="77"/>
      <c r="X383" s="50"/>
      <c r="Y383" s="50"/>
      <c r="Z383" s="50"/>
      <c r="AA383" s="50"/>
      <c r="AB383" s="49"/>
      <c r="AC383" s="84">
        <v>383</v>
      </c>
      <c r="AD3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3" s="107">
        <v>9.7999999999999901</v>
      </c>
      <c r="AF383" s="110"/>
      <c r="AG383" s="2"/>
      <c r="AI383" s="3"/>
      <c r="AJ383" s="3"/>
      <c r="AK383" s="3"/>
    </row>
    <row r="384" spans="1:37" ht="34.049999999999997" customHeight="1" x14ac:dyDescent="0.3">
      <c r="A384" t="s">
        <v>1359</v>
      </c>
      <c r="C384" t="s">
        <v>296</v>
      </c>
      <c r="D384" s="14"/>
      <c r="E384" s="14" t="s">
        <v>56</v>
      </c>
      <c r="F384" s="79">
        <v>2.9406779661017213</v>
      </c>
      <c r="G384" s="80"/>
      <c r="H384" s="14"/>
      <c r="I384" s="14"/>
      <c r="J384" s="15" t="s">
        <v>296</v>
      </c>
      <c r="K384" s="64"/>
      <c r="L384" s="64"/>
      <c r="M384" s="15"/>
      <c r="N384" s="81"/>
      <c r="O384" s="82">
        <v>1955.5899658203125</v>
      </c>
      <c r="P384" s="82">
        <v>3528.220947265625</v>
      </c>
      <c r="Q384" s="75"/>
      <c r="R384" s="83"/>
      <c r="S384" s="83"/>
      <c r="T384" s="77"/>
      <c r="U384" s="77"/>
      <c r="V384" s="77"/>
      <c r="W384" s="77"/>
      <c r="X384" s="50"/>
      <c r="Y384" s="50"/>
      <c r="Z384" s="50"/>
      <c r="AA384" s="50"/>
      <c r="AB384" s="49"/>
      <c r="AC384" s="84">
        <v>384</v>
      </c>
      <c r="AD3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4" s="107">
        <v>5</v>
      </c>
      <c r="AF384" s="110"/>
      <c r="AG384" s="2"/>
      <c r="AI384" s="3"/>
      <c r="AJ384" s="3"/>
      <c r="AK384" s="3"/>
    </row>
    <row r="385" spans="1:37" ht="34.049999999999997" customHeight="1" x14ac:dyDescent="0.3">
      <c r="A385" t="s">
        <v>1360</v>
      </c>
      <c r="C385" t="s">
        <v>250</v>
      </c>
      <c r="D385" s="14"/>
      <c r="E385" s="14" t="s">
        <v>56</v>
      </c>
      <c r="F385" s="79">
        <v>3.0847457627118899</v>
      </c>
      <c r="G385" s="80"/>
      <c r="H385" s="14"/>
      <c r="I385" s="14"/>
      <c r="J385" s="15" t="s">
        <v>250</v>
      </c>
      <c r="K385" s="64"/>
      <c r="L385" s="64"/>
      <c r="M385" s="15"/>
      <c r="N385" s="81"/>
      <c r="O385" s="82">
        <v>5695.0634765625</v>
      </c>
      <c r="P385" s="82">
        <v>1832.023193359375</v>
      </c>
      <c r="Q385" s="75"/>
      <c r="R385" s="83"/>
      <c r="S385" s="83"/>
      <c r="T385" s="77"/>
      <c r="U385" s="77"/>
      <c r="V385" s="77"/>
      <c r="W385" s="77"/>
      <c r="X385" s="50"/>
      <c r="Y385" s="50"/>
      <c r="Z385" s="50"/>
      <c r="AA385" s="50"/>
      <c r="AB385" s="49"/>
      <c r="AC385" s="84">
        <v>385</v>
      </c>
      <c r="AD3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5" s="107">
        <v>5.0999999999999996</v>
      </c>
      <c r="AF385" s="110"/>
      <c r="AG385" s="2"/>
      <c r="AI385" s="3"/>
      <c r="AJ385" s="3"/>
      <c r="AK385" s="3"/>
    </row>
    <row r="386" spans="1:37" ht="34.049999999999997" customHeight="1" x14ac:dyDescent="0.3">
      <c r="A386" t="s">
        <v>1361</v>
      </c>
      <c r="C386" t="s">
        <v>229</v>
      </c>
      <c r="D386" s="14"/>
      <c r="E386" s="14" t="s">
        <v>56</v>
      </c>
      <c r="F386" s="79">
        <v>3.2288135593220604</v>
      </c>
      <c r="G386" s="80"/>
      <c r="H386" s="14"/>
      <c r="I386" s="14"/>
      <c r="J386" s="15" t="s">
        <v>229</v>
      </c>
      <c r="K386" s="64"/>
      <c r="L386" s="64"/>
      <c r="M386" s="15"/>
      <c r="N386" s="81"/>
      <c r="O386" s="82">
        <v>2879.40966796875</v>
      </c>
      <c r="P386" s="82">
        <v>397.34954833984375</v>
      </c>
      <c r="Q386" s="75"/>
      <c r="R386" s="83"/>
      <c r="S386" s="83"/>
      <c r="T386" s="77"/>
      <c r="U386" s="77"/>
      <c r="V386" s="77"/>
      <c r="W386" s="77"/>
      <c r="X386" s="50"/>
      <c r="Y386" s="50"/>
      <c r="Z386" s="50"/>
      <c r="AA386" s="50"/>
      <c r="AB386" s="49"/>
      <c r="AC386" s="84">
        <v>386</v>
      </c>
      <c r="AD3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6" s="107">
        <v>5.2</v>
      </c>
      <c r="AF386" s="110"/>
      <c r="AG386" s="2"/>
      <c r="AI386" s="3"/>
      <c r="AJ386" s="3"/>
      <c r="AK386" s="3"/>
    </row>
    <row r="387" spans="1:37" ht="34.049999999999997" customHeight="1" x14ac:dyDescent="0.3">
      <c r="A387" t="s">
        <v>1362</v>
      </c>
      <c r="C387" t="s">
        <v>297</v>
      </c>
      <c r="D387" s="14"/>
      <c r="E387" s="14" t="s">
        <v>56</v>
      </c>
      <c r="F387" s="79">
        <v>3.372881355932229</v>
      </c>
      <c r="G387" s="80"/>
      <c r="H387" s="14"/>
      <c r="I387" s="14"/>
      <c r="J387" s="15" t="s">
        <v>297</v>
      </c>
      <c r="K387" s="64"/>
      <c r="L387" s="64"/>
      <c r="M387" s="15"/>
      <c r="N387" s="81"/>
      <c r="O387" s="82">
        <v>3955.186767578125</v>
      </c>
      <c r="P387" s="82">
        <v>1142.4049072265625</v>
      </c>
      <c r="Q387" s="75"/>
      <c r="R387" s="83"/>
      <c r="S387" s="83"/>
      <c r="T387" s="77"/>
      <c r="U387" s="77"/>
      <c r="V387" s="77"/>
      <c r="W387" s="77"/>
      <c r="X387" s="50"/>
      <c r="Y387" s="50"/>
      <c r="Z387" s="50"/>
      <c r="AA387" s="50"/>
      <c r="AB387" s="49"/>
      <c r="AC387" s="84">
        <v>387</v>
      </c>
      <c r="AD3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7" s="107">
        <v>5.3</v>
      </c>
      <c r="AF387" s="110"/>
      <c r="AG387" s="2"/>
      <c r="AI387" s="3"/>
      <c r="AJ387" s="3"/>
      <c r="AK387" s="3"/>
    </row>
    <row r="388" spans="1:37" ht="34.049999999999997" customHeight="1" x14ac:dyDescent="0.3">
      <c r="A388" t="s">
        <v>1363</v>
      </c>
      <c r="C388" t="s">
        <v>220</v>
      </c>
      <c r="D388" s="14"/>
      <c r="E388" s="14" t="s">
        <v>56</v>
      </c>
      <c r="F388" s="79">
        <v>3.516949152542399</v>
      </c>
      <c r="G388" s="80"/>
      <c r="H388" s="14"/>
      <c r="I388" s="14"/>
      <c r="J388" s="15" t="s">
        <v>220</v>
      </c>
      <c r="K388" s="64"/>
      <c r="L388" s="64"/>
      <c r="M388" s="15"/>
      <c r="N388" s="81"/>
      <c r="O388" s="82">
        <v>5567.59228515625</v>
      </c>
      <c r="P388" s="82">
        <v>6005.0859375</v>
      </c>
      <c r="Q388" s="75"/>
      <c r="R388" s="83"/>
      <c r="S388" s="83"/>
      <c r="T388" s="77"/>
      <c r="U388" s="77"/>
      <c r="V388" s="77"/>
      <c r="W388" s="77"/>
      <c r="X388" s="50"/>
      <c r="Y388" s="50"/>
      <c r="Z388" s="50"/>
      <c r="AA388" s="50"/>
      <c r="AB388" s="49"/>
      <c r="AC388" s="84">
        <v>388</v>
      </c>
      <c r="AD3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8" s="107">
        <v>5.4</v>
      </c>
      <c r="AF388" s="110"/>
      <c r="AG388" s="2"/>
      <c r="AI388" s="3"/>
      <c r="AJ388" s="3"/>
      <c r="AK388" s="3"/>
    </row>
    <row r="389" spans="1:37" ht="34.049999999999997" customHeight="1" x14ac:dyDescent="0.3">
      <c r="A389" t="s">
        <v>1364</v>
      </c>
      <c r="C389" t="s">
        <v>298</v>
      </c>
      <c r="D389" s="14"/>
      <c r="E389" s="14" t="s">
        <v>56</v>
      </c>
      <c r="F389" s="79">
        <v>3.6610169491525677</v>
      </c>
      <c r="G389" s="80"/>
      <c r="H389" s="14"/>
      <c r="I389" s="14"/>
      <c r="J389" s="15" t="s">
        <v>298</v>
      </c>
      <c r="K389" s="64"/>
      <c r="L389" s="64"/>
      <c r="M389" s="15"/>
      <c r="N389" s="81"/>
      <c r="O389" s="82">
        <v>6881.9462890625</v>
      </c>
      <c r="P389" s="82">
        <v>839.87518310546875</v>
      </c>
      <c r="Q389" s="75"/>
      <c r="R389" s="83"/>
      <c r="S389" s="83"/>
      <c r="T389" s="77"/>
      <c r="U389" s="77"/>
      <c r="V389" s="77"/>
      <c r="W389" s="77"/>
      <c r="X389" s="50"/>
      <c r="Y389" s="50"/>
      <c r="Z389" s="50"/>
      <c r="AA389" s="50"/>
      <c r="AB389" s="49"/>
      <c r="AC389" s="84">
        <v>389</v>
      </c>
      <c r="AD3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89" s="107">
        <v>5.5</v>
      </c>
      <c r="AF389" s="110"/>
      <c r="AG389" s="2"/>
      <c r="AI389" s="3"/>
      <c r="AJ389" s="3"/>
      <c r="AK389" s="3"/>
    </row>
    <row r="390" spans="1:37" ht="34.049999999999997" customHeight="1" x14ac:dyDescent="0.3">
      <c r="A390" t="s">
        <v>1365</v>
      </c>
      <c r="C390" t="s">
        <v>299</v>
      </c>
      <c r="D390" s="14"/>
      <c r="E390" s="14" t="s">
        <v>56</v>
      </c>
      <c r="F390" s="79">
        <v>3.8050847457627364</v>
      </c>
      <c r="G390" s="80"/>
      <c r="H390" s="14"/>
      <c r="I390" s="14"/>
      <c r="J390" s="15" t="s">
        <v>299</v>
      </c>
      <c r="K390" s="64"/>
      <c r="L390" s="64"/>
      <c r="M390" s="15"/>
      <c r="N390" s="81"/>
      <c r="O390" s="82">
        <v>2813.238525390625</v>
      </c>
      <c r="P390" s="82">
        <v>1991.861572265625</v>
      </c>
      <c r="Q390" s="75"/>
      <c r="R390" s="83"/>
      <c r="S390" s="83"/>
      <c r="T390" s="77"/>
      <c r="U390" s="77"/>
      <c r="V390" s="77"/>
      <c r="W390" s="77"/>
      <c r="X390" s="50"/>
      <c r="Y390" s="50"/>
      <c r="Z390" s="50"/>
      <c r="AA390" s="50"/>
      <c r="AB390" s="49"/>
      <c r="AC390" s="84">
        <v>390</v>
      </c>
      <c r="AD3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0" s="107">
        <v>5.6</v>
      </c>
      <c r="AF390" s="110"/>
      <c r="AG390" s="2"/>
      <c r="AI390" s="3"/>
      <c r="AJ390" s="3"/>
      <c r="AK390" s="3"/>
    </row>
    <row r="391" spans="1:37" ht="34.049999999999997" customHeight="1" x14ac:dyDescent="0.3">
      <c r="A391" t="s">
        <v>1366</v>
      </c>
      <c r="C391" t="s">
        <v>300</v>
      </c>
      <c r="D391" s="14"/>
      <c r="E391" s="14" t="s">
        <v>56</v>
      </c>
      <c r="F391" s="79">
        <v>3.9491525423729068</v>
      </c>
      <c r="G391" s="80"/>
      <c r="H391" s="14"/>
      <c r="I391" s="14"/>
      <c r="J391" s="15" t="s">
        <v>300</v>
      </c>
      <c r="K391" s="64"/>
      <c r="L391" s="64"/>
      <c r="M391" s="15"/>
      <c r="N391" s="81"/>
      <c r="O391" s="82">
        <v>1044.2791748046875</v>
      </c>
      <c r="P391" s="82">
        <v>5007.849609375</v>
      </c>
      <c r="Q391" s="75"/>
      <c r="R391" s="83"/>
      <c r="S391" s="83"/>
      <c r="T391" s="77"/>
      <c r="U391" s="77"/>
      <c r="V391" s="77"/>
      <c r="W391" s="77"/>
      <c r="X391" s="50"/>
      <c r="Y391" s="50"/>
      <c r="Z391" s="50"/>
      <c r="AA391" s="50"/>
      <c r="AB391" s="49"/>
      <c r="AC391" s="84">
        <v>391</v>
      </c>
      <c r="AD3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1" s="107">
        <v>5.7</v>
      </c>
      <c r="AF391" s="110"/>
      <c r="AG391" s="2"/>
      <c r="AI391" s="3"/>
      <c r="AJ391" s="3"/>
      <c r="AK391" s="3"/>
    </row>
    <row r="392" spans="1:37" ht="34.049999999999997" customHeight="1" x14ac:dyDescent="0.3">
      <c r="A392" t="s">
        <v>1367</v>
      </c>
      <c r="C392" t="s">
        <v>196</v>
      </c>
      <c r="D392" s="14"/>
      <c r="E392" s="14" t="s">
        <v>56</v>
      </c>
      <c r="F392" s="79">
        <v>4.093220338983075</v>
      </c>
      <c r="G392" s="80"/>
      <c r="H392" s="14"/>
      <c r="I392" s="14"/>
      <c r="J392" s="15" t="s">
        <v>196</v>
      </c>
      <c r="K392" s="64"/>
      <c r="L392" s="64"/>
      <c r="M392" s="15"/>
      <c r="N392" s="81"/>
      <c r="O392" s="82">
        <v>6475.78759765625</v>
      </c>
      <c r="P392" s="82">
        <v>6947.1435546875</v>
      </c>
      <c r="Q392" s="75"/>
      <c r="R392" s="83"/>
      <c r="S392" s="83"/>
      <c r="T392" s="77"/>
      <c r="U392" s="77"/>
      <c r="V392" s="77"/>
      <c r="W392" s="77"/>
      <c r="X392" s="50"/>
      <c r="Y392" s="50"/>
      <c r="Z392" s="50"/>
      <c r="AA392" s="50"/>
      <c r="AB392" s="49"/>
      <c r="AC392" s="84">
        <v>392</v>
      </c>
      <c r="AD3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2" s="107">
        <v>5.8</v>
      </c>
      <c r="AF392" s="110"/>
      <c r="AG392" s="2"/>
      <c r="AI392" s="3"/>
      <c r="AJ392" s="3"/>
      <c r="AK392" s="3"/>
    </row>
    <row r="393" spans="1:37" ht="34.049999999999997" customHeight="1" x14ac:dyDescent="0.3">
      <c r="A393" t="s">
        <v>1368</v>
      </c>
      <c r="C393" t="s">
        <v>301</v>
      </c>
      <c r="D393" s="14"/>
      <c r="E393" s="14" t="s">
        <v>56</v>
      </c>
      <c r="F393" s="79">
        <v>4.2372881355932455</v>
      </c>
      <c r="G393" s="80"/>
      <c r="H393" s="14"/>
      <c r="I393" s="14"/>
      <c r="J393" s="15" t="s">
        <v>301</v>
      </c>
      <c r="K393" s="64"/>
      <c r="L393" s="64"/>
      <c r="M393" s="15"/>
      <c r="N393" s="81"/>
      <c r="O393" s="82">
        <v>2799.141357421875</v>
      </c>
      <c r="P393" s="82">
        <v>9358.0517578125</v>
      </c>
      <c r="Q393" s="75"/>
      <c r="R393" s="83"/>
      <c r="S393" s="83"/>
      <c r="T393" s="77"/>
      <c r="U393" s="77"/>
      <c r="V393" s="77"/>
      <c r="W393" s="77"/>
      <c r="X393" s="50"/>
      <c r="Y393" s="50"/>
      <c r="Z393" s="50"/>
      <c r="AA393" s="50"/>
      <c r="AB393" s="49"/>
      <c r="AC393" s="84">
        <v>393</v>
      </c>
      <c r="AD3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3" s="107">
        <v>5.9</v>
      </c>
      <c r="AF393" s="110"/>
      <c r="AG393" s="2"/>
      <c r="AI393" s="3"/>
      <c r="AJ393" s="3"/>
      <c r="AK393" s="3"/>
    </row>
    <row r="394" spans="1:37" ht="34.049999999999997" customHeight="1" x14ac:dyDescent="0.3">
      <c r="A394" t="s">
        <v>1369</v>
      </c>
      <c r="C394" t="s">
        <v>296</v>
      </c>
      <c r="D394" s="14"/>
      <c r="E394" s="14" t="s">
        <v>56</v>
      </c>
      <c r="F394" s="79">
        <v>4.3813559322034141</v>
      </c>
      <c r="G394" s="80"/>
      <c r="H394" s="14"/>
      <c r="I394" s="14"/>
      <c r="J394" s="15" t="s">
        <v>296</v>
      </c>
      <c r="K394" s="64"/>
      <c r="L394" s="64"/>
      <c r="M394" s="15"/>
      <c r="N394" s="81"/>
      <c r="O394" s="82">
        <v>287.21865844726562</v>
      </c>
      <c r="P394" s="82">
        <v>3714.622802734375</v>
      </c>
      <c r="Q394" s="75"/>
      <c r="R394" s="83"/>
      <c r="S394" s="83"/>
      <c r="T394" s="77"/>
      <c r="U394" s="77"/>
      <c r="V394" s="77"/>
      <c r="W394" s="77"/>
      <c r="X394" s="50"/>
      <c r="Y394" s="50"/>
      <c r="Z394" s="50"/>
      <c r="AA394" s="50"/>
      <c r="AB394" s="49"/>
      <c r="AC394" s="84">
        <v>394</v>
      </c>
      <c r="AD3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4" s="107">
        <v>6</v>
      </c>
      <c r="AF394" s="110"/>
      <c r="AG394" s="2"/>
      <c r="AI394" s="3"/>
      <c r="AJ394" s="3"/>
      <c r="AK394" s="3"/>
    </row>
    <row r="395" spans="1:37" ht="34.049999999999997" customHeight="1" x14ac:dyDescent="0.3">
      <c r="A395" t="s">
        <v>1370</v>
      </c>
      <c r="C395" t="s">
        <v>181</v>
      </c>
      <c r="D395" s="14"/>
      <c r="E395" s="14" t="s">
        <v>56</v>
      </c>
      <c r="F395" s="79">
        <v>4.5254237288135837</v>
      </c>
      <c r="G395" s="80"/>
      <c r="H395" s="14"/>
      <c r="I395" s="14"/>
      <c r="J395" s="15" t="s">
        <v>181</v>
      </c>
      <c r="K395" s="64"/>
      <c r="L395" s="64"/>
      <c r="M395" s="15"/>
      <c r="N395" s="81"/>
      <c r="O395" s="82">
        <v>4956.8447265625</v>
      </c>
      <c r="P395" s="82">
        <v>9497.306640625</v>
      </c>
      <c r="Q395" s="75"/>
      <c r="R395" s="83"/>
      <c r="S395" s="83"/>
      <c r="T395" s="77"/>
      <c r="U395" s="77"/>
      <c r="V395" s="77"/>
      <c r="W395" s="77"/>
      <c r="X395" s="50"/>
      <c r="Y395" s="50"/>
      <c r="Z395" s="50"/>
      <c r="AA395" s="50"/>
      <c r="AB395" s="49"/>
      <c r="AC395" s="84">
        <v>395</v>
      </c>
      <c r="AD3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5" s="107">
        <v>6.1</v>
      </c>
      <c r="AF395" s="110"/>
      <c r="AG395" s="2"/>
      <c r="AI395" s="3"/>
      <c r="AJ395" s="3"/>
      <c r="AK395" s="3"/>
    </row>
    <row r="396" spans="1:37" ht="34.049999999999997" customHeight="1" x14ac:dyDescent="0.3">
      <c r="A396" t="s">
        <v>1371</v>
      </c>
      <c r="C396" t="s">
        <v>175</v>
      </c>
      <c r="D396" s="14"/>
      <c r="E396" s="14" t="s">
        <v>56</v>
      </c>
      <c r="F396" s="79">
        <v>4.6694915254237532</v>
      </c>
      <c r="G396" s="80"/>
      <c r="H396" s="14"/>
      <c r="I396" s="14"/>
      <c r="J396" s="15" t="s">
        <v>175</v>
      </c>
      <c r="K396" s="64"/>
      <c r="L396" s="64"/>
      <c r="M396" s="15"/>
      <c r="N396" s="81"/>
      <c r="O396" s="82">
        <v>5275.91259765625</v>
      </c>
      <c r="P396" s="82">
        <v>9031.1083984375</v>
      </c>
      <c r="Q396" s="75"/>
      <c r="R396" s="83"/>
      <c r="S396" s="83"/>
      <c r="T396" s="77"/>
      <c r="U396" s="77"/>
      <c r="V396" s="77"/>
      <c r="W396" s="77"/>
      <c r="X396" s="50"/>
      <c r="Y396" s="50"/>
      <c r="Z396" s="50"/>
      <c r="AA396" s="50"/>
      <c r="AB396" s="49"/>
      <c r="AC396" s="84">
        <v>396</v>
      </c>
      <c r="AD3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6" s="107">
        <v>6.2</v>
      </c>
      <c r="AF396" s="110"/>
      <c r="AG396" s="2"/>
      <c r="AI396" s="3"/>
      <c r="AJ396" s="3"/>
      <c r="AK396" s="3"/>
    </row>
    <row r="397" spans="1:37" ht="34.049999999999997" customHeight="1" x14ac:dyDescent="0.3">
      <c r="A397" t="s">
        <v>1372</v>
      </c>
      <c r="C397" t="s">
        <v>191</v>
      </c>
      <c r="D397" s="14"/>
      <c r="E397" s="14" t="s">
        <v>56</v>
      </c>
      <c r="F397" s="79">
        <v>4.813559322033921</v>
      </c>
      <c r="G397" s="80"/>
      <c r="H397" s="14"/>
      <c r="I397" s="14"/>
      <c r="J397" s="15" t="s">
        <v>191</v>
      </c>
      <c r="K397" s="64"/>
      <c r="L397" s="64"/>
      <c r="M397" s="15"/>
      <c r="N397" s="81"/>
      <c r="O397" s="82">
        <v>2760.87548828125</v>
      </c>
      <c r="P397" s="82">
        <v>8694.677734375</v>
      </c>
      <c r="Q397" s="75"/>
      <c r="R397" s="83"/>
      <c r="S397" s="83"/>
      <c r="T397" s="77"/>
      <c r="U397" s="77"/>
      <c r="V397" s="77"/>
      <c r="W397" s="77"/>
      <c r="X397" s="50"/>
      <c r="Y397" s="50"/>
      <c r="Z397" s="50"/>
      <c r="AA397" s="50"/>
      <c r="AB397" s="49"/>
      <c r="AC397" s="84">
        <v>397</v>
      </c>
      <c r="AD3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7" s="107">
        <v>6.3</v>
      </c>
      <c r="AF397" s="110"/>
      <c r="AG397" s="2"/>
      <c r="AI397" s="3"/>
      <c r="AJ397" s="3"/>
      <c r="AK397" s="3"/>
    </row>
    <row r="398" spans="1:37" ht="34.049999999999997" customHeight="1" x14ac:dyDescent="0.3">
      <c r="A398" t="s">
        <v>1373</v>
      </c>
      <c r="C398" t="s">
        <v>219</v>
      </c>
      <c r="D398" s="14"/>
      <c r="E398" s="14" t="s">
        <v>56</v>
      </c>
      <c r="F398" s="79">
        <v>4.9576271186440914</v>
      </c>
      <c r="G398" s="80"/>
      <c r="H398" s="14"/>
      <c r="I398" s="14"/>
      <c r="J398" s="15" t="s">
        <v>219</v>
      </c>
      <c r="K398" s="64"/>
      <c r="L398" s="64"/>
      <c r="M398" s="15"/>
      <c r="N398" s="81"/>
      <c r="O398" s="82">
        <v>934.7513427734375</v>
      </c>
      <c r="P398" s="82">
        <v>1476.7802734375</v>
      </c>
      <c r="Q398" s="75"/>
      <c r="R398" s="83"/>
      <c r="S398" s="83"/>
      <c r="T398" s="77"/>
      <c r="U398" s="77"/>
      <c r="V398" s="77"/>
      <c r="W398" s="77"/>
      <c r="X398" s="50"/>
      <c r="Y398" s="50"/>
      <c r="Z398" s="50"/>
      <c r="AA398" s="50"/>
      <c r="AB398" s="49"/>
      <c r="AC398" s="84">
        <v>398</v>
      </c>
      <c r="AD3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8" s="107">
        <v>6.4</v>
      </c>
      <c r="AF398" s="110"/>
      <c r="AG398" s="2"/>
      <c r="AI398" s="3"/>
      <c r="AJ398" s="3"/>
      <c r="AK398" s="3"/>
    </row>
    <row r="399" spans="1:37" ht="34.049999999999997" customHeight="1" x14ac:dyDescent="0.3">
      <c r="A399" t="s">
        <v>1374</v>
      </c>
      <c r="C399" t="s">
        <v>302</v>
      </c>
      <c r="D399" s="14"/>
      <c r="E399" s="14" t="s">
        <v>56</v>
      </c>
      <c r="F399" s="79">
        <v>5.1016949152542459</v>
      </c>
      <c r="G399" s="80"/>
      <c r="H399" s="14"/>
      <c r="I399" s="14"/>
      <c r="J399" s="15" t="s">
        <v>302</v>
      </c>
      <c r="K399" s="64"/>
      <c r="L399" s="64"/>
      <c r="M399" s="15"/>
      <c r="N399" s="81"/>
      <c r="O399" s="82">
        <v>9756.4140625</v>
      </c>
      <c r="P399" s="82">
        <v>7374.04296875</v>
      </c>
      <c r="Q399" s="75"/>
      <c r="R399" s="83"/>
      <c r="S399" s="83"/>
      <c r="T399" s="77"/>
      <c r="U399" s="77"/>
      <c r="V399" s="77"/>
      <c r="W399" s="77"/>
      <c r="X399" s="50"/>
      <c r="Y399" s="50"/>
      <c r="Z399" s="50"/>
      <c r="AA399" s="50"/>
      <c r="AB399" s="49"/>
      <c r="AC399" s="84">
        <v>399</v>
      </c>
      <c r="AD3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399" s="107">
        <v>6.4999999999999902</v>
      </c>
      <c r="AF399" s="110"/>
      <c r="AG399" s="2"/>
      <c r="AI399" s="3"/>
      <c r="AJ399" s="3"/>
      <c r="AK399" s="3"/>
    </row>
    <row r="400" spans="1:37" ht="34.049999999999997" customHeight="1" x14ac:dyDescent="0.3">
      <c r="A400" t="s">
        <v>1375</v>
      </c>
      <c r="C400" t="s">
        <v>303</v>
      </c>
      <c r="D400" s="14"/>
      <c r="E400" s="14" t="s">
        <v>56</v>
      </c>
      <c r="F400" s="79">
        <v>5.2457627118644155</v>
      </c>
      <c r="G400" s="80"/>
      <c r="H400" s="14"/>
      <c r="I400" s="14"/>
      <c r="J400" s="15" t="s">
        <v>303</v>
      </c>
      <c r="K400" s="64"/>
      <c r="L400" s="64"/>
      <c r="M400" s="15"/>
      <c r="N400" s="81"/>
      <c r="O400" s="82">
        <v>6656.23876953125</v>
      </c>
      <c r="P400" s="82">
        <v>1980.87109375</v>
      </c>
      <c r="Q400" s="75"/>
      <c r="R400" s="83"/>
      <c r="S400" s="83"/>
      <c r="T400" s="77"/>
      <c r="U400" s="77"/>
      <c r="V400" s="77"/>
      <c r="W400" s="77"/>
      <c r="X400" s="50"/>
      <c r="Y400" s="50"/>
      <c r="Z400" s="50"/>
      <c r="AA400" s="50"/>
      <c r="AB400" s="49"/>
      <c r="AC400" s="84">
        <v>400</v>
      </c>
      <c r="AD4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0" s="107">
        <v>6.5999999999999899</v>
      </c>
      <c r="AF400" s="110"/>
      <c r="AG400" s="2"/>
      <c r="AI400" s="3"/>
      <c r="AJ400" s="3"/>
      <c r="AK400" s="3"/>
    </row>
    <row r="401" spans="1:37" ht="34.049999999999997" customHeight="1" x14ac:dyDescent="0.3">
      <c r="A401" t="s">
        <v>1376</v>
      </c>
      <c r="C401" t="s">
        <v>304</v>
      </c>
      <c r="D401" s="14"/>
      <c r="E401" s="14" t="s">
        <v>56</v>
      </c>
      <c r="F401" s="79">
        <v>5.389830508474585</v>
      </c>
      <c r="G401" s="80"/>
      <c r="H401" s="14"/>
      <c r="I401" s="14"/>
      <c r="J401" s="15" t="s">
        <v>304</v>
      </c>
      <c r="K401" s="64"/>
      <c r="L401" s="64"/>
      <c r="M401" s="15"/>
      <c r="N401" s="81"/>
      <c r="O401" s="82">
        <v>6812.58935546875</v>
      </c>
      <c r="P401" s="82">
        <v>9234.74609375</v>
      </c>
      <c r="Q401" s="75"/>
      <c r="R401" s="83"/>
      <c r="S401" s="83"/>
      <c r="T401" s="77"/>
      <c r="U401" s="77"/>
      <c r="V401" s="77"/>
      <c r="W401" s="77"/>
      <c r="X401" s="50"/>
      <c r="Y401" s="50"/>
      <c r="Z401" s="50"/>
      <c r="AA401" s="50"/>
      <c r="AB401" s="49"/>
      <c r="AC401" s="84">
        <v>401</v>
      </c>
      <c r="AD4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1" s="107">
        <v>6.6999999999999904</v>
      </c>
      <c r="AF401" s="110"/>
      <c r="AG401" s="2"/>
      <c r="AI401" s="3"/>
      <c r="AJ401" s="3"/>
      <c r="AK401" s="3"/>
    </row>
    <row r="402" spans="1:37" ht="34.049999999999997" customHeight="1" x14ac:dyDescent="0.3">
      <c r="A402" t="s">
        <v>1377</v>
      </c>
      <c r="C402" t="s">
        <v>196</v>
      </c>
      <c r="D402" s="14"/>
      <c r="E402" s="14" t="s">
        <v>56</v>
      </c>
      <c r="F402" s="79">
        <v>5.5338983050847537</v>
      </c>
      <c r="G402" s="80"/>
      <c r="H402" s="14"/>
      <c r="I402" s="14"/>
      <c r="J402" s="15" t="s">
        <v>196</v>
      </c>
      <c r="K402" s="64"/>
      <c r="L402" s="64"/>
      <c r="M402" s="15"/>
      <c r="N402" s="81"/>
      <c r="O402" s="82">
        <v>2977.558837890625</v>
      </c>
      <c r="P402" s="82">
        <v>5390.04248046875</v>
      </c>
      <c r="Q402" s="75"/>
      <c r="R402" s="83"/>
      <c r="S402" s="83"/>
      <c r="T402" s="77"/>
      <c r="U402" s="77"/>
      <c r="V402" s="77"/>
      <c r="W402" s="77"/>
      <c r="X402" s="50"/>
      <c r="Y402" s="50"/>
      <c r="Z402" s="50"/>
      <c r="AA402" s="50"/>
      <c r="AB402" s="49"/>
      <c r="AC402" s="84">
        <v>402</v>
      </c>
      <c r="AD4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2" s="107">
        <v>6.7999999999999901</v>
      </c>
      <c r="AF402" s="110"/>
      <c r="AG402" s="2"/>
      <c r="AI402" s="3"/>
      <c r="AJ402" s="3"/>
      <c r="AK402" s="3"/>
    </row>
    <row r="403" spans="1:37" ht="34.049999999999997" customHeight="1" x14ac:dyDescent="0.3">
      <c r="A403" t="s">
        <v>1378</v>
      </c>
      <c r="C403" t="s">
        <v>300</v>
      </c>
      <c r="D403" s="14"/>
      <c r="E403" s="14" t="s">
        <v>56</v>
      </c>
      <c r="F403" s="79">
        <v>5.6779661016949232</v>
      </c>
      <c r="G403" s="80"/>
      <c r="H403" s="14"/>
      <c r="I403" s="14"/>
      <c r="J403" s="15" t="s">
        <v>300</v>
      </c>
      <c r="K403" s="64"/>
      <c r="L403" s="64"/>
      <c r="M403" s="15"/>
      <c r="N403" s="81"/>
      <c r="O403" s="82">
        <v>4153.068359375</v>
      </c>
      <c r="P403" s="82">
        <v>5755.92041015625</v>
      </c>
      <c r="Q403" s="75"/>
      <c r="R403" s="83"/>
      <c r="S403" s="83"/>
      <c r="T403" s="77"/>
      <c r="U403" s="77"/>
      <c r="V403" s="77"/>
      <c r="W403" s="77"/>
      <c r="X403" s="50"/>
      <c r="Y403" s="50"/>
      <c r="Z403" s="50"/>
      <c r="AA403" s="50"/>
      <c r="AB403" s="49"/>
      <c r="AC403" s="84">
        <v>403</v>
      </c>
      <c r="AD4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3" s="107">
        <v>6.8999999999999897</v>
      </c>
      <c r="AF403" s="110"/>
      <c r="AG403" s="2"/>
      <c r="AI403" s="3"/>
      <c r="AJ403" s="3"/>
      <c r="AK403" s="3"/>
    </row>
    <row r="404" spans="1:37" ht="34.049999999999997" customHeight="1" x14ac:dyDescent="0.3">
      <c r="A404" t="s">
        <v>1379</v>
      </c>
      <c r="C404" t="s">
        <v>305</v>
      </c>
      <c r="D404" s="14"/>
      <c r="E404" s="14" t="s">
        <v>56</v>
      </c>
      <c r="F404" s="79">
        <v>5.8220338983050928</v>
      </c>
      <c r="G404" s="80"/>
      <c r="H404" s="14"/>
      <c r="I404" s="14"/>
      <c r="J404" s="15" t="s">
        <v>305</v>
      </c>
      <c r="K404" s="64"/>
      <c r="L404" s="64"/>
      <c r="M404" s="15"/>
      <c r="N404" s="81"/>
      <c r="O404" s="82">
        <v>3075.175048828125</v>
      </c>
      <c r="P404" s="82">
        <v>3511.82470703125</v>
      </c>
      <c r="Q404" s="75"/>
      <c r="R404" s="83"/>
      <c r="S404" s="83"/>
      <c r="T404" s="77"/>
      <c r="U404" s="77"/>
      <c r="V404" s="77"/>
      <c r="W404" s="77"/>
      <c r="X404" s="50"/>
      <c r="Y404" s="50"/>
      <c r="Z404" s="50"/>
      <c r="AA404" s="50"/>
      <c r="AB404" s="49"/>
      <c r="AC404" s="84">
        <v>404</v>
      </c>
      <c r="AD4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4" s="107">
        <v>6.9999999999999902</v>
      </c>
      <c r="AF404" s="110"/>
      <c r="AG404" s="2"/>
      <c r="AI404" s="3"/>
      <c r="AJ404" s="3"/>
      <c r="AK404" s="3"/>
    </row>
    <row r="405" spans="1:37" ht="34.049999999999997" customHeight="1" x14ac:dyDescent="0.3">
      <c r="A405" t="s">
        <v>1380</v>
      </c>
      <c r="C405" t="s">
        <v>306</v>
      </c>
      <c r="D405" s="14"/>
      <c r="E405" s="14" t="s">
        <v>56</v>
      </c>
      <c r="F405" s="79">
        <v>5.9661016949152614</v>
      </c>
      <c r="G405" s="80"/>
      <c r="H405" s="14"/>
      <c r="I405" s="14"/>
      <c r="J405" s="15" t="s">
        <v>306</v>
      </c>
      <c r="K405" s="64"/>
      <c r="L405" s="64"/>
      <c r="M405" s="15"/>
      <c r="N405" s="81"/>
      <c r="O405" s="82">
        <v>3535.851806640625</v>
      </c>
      <c r="P405" s="82">
        <v>1787.787109375</v>
      </c>
      <c r="Q405" s="75"/>
      <c r="R405" s="83"/>
      <c r="S405" s="83"/>
      <c r="T405" s="77"/>
      <c r="U405" s="77"/>
      <c r="V405" s="77"/>
      <c r="W405" s="77"/>
      <c r="X405" s="50"/>
      <c r="Y405" s="50"/>
      <c r="Z405" s="50"/>
      <c r="AA405" s="50"/>
      <c r="AB405" s="49"/>
      <c r="AC405" s="84">
        <v>405</v>
      </c>
      <c r="AD4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5" s="107">
        <v>7.0999999999999899</v>
      </c>
      <c r="AF405" s="110"/>
      <c r="AG405" s="2"/>
      <c r="AI405" s="3"/>
      <c r="AJ405" s="3"/>
      <c r="AK405" s="3"/>
    </row>
    <row r="406" spans="1:37" ht="34.049999999999997" customHeight="1" x14ac:dyDescent="0.3">
      <c r="A406" t="s">
        <v>1381</v>
      </c>
      <c r="C406" t="s">
        <v>307</v>
      </c>
      <c r="D406" s="14"/>
      <c r="E406" s="14" t="s">
        <v>56</v>
      </c>
      <c r="F406" s="79">
        <v>6.1101694915254319</v>
      </c>
      <c r="G406" s="80"/>
      <c r="H406" s="14"/>
      <c r="I406" s="14"/>
      <c r="J406" s="15" t="s">
        <v>307</v>
      </c>
      <c r="K406" s="64"/>
      <c r="L406" s="64"/>
      <c r="M406" s="15"/>
      <c r="N406" s="81"/>
      <c r="O406" s="82">
        <v>8839.001953125</v>
      </c>
      <c r="P406" s="82">
        <v>3352.242431640625</v>
      </c>
      <c r="Q406" s="75"/>
      <c r="R406" s="83"/>
      <c r="S406" s="83"/>
      <c r="T406" s="77"/>
      <c r="U406" s="77"/>
      <c r="V406" s="77"/>
      <c r="W406" s="77"/>
      <c r="X406" s="50"/>
      <c r="Y406" s="50"/>
      <c r="Z406" s="50"/>
      <c r="AA406" s="50"/>
      <c r="AB406" s="49"/>
      <c r="AC406" s="84">
        <v>406</v>
      </c>
      <c r="AD4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6" s="107">
        <v>7.1999999999999904</v>
      </c>
      <c r="AF406" s="110"/>
      <c r="AG406" s="2"/>
      <c r="AI406" s="3"/>
      <c r="AJ406" s="3"/>
      <c r="AK406" s="3"/>
    </row>
    <row r="407" spans="1:37" ht="34.049999999999997" customHeight="1" x14ac:dyDescent="0.3">
      <c r="A407" t="s">
        <v>1382</v>
      </c>
      <c r="C407" t="s">
        <v>308</v>
      </c>
      <c r="D407" s="14"/>
      <c r="E407" s="14" t="s">
        <v>56</v>
      </c>
      <c r="F407" s="79">
        <v>6.2542372881356005</v>
      </c>
      <c r="G407" s="80"/>
      <c r="H407" s="14"/>
      <c r="I407" s="14"/>
      <c r="J407" s="15" t="s">
        <v>308</v>
      </c>
      <c r="K407" s="64"/>
      <c r="L407" s="64"/>
      <c r="M407" s="15"/>
      <c r="N407" s="81"/>
      <c r="O407" s="82">
        <v>7574.3193359375</v>
      </c>
      <c r="P407" s="82">
        <v>9159.861328125</v>
      </c>
      <c r="Q407" s="75"/>
      <c r="R407" s="83"/>
      <c r="S407" s="83"/>
      <c r="T407" s="77"/>
      <c r="U407" s="77"/>
      <c r="V407" s="77"/>
      <c r="W407" s="77"/>
      <c r="X407" s="50"/>
      <c r="Y407" s="50"/>
      <c r="Z407" s="50"/>
      <c r="AA407" s="50"/>
      <c r="AB407" s="49"/>
      <c r="AC407" s="84">
        <v>407</v>
      </c>
      <c r="AD4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7" s="107">
        <v>7.2999999999999901</v>
      </c>
      <c r="AF407" s="110"/>
      <c r="AG407" s="2"/>
      <c r="AI407" s="3"/>
      <c r="AJ407" s="3"/>
      <c r="AK407" s="3"/>
    </row>
    <row r="408" spans="1:37" ht="34.049999999999997" customHeight="1" x14ac:dyDescent="0.3">
      <c r="A408" t="s">
        <v>1383</v>
      </c>
      <c r="C408" t="s">
        <v>194</v>
      </c>
      <c r="D408" s="14"/>
      <c r="E408" s="14" t="s">
        <v>56</v>
      </c>
      <c r="F408" s="79">
        <v>6.3983050847457692</v>
      </c>
      <c r="G408" s="80"/>
      <c r="H408" s="14"/>
      <c r="I408" s="14"/>
      <c r="J408" s="15" t="s">
        <v>194</v>
      </c>
      <c r="K408" s="64"/>
      <c r="L408" s="64"/>
      <c r="M408" s="15"/>
      <c r="N408" s="81"/>
      <c r="O408" s="82">
        <v>7382.587890625</v>
      </c>
      <c r="P408" s="82">
        <v>8097.5068359375</v>
      </c>
      <c r="Q408" s="75"/>
      <c r="R408" s="83"/>
      <c r="S408" s="83"/>
      <c r="T408" s="77"/>
      <c r="U408" s="77"/>
      <c r="V408" s="77"/>
      <c r="W408" s="77"/>
      <c r="X408" s="50"/>
      <c r="Y408" s="50"/>
      <c r="Z408" s="50"/>
      <c r="AA408" s="50"/>
      <c r="AB408" s="49"/>
      <c r="AC408" s="84">
        <v>408</v>
      </c>
      <c r="AD4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8" s="107">
        <v>7.3999999999999897</v>
      </c>
      <c r="AF408" s="110"/>
      <c r="AG408" s="2"/>
      <c r="AI408" s="3"/>
      <c r="AJ408" s="3"/>
      <c r="AK408" s="3"/>
    </row>
    <row r="409" spans="1:37" ht="34.049999999999997" customHeight="1" x14ac:dyDescent="0.3">
      <c r="A409" t="s">
        <v>1384</v>
      </c>
      <c r="C409" t="s">
        <v>175</v>
      </c>
      <c r="D409" s="14"/>
      <c r="E409" s="14" t="s">
        <v>56</v>
      </c>
      <c r="F409" s="79">
        <v>6.5423728813559388</v>
      </c>
      <c r="G409" s="80"/>
      <c r="H409" s="14"/>
      <c r="I409" s="14"/>
      <c r="J409" s="15" t="s">
        <v>175</v>
      </c>
      <c r="K409" s="64"/>
      <c r="L409" s="64"/>
      <c r="M409" s="15"/>
      <c r="N409" s="81"/>
      <c r="O409" s="82">
        <v>846.40472412109375</v>
      </c>
      <c r="P409" s="82">
        <v>5232.52392578125</v>
      </c>
      <c r="Q409" s="75"/>
      <c r="R409" s="83"/>
      <c r="S409" s="83"/>
      <c r="T409" s="77"/>
      <c r="U409" s="77"/>
      <c r="V409" s="77"/>
      <c r="W409" s="77"/>
      <c r="X409" s="50"/>
      <c r="Y409" s="50"/>
      <c r="Z409" s="50"/>
      <c r="AA409" s="50"/>
      <c r="AB409" s="49"/>
      <c r="AC409" s="84">
        <v>409</v>
      </c>
      <c r="AD4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09" s="107">
        <v>7.4999999999999902</v>
      </c>
      <c r="AF409" s="110"/>
      <c r="AG409" s="2"/>
      <c r="AI409" s="3"/>
      <c r="AJ409" s="3"/>
      <c r="AK409" s="3"/>
    </row>
    <row r="410" spans="1:37" ht="34.049999999999997" customHeight="1" x14ac:dyDescent="0.3">
      <c r="A410" t="s">
        <v>1385</v>
      </c>
      <c r="C410" t="s">
        <v>309</v>
      </c>
      <c r="D410" s="14"/>
      <c r="E410" s="14" t="s">
        <v>56</v>
      </c>
      <c r="F410" s="79">
        <v>6.6864406779661074</v>
      </c>
      <c r="G410" s="80"/>
      <c r="H410" s="14"/>
      <c r="I410" s="14"/>
      <c r="J410" s="15" t="s">
        <v>309</v>
      </c>
      <c r="K410" s="64"/>
      <c r="L410" s="64"/>
      <c r="M410" s="15"/>
      <c r="N410" s="81"/>
      <c r="O410" s="82">
        <v>3156.12841796875</v>
      </c>
      <c r="P410" s="82">
        <v>3534.04052734375</v>
      </c>
      <c r="Q410" s="75"/>
      <c r="R410" s="83"/>
      <c r="S410" s="83"/>
      <c r="T410" s="77"/>
      <c r="U410" s="77"/>
      <c r="V410" s="77"/>
      <c r="W410" s="77"/>
      <c r="X410" s="50"/>
      <c r="Y410" s="50"/>
      <c r="Z410" s="50"/>
      <c r="AA410" s="50"/>
      <c r="AB410" s="49"/>
      <c r="AC410" s="84">
        <v>410</v>
      </c>
      <c r="AD4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0" s="107">
        <v>7.5999999999999899</v>
      </c>
      <c r="AF410" s="110"/>
      <c r="AG410" s="2"/>
      <c r="AI410" s="3"/>
      <c r="AJ410" s="3"/>
      <c r="AK410" s="3"/>
    </row>
    <row r="411" spans="1:37" ht="34.049999999999997" customHeight="1" x14ac:dyDescent="0.3">
      <c r="A411" t="s">
        <v>1386</v>
      </c>
      <c r="C411" t="s">
        <v>184</v>
      </c>
      <c r="D411" s="14"/>
      <c r="E411" s="14" t="s">
        <v>56</v>
      </c>
      <c r="F411" s="79">
        <v>6.8305084745762779</v>
      </c>
      <c r="G411" s="80"/>
      <c r="H411" s="14"/>
      <c r="I411" s="14"/>
      <c r="J411" s="15" t="s">
        <v>184</v>
      </c>
      <c r="K411" s="64"/>
      <c r="L411" s="64"/>
      <c r="M411" s="15"/>
      <c r="N411" s="81"/>
      <c r="O411" s="82">
        <v>9618.6787109375</v>
      </c>
      <c r="P411" s="82">
        <v>7229.77587890625</v>
      </c>
      <c r="Q411" s="75"/>
      <c r="R411" s="83"/>
      <c r="S411" s="83"/>
      <c r="T411" s="77"/>
      <c r="U411" s="77"/>
      <c r="V411" s="77"/>
      <c r="W411" s="77"/>
      <c r="X411" s="50"/>
      <c r="Y411" s="50"/>
      <c r="Z411" s="50"/>
      <c r="AA411" s="50"/>
      <c r="AB411" s="49"/>
      <c r="AC411" s="84">
        <v>411</v>
      </c>
      <c r="AD4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1" s="107">
        <v>7.6999999999999904</v>
      </c>
      <c r="AF411" s="110"/>
      <c r="AG411" s="2"/>
      <c r="AI411" s="3"/>
      <c r="AJ411" s="3"/>
      <c r="AK411" s="3"/>
    </row>
    <row r="412" spans="1:37" ht="34.049999999999997" customHeight="1" x14ac:dyDescent="0.3">
      <c r="A412" t="s">
        <v>1387</v>
      </c>
      <c r="C412" t="s">
        <v>210</v>
      </c>
      <c r="D412" s="14"/>
      <c r="E412" s="14" t="s">
        <v>56</v>
      </c>
      <c r="F412" s="79">
        <v>6.9745762711864465</v>
      </c>
      <c r="G412" s="80"/>
      <c r="H412" s="14"/>
      <c r="I412" s="14"/>
      <c r="J412" s="15" t="s">
        <v>210</v>
      </c>
      <c r="K412" s="64"/>
      <c r="L412" s="64"/>
      <c r="M412" s="15"/>
      <c r="N412" s="81"/>
      <c r="O412" s="82">
        <v>6881.583984375</v>
      </c>
      <c r="P412" s="82">
        <v>4847.31884765625</v>
      </c>
      <c r="Q412" s="75"/>
      <c r="R412" s="83"/>
      <c r="S412" s="83"/>
      <c r="T412" s="77"/>
      <c r="U412" s="77"/>
      <c r="V412" s="77"/>
      <c r="W412" s="77"/>
      <c r="X412" s="50"/>
      <c r="Y412" s="50"/>
      <c r="Z412" s="50"/>
      <c r="AA412" s="50"/>
      <c r="AB412" s="49"/>
      <c r="AC412" s="84">
        <v>412</v>
      </c>
      <c r="AD4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2" s="107">
        <v>7.7999999999999901</v>
      </c>
      <c r="AF412" s="110"/>
      <c r="AG412" s="2"/>
      <c r="AI412" s="3"/>
      <c r="AJ412" s="3"/>
      <c r="AK412" s="3"/>
    </row>
    <row r="413" spans="1:37" ht="34.049999999999997" customHeight="1" x14ac:dyDescent="0.3">
      <c r="A413" t="s">
        <v>1232</v>
      </c>
      <c r="C413" t="s">
        <v>188</v>
      </c>
      <c r="D413" s="14"/>
      <c r="E413" s="14" t="s">
        <v>56</v>
      </c>
      <c r="F413" s="79">
        <v>7.1186440677966152</v>
      </c>
      <c r="G413" s="80"/>
      <c r="H413" s="14"/>
      <c r="I413" s="14"/>
      <c r="J413" s="15" t="s">
        <v>188</v>
      </c>
      <c r="K413" s="64"/>
      <c r="L413" s="64"/>
      <c r="M413" s="15"/>
      <c r="N413" s="81"/>
      <c r="O413" s="82">
        <v>8111.3369140625</v>
      </c>
      <c r="P413" s="82">
        <v>9047.556640625</v>
      </c>
      <c r="Q413" s="75"/>
      <c r="R413" s="83"/>
      <c r="S413" s="83"/>
      <c r="T413" s="77"/>
      <c r="U413" s="77"/>
      <c r="V413" s="77"/>
      <c r="W413" s="77"/>
      <c r="X413" s="50"/>
      <c r="Y413" s="50"/>
      <c r="Z413" s="50"/>
      <c r="AA413" s="50"/>
      <c r="AB413" s="49"/>
      <c r="AC413" s="84">
        <v>413</v>
      </c>
      <c r="AD4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3" s="107">
        <v>7.8999999999999897</v>
      </c>
      <c r="AF413" s="110"/>
      <c r="AG413" s="2"/>
      <c r="AI413" s="3"/>
      <c r="AJ413" s="3"/>
      <c r="AK413" s="3"/>
    </row>
    <row r="414" spans="1:37" ht="34.049999999999997" customHeight="1" x14ac:dyDescent="0.3">
      <c r="A414" t="s">
        <v>1388</v>
      </c>
      <c r="C414" t="s">
        <v>218</v>
      </c>
      <c r="D414" s="14"/>
      <c r="E414" s="14" t="s">
        <v>56</v>
      </c>
      <c r="F414" s="79">
        <v>7.2627118644067865</v>
      </c>
      <c r="G414" s="80"/>
      <c r="H414" s="14"/>
      <c r="I414" s="14"/>
      <c r="J414" s="15" t="s">
        <v>218</v>
      </c>
      <c r="K414" s="64"/>
      <c r="L414" s="64"/>
      <c r="M414" s="15"/>
      <c r="N414" s="81"/>
      <c r="O414" s="82">
        <v>9591.1953125</v>
      </c>
      <c r="P414" s="82">
        <v>5111.19677734375</v>
      </c>
      <c r="Q414" s="75"/>
      <c r="R414" s="83"/>
      <c r="S414" s="83"/>
      <c r="T414" s="77"/>
      <c r="U414" s="77"/>
      <c r="V414" s="77"/>
      <c r="W414" s="77"/>
      <c r="X414" s="50"/>
      <c r="Y414" s="50"/>
      <c r="Z414" s="50"/>
      <c r="AA414" s="50"/>
      <c r="AB414" s="49"/>
      <c r="AC414" s="84">
        <v>414</v>
      </c>
      <c r="AD4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4" s="107">
        <v>7.9999999999999902</v>
      </c>
      <c r="AF414" s="110"/>
      <c r="AG414" s="2"/>
      <c r="AI414" s="3"/>
      <c r="AJ414" s="3"/>
      <c r="AK414" s="3"/>
    </row>
    <row r="415" spans="1:37" ht="34.049999999999997" customHeight="1" x14ac:dyDescent="0.3">
      <c r="A415" t="s">
        <v>1389</v>
      </c>
      <c r="C415" t="s">
        <v>310</v>
      </c>
      <c r="D415" s="14"/>
      <c r="E415" s="14" t="s">
        <v>56</v>
      </c>
      <c r="F415" s="79">
        <v>7.4067796610169543</v>
      </c>
      <c r="G415" s="80"/>
      <c r="H415" s="14"/>
      <c r="I415" s="14"/>
      <c r="J415" s="15" t="s">
        <v>310</v>
      </c>
      <c r="K415" s="64"/>
      <c r="L415" s="64"/>
      <c r="M415" s="15"/>
      <c r="N415" s="81"/>
      <c r="O415" s="82">
        <v>6691.78271484375</v>
      </c>
      <c r="P415" s="82">
        <v>8867.2216796875</v>
      </c>
      <c r="Q415" s="75"/>
      <c r="R415" s="83"/>
      <c r="S415" s="83"/>
      <c r="T415" s="77"/>
      <c r="U415" s="77"/>
      <c r="V415" s="77"/>
      <c r="W415" s="77"/>
      <c r="X415" s="50"/>
      <c r="Y415" s="50"/>
      <c r="Z415" s="50"/>
      <c r="AA415" s="50"/>
      <c r="AB415" s="49"/>
      <c r="AC415" s="84">
        <v>415</v>
      </c>
      <c r="AD4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5" s="107">
        <v>8.0999999999999908</v>
      </c>
      <c r="AF415" s="110"/>
      <c r="AG415" s="2"/>
      <c r="AI415" s="3"/>
      <c r="AJ415" s="3"/>
      <c r="AK415" s="3"/>
    </row>
    <row r="416" spans="1:37" ht="34.049999999999997" customHeight="1" x14ac:dyDescent="0.3">
      <c r="A416" t="s">
        <v>1390</v>
      </c>
      <c r="C416" t="s">
        <v>311</v>
      </c>
      <c r="D416" s="14"/>
      <c r="E416" s="14" t="s">
        <v>56</v>
      </c>
      <c r="F416" s="79">
        <v>7.5508474576271238</v>
      </c>
      <c r="G416" s="80"/>
      <c r="H416" s="14"/>
      <c r="I416" s="14"/>
      <c r="J416" s="15" t="s">
        <v>311</v>
      </c>
      <c r="K416" s="64"/>
      <c r="L416" s="64"/>
      <c r="M416" s="15"/>
      <c r="N416" s="81"/>
      <c r="O416" s="82">
        <v>6708.58447265625</v>
      </c>
      <c r="P416" s="82">
        <v>7754.44287109375</v>
      </c>
      <c r="Q416" s="75"/>
      <c r="R416" s="83"/>
      <c r="S416" s="83"/>
      <c r="T416" s="77"/>
      <c r="U416" s="77"/>
      <c r="V416" s="77"/>
      <c r="W416" s="77"/>
      <c r="X416" s="50"/>
      <c r="Y416" s="50"/>
      <c r="Z416" s="50"/>
      <c r="AA416" s="50"/>
      <c r="AB416" s="49"/>
      <c r="AC416" s="84">
        <v>416</v>
      </c>
      <c r="AD4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6" s="107">
        <v>8.1999999999999904</v>
      </c>
      <c r="AF416" s="110"/>
      <c r="AG416" s="2"/>
      <c r="AI416" s="3"/>
      <c r="AJ416" s="3"/>
      <c r="AK416" s="3"/>
    </row>
    <row r="417" spans="1:37" ht="34.049999999999997" customHeight="1" x14ac:dyDescent="0.3">
      <c r="A417" t="s">
        <v>1391</v>
      </c>
      <c r="C417" t="s">
        <v>312</v>
      </c>
      <c r="D417" s="14"/>
      <c r="E417" s="14" t="s">
        <v>56</v>
      </c>
      <c r="F417" s="79">
        <v>7.6949152542372925</v>
      </c>
      <c r="G417" s="80"/>
      <c r="H417" s="14"/>
      <c r="I417" s="14"/>
      <c r="J417" s="15" t="s">
        <v>312</v>
      </c>
      <c r="K417" s="64"/>
      <c r="L417" s="64"/>
      <c r="M417" s="15"/>
      <c r="N417" s="81"/>
      <c r="O417" s="82">
        <v>1146.919189453125</v>
      </c>
      <c r="P417" s="82">
        <v>4082.523193359375</v>
      </c>
      <c r="Q417" s="75"/>
      <c r="R417" s="83"/>
      <c r="S417" s="83"/>
      <c r="T417" s="77"/>
      <c r="U417" s="77"/>
      <c r="V417" s="77"/>
      <c r="W417" s="77"/>
      <c r="X417" s="50"/>
      <c r="Y417" s="50"/>
      <c r="Z417" s="50"/>
      <c r="AA417" s="50"/>
      <c r="AB417" s="49"/>
      <c r="AC417" s="84">
        <v>417</v>
      </c>
      <c r="AD4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7" s="107">
        <v>8.2999999999999901</v>
      </c>
      <c r="AF417" s="110"/>
      <c r="AG417" s="2"/>
      <c r="AI417" s="3"/>
      <c r="AJ417" s="3"/>
      <c r="AK417" s="3"/>
    </row>
    <row r="418" spans="1:37" ht="34.049999999999997" customHeight="1" x14ac:dyDescent="0.3">
      <c r="A418" t="s">
        <v>1392</v>
      </c>
      <c r="C418" t="s">
        <v>313</v>
      </c>
      <c r="D418" s="14"/>
      <c r="E418" s="14" t="s">
        <v>56</v>
      </c>
      <c r="F418" s="79">
        <v>7.8389830508474603</v>
      </c>
      <c r="G418" s="80"/>
      <c r="H418" s="14"/>
      <c r="I418" s="14"/>
      <c r="J418" s="15" t="s">
        <v>313</v>
      </c>
      <c r="K418" s="64"/>
      <c r="L418" s="64"/>
      <c r="M418" s="15"/>
      <c r="N418" s="81"/>
      <c r="O418" s="82">
        <v>8632.90625</v>
      </c>
      <c r="P418" s="82">
        <v>8698.0185546875</v>
      </c>
      <c r="Q418" s="75"/>
      <c r="R418" s="83"/>
      <c r="S418" s="83"/>
      <c r="T418" s="77"/>
      <c r="U418" s="77"/>
      <c r="V418" s="77"/>
      <c r="W418" s="77"/>
      <c r="X418" s="50"/>
      <c r="Y418" s="50"/>
      <c r="Z418" s="50"/>
      <c r="AA418" s="50"/>
      <c r="AB418" s="49"/>
      <c r="AC418" s="84">
        <v>418</v>
      </c>
      <c r="AD4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8" s="107">
        <v>8.3999999999999897</v>
      </c>
      <c r="AF418" s="110"/>
      <c r="AG418" s="2"/>
      <c r="AI418" s="3"/>
      <c r="AJ418" s="3"/>
      <c r="AK418" s="3"/>
    </row>
    <row r="419" spans="1:37" ht="34.049999999999997" customHeight="1" x14ac:dyDescent="0.3">
      <c r="A419" t="s">
        <v>1393</v>
      </c>
      <c r="C419" t="s">
        <v>174</v>
      </c>
      <c r="D419" s="14"/>
      <c r="E419" s="14" t="s">
        <v>56</v>
      </c>
      <c r="F419" s="79">
        <v>7.9830508474576298</v>
      </c>
      <c r="G419" s="80"/>
      <c r="H419" s="14"/>
      <c r="I419" s="14"/>
      <c r="J419" s="15" t="s">
        <v>174</v>
      </c>
      <c r="K419" s="64"/>
      <c r="L419" s="64"/>
      <c r="M419" s="15"/>
      <c r="N419" s="81"/>
      <c r="O419" s="82">
        <v>1401.977783203125</v>
      </c>
      <c r="P419" s="82">
        <v>5215.1259765625</v>
      </c>
      <c r="Q419" s="75"/>
      <c r="R419" s="83"/>
      <c r="S419" s="83"/>
      <c r="T419" s="77"/>
      <c r="U419" s="77"/>
      <c r="V419" s="77"/>
      <c r="W419" s="77"/>
      <c r="X419" s="50"/>
      <c r="Y419" s="50"/>
      <c r="Z419" s="50"/>
      <c r="AA419" s="50"/>
      <c r="AB419" s="49"/>
      <c r="AC419" s="84">
        <v>419</v>
      </c>
      <c r="AD4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19" s="107">
        <v>8.4999999999999893</v>
      </c>
      <c r="AF419" s="110"/>
      <c r="AG419" s="2"/>
      <c r="AI419" s="3"/>
      <c r="AJ419" s="3"/>
      <c r="AK419" s="3"/>
    </row>
    <row r="420" spans="1:37" ht="34.049999999999997" customHeight="1" x14ac:dyDescent="0.3">
      <c r="A420" t="s">
        <v>1394</v>
      </c>
      <c r="C420" t="s">
        <v>314</v>
      </c>
      <c r="D420" s="14"/>
      <c r="E420" s="14" t="s">
        <v>56</v>
      </c>
      <c r="F420" s="79">
        <v>8.1271186440678012</v>
      </c>
      <c r="G420" s="80"/>
      <c r="H420" s="14"/>
      <c r="I420" s="14"/>
      <c r="J420" s="15" t="s">
        <v>314</v>
      </c>
      <c r="K420" s="64"/>
      <c r="L420" s="64"/>
      <c r="M420" s="15"/>
      <c r="N420" s="81"/>
      <c r="O420" s="82">
        <v>2872.761962890625</v>
      </c>
      <c r="P420" s="82">
        <v>8664.15234375</v>
      </c>
      <c r="Q420" s="75"/>
      <c r="R420" s="83"/>
      <c r="S420" s="83"/>
      <c r="T420" s="77"/>
      <c r="U420" s="77"/>
      <c r="V420" s="77"/>
      <c r="W420" s="77"/>
      <c r="X420" s="50"/>
      <c r="Y420" s="50"/>
      <c r="Z420" s="50"/>
      <c r="AA420" s="50"/>
      <c r="AB420" s="49"/>
      <c r="AC420" s="84">
        <v>420</v>
      </c>
      <c r="AD4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0" s="107">
        <v>8.5999999999999908</v>
      </c>
      <c r="AF420" s="110"/>
      <c r="AG420" s="2"/>
      <c r="AI420" s="3"/>
      <c r="AJ420" s="3"/>
      <c r="AK420" s="3"/>
    </row>
    <row r="421" spans="1:37" ht="34.049999999999997" customHeight="1" x14ac:dyDescent="0.3">
      <c r="A421" t="s">
        <v>1395</v>
      </c>
      <c r="C421" t="s">
        <v>315</v>
      </c>
      <c r="D421" s="14"/>
      <c r="E421" s="14" t="s">
        <v>56</v>
      </c>
      <c r="F421" s="79">
        <v>8.2711864406779707</v>
      </c>
      <c r="G421" s="80"/>
      <c r="H421" s="14"/>
      <c r="I421" s="14"/>
      <c r="J421" s="15" t="s">
        <v>315</v>
      </c>
      <c r="K421" s="64"/>
      <c r="L421" s="64"/>
      <c r="M421" s="15"/>
      <c r="N421" s="81"/>
      <c r="O421" s="82">
        <v>3661.027099609375</v>
      </c>
      <c r="P421" s="82">
        <v>4132.65771484375</v>
      </c>
      <c r="Q421" s="75"/>
      <c r="R421" s="83"/>
      <c r="S421" s="83"/>
      <c r="T421" s="77"/>
      <c r="U421" s="77"/>
      <c r="V421" s="77"/>
      <c r="W421" s="77"/>
      <c r="X421" s="50"/>
      <c r="Y421" s="50"/>
      <c r="Z421" s="50"/>
      <c r="AA421" s="50"/>
      <c r="AB421" s="49"/>
      <c r="AC421" s="84">
        <v>421</v>
      </c>
      <c r="AD4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1" s="107">
        <v>8.6999999999999904</v>
      </c>
      <c r="AF421" s="110"/>
      <c r="AG421" s="2"/>
      <c r="AI421" s="3"/>
      <c r="AJ421" s="3"/>
      <c r="AK421" s="3"/>
    </row>
    <row r="422" spans="1:37" ht="34.049999999999997" customHeight="1" x14ac:dyDescent="0.3">
      <c r="A422" t="s">
        <v>1396</v>
      </c>
      <c r="C422" t="s">
        <v>316</v>
      </c>
      <c r="D422" s="14"/>
      <c r="E422" s="14" t="s">
        <v>56</v>
      </c>
      <c r="F422" s="79">
        <v>8.4152542372881385</v>
      </c>
      <c r="G422" s="80"/>
      <c r="H422" s="14"/>
      <c r="I422" s="14"/>
      <c r="J422" s="15" t="s">
        <v>316</v>
      </c>
      <c r="K422" s="64"/>
      <c r="L422" s="64"/>
      <c r="M422" s="15"/>
      <c r="N422" s="81"/>
      <c r="O422" s="82">
        <v>1941.273681640625</v>
      </c>
      <c r="P422" s="82">
        <v>2143.60107421875</v>
      </c>
      <c r="Q422" s="75"/>
      <c r="R422" s="83"/>
      <c r="S422" s="83"/>
      <c r="T422" s="77"/>
      <c r="U422" s="77"/>
      <c r="V422" s="77"/>
      <c r="W422" s="77"/>
      <c r="X422" s="50"/>
      <c r="Y422" s="50"/>
      <c r="Z422" s="50"/>
      <c r="AA422" s="50"/>
      <c r="AB422" s="49"/>
      <c r="AC422" s="84">
        <v>422</v>
      </c>
      <c r="AD4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2" s="107">
        <v>8.7999999999999901</v>
      </c>
      <c r="AF422" s="110"/>
      <c r="AG422" s="2"/>
      <c r="AI422" s="3"/>
      <c r="AJ422" s="3"/>
      <c r="AK422" s="3"/>
    </row>
    <row r="423" spans="1:37" ht="34.049999999999997" customHeight="1" x14ac:dyDescent="0.3">
      <c r="A423" t="s">
        <v>1397</v>
      </c>
      <c r="C423" t="s">
        <v>317</v>
      </c>
      <c r="D423" s="14"/>
      <c r="E423" s="14" t="s">
        <v>56</v>
      </c>
      <c r="F423" s="79">
        <v>8.559322033898308</v>
      </c>
      <c r="G423" s="80"/>
      <c r="H423" s="14"/>
      <c r="I423" s="14"/>
      <c r="J423" s="15" t="s">
        <v>317</v>
      </c>
      <c r="K423" s="64"/>
      <c r="L423" s="64"/>
      <c r="M423" s="15"/>
      <c r="N423" s="81"/>
      <c r="O423" s="82">
        <v>4223.66943359375</v>
      </c>
      <c r="P423" s="82">
        <v>1106.9595947265625</v>
      </c>
      <c r="Q423" s="75"/>
      <c r="R423" s="83"/>
      <c r="S423" s="83"/>
      <c r="T423" s="77"/>
      <c r="U423" s="77"/>
      <c r="V423" s="77"/>
      <c r="W423" s="77"/>
      <c r="X423" s="50"/>
      <c r="Y423" s="50"/>
      <c r="Z423" s="50"/>
      <c r="AA423" s="50"/>
      <c r="AB423" s="49"/>
      <c r="AC423" s="84">
        <v>423</v>
      </c>
      <c r="AD4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3" s="107">
        <v>8.8999999999999897</v>
      </c>
      <c r="AF423" s="110"/>
      <c r="AG423" s="2"/>
      <c r="AI423" s="3"/>
      <c r="AJ423" s="3"/>
      <c r="AK423" s="3"/>
    </row>
    <row r="424" spans="1:37" ht="34.049999999999997" customHeight="1" x14ac:dyDescent="0.3">
      <c r="A424" t="s">
        <v>1398</v>
      </c>
      <c r="C424" t="s">
        <v>182</v>
      </c>
      <c r="D424" s="14"/>
      <c r="E424" s="14" t="s">
        <v>56</v>
      </c>
      <c r="F424" s="79">
        <v>8.7033898305084776</v>
      </c>
      <c r="G424" s="80"/>
      <c r="H424" s="14"/>
      <c r="I424" s="14"/>
      <c r="J424" s="15" t="s">
        <v>182</v>
      </c>
      <c r="K424" s="64"/>
      <c r="L424" s="64"/>
      <c r="M424" s="15"/>
      <c r="N424" s="81"/>
      <c r="O424" s="82">
        <v>5419.81005859375</v>
      </c>
      <c r="P424" s="82">
        <v>411.27545166015625</v>
      </c>
      <c r="Q424" s="75"/>
      <c r="R424" s="83"/>
      <c r="S424" s="83"/>
      <c r="T424" s="77"/>
      <c r="U424" s="77"/>
      <c r="V424" s="77"/>
      <c r="W424" s="77"/>
      <c r="X424" s="50"/>
      <c r="Y424" s="50"/>
      <c r="Z424" s="50"/>
      <c r="AA424" s="50"/>
      <c r="AB424" s="49"/>
      <c r="AC424" s="84">
        <v>424</v>
      </c>
      <c r="AD4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4" s="107">
        <v>8.9999999999999893</v>
      </c>
      <c r="AF424" s="110"/>
      <c r="AG424" s="2"/>
      <c r="AI424" s="3"/>
      <c r="AJ424" s="3"/>
      <c r="AK424" s="3"/>
    </row>
    <row r="425" spans="1:37" ht="34.049999999999997" customHeight="1" x14ac:dyDescent="0.3">
      <c r="A425" t="s">
        <v>1399</v>
      </c>
      <c r="C425" t="s">
        <v>198</v>
      </c>
      <c r="D425" s="14"/>
      <c r="E425" s="14" t="s">
        <v>56</v>
      </c>
      <c r="F425" s="79">
        <v>8.8474576271186471</v>
      </c>
      <c r="G425" s="80"/>
      <c r="H425" s="14"/>
      <c r="I425" s="14"/>
      <c r="J425" s="15" t="s">
        <v>198</v>
      </c>
      <c r="K425" s="64"/>
      <c r="L425" s="64"/>
      <c r="M425" s="15"/>
      <c r="N425" s="81"/>
      <c r="O425" s="82">
        <v>8079.5927734375</v>
      </c>
      <c r="P425" s="82">
        <v>9343.767578125</v>
      </c>
      <c r="Q425" s="75"/>
      <c r="R425" s="83"/>
      <c r="S425" s="83"/>
      <c r="T425" s="77"/>
      <c r="U425" s="77"/>
      <c r="V425" s="77"/>
      <c r="W425" s="77"/>
      <c r="X425" s="50"/>
      <c r="Y425" s="50"/>
      <c r="Z425" s="50"/>
      <c r="AA425" s="50"/>
      <c r="AB425" s="49"/>
      <c r="AC425" s="84">
        <v>425</v>
      </c>
      <c r="AD4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5" s="107">
        <v>9.0999999999999908</v>
      </c>
      <c r="AF425" s="110"/>
      <c r="AG425" s="2"/>
      <c r="AI425" s="3"/>
      <c r="AJ425" s="3"/>
      <c r="AK425" s="3"/>
    </row>
    <row r="426" spans="1:37" ht="34.049999999999997" customHeight="1" x14ac:dyDescent="0.3">
      <c r="A426" t="s">
        <v>1400</v>
      </c>
      <c r="C426" t="s">
        <v>318</v>
      </c>
      <c r="D426" s="14"/>
      <c r="E426" s="14" t="s">
        <v>56</v>
      </c>
      <c r="F426" s="79">
        <v>8.9915254237288167</v>
      </c>
      <c r="G426" s="80"/>
      <c r="H426" s="14"/>
      <c r="I426" s="14"/>
      <c r="J426" s="15" t="s">
        <v>318</v>
      </c>
      <c r="K426" s="64"/>
      <c r="L426" s="64"/>
      <c r="M426" s="15"/>
      <c r="N426" s="81"/>
      <c r="O426" s="82">
        <v>6303.4443359375</v>
      </c>
      <c r="P426" s="82">
        <v>4529.28271484375</v>
      </c>
      <c r="Q426" s="75"/>
      <c r="R426" s="83"/>
      <c r="S426" s="83"/>
      <c r="T426" s="77"/>
      <c r="U426" s="77"/>
      <c r="V426" s="77"/>
      <c r="W426" s="77"/>
      <c r="X426" s="50"/>
      <c r="Y426" s="50"/>
      <c r="Z426" s="50"/>
      <c r="AA426" s="50"/>
      <c r="AB426" s="49"/>
      <c r="AC426" s="84">
        <v>426</v>
      </c>
      <c r="AD4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6" s="107">
        <v>9.1999999999999904</v>
      </c>
      <c r="AF426" s="110"/>
      <c r="AG426" s="2"/>
      <c r="AI426" s="3"/>
      <c r="AJ426" s="3"/>
      <c r="AK426" s="3"/>
    </row>
    <row r="427" spans="1:37" ht="34.049999999999997" customHeight="1" x14ac:dyDescent="0.3">
      <c r="A427" t="s">
        <v>1401</v>
      </c>
      <c r="C427" t="s">
        <v>175</v>
      </c>
      <c r="D427" s="14"/>
      <c r="E427" s="14" t="s">
        <v>56</v>
      </c>
      <c r="F427" s="79">
        <v>9.1355932203389685</v>
      </c>
      <c r="G427" s="80"/>
      <c r="H427" s="14"/>
      <c r="I427" s="14"/>
      <c r="J427" s="15" t="s">
        <v>175</v>
      </c>
      <c r="K427" s="64"/>
      <c r="L427" s="64"/>
      <c r="M427" s="15"/>
      <c r="N427" s="81"/>
      <c r="O427" s="82">
        <v>3495.451171875</v>
      </c>
      <c r="P427" s="82">
        <v>1291.5645751953125</v>
      </c>
      <c r="Q427" s="75"/>
      <c r="R427" s="83"/>
      <c r="S427" s="83"/>
      <c r="T427" s="77"/>
      <c r="U427" s="77"/>
      <c r="V427" s="77"/>
      <c r="W427" s="77"/>
      <c r="X427" s="50"/>
      <c r="Y427" s="50"/>
      <c r="Z427" s="50"/>
      <c r="AA427" s="50"/>
      <c r="AB427" s="49"/>
      <c r="AC427" s="84">
        <v>427</v>
      </c>
      <c r="AD4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7" s="107">
        <v>9.2999999999999794</v>
      </c>
      <c r="AF427" s="110"/>
      <c r="AG427" s="2"/>
      <c r="AI427" s="3"/>
      <c r="AJ427" s="3"/>
      <c r="AK427" s="3"/>
    </row>
    <row r="428" spans="1:37" ht="34.049999999999997" customHeight="1" x14ac:dyDescent="0.3">
      <c r="A428" t="s">
        <v>1402</v>
      </c>
      <c r="C428" t="s">
        <v>319</v>
      </c>
      <c r="D428" s="14"/>
      <c r="E428" s="14" t="s">
        <v>56</v>
      </c>
      <c r="F428" s="79">
        <v>9.2796610169491416</v>
      </c>
      <c r="G428" s="80"/>
      <c r="H428" s="14"/>
      <c r="I428" s="14"/>
      <c r="J428" s="15" t="s">
        <v>319</v>
      </c>
      <c r="K428" s="64"/>
      <c r="L428" s="64"/>
      <c r="M428" s="15"/>
      <c r="N428" s="81"/>
      <c r="O428" s="82">
        <v>5660.34814453125</v>
      </c>
      <c r="P428" s="82">
        <v>9838.6279296875</v>
      </c>
      <c r="Q428" s="75"/>
      <c r="R428" s="83"/>
      <c r="S428" s="83"/>
      <c r="T428" s="77"/>
      <c r="U428" s="77"/>
      <c r="V428" s="77"/>
      <c r="W428" s="77"/>
      <c r="X428" s="50"/>
      <c r="Y428" s="50"/>
      <c r="Z428" s="50"/>
      <c r="AA428" s="50"/>
      <c r="AB428" s="49"/>
      <c r="AC428" s="84">
        <v>428</v>
      </c>
      <c r="AD4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8" s="107">
        <v>9.3999999999999808</v>
      </c>
      <c r="AF428" s="110"/>
      <c r="AG428" s="2"/>
      <c r="AI428" s="3"/>
      <c r="AJ428" s="3"/>
      <c r="AK428" s="3"/>
    </row>
    <row r="429" spans="1:37" ht="34.049999999999997" customHeight="1" x14ac:dyDescent="0.3">
      <c r="A429" t="s">
        <v>1403</v>
      </c>
      <c r="C429" t="s">
        <v>208</v>
      </c>
      <c r="D429" s="14"/>
      <c r="E429" s="14" t="s">
        <v>56</v>
      </c>
      <c r="F429" s="79">
        <v>9.4237288135593094</v>
      </c>
      <c r="G429" s="80"/>
      <c r="H429" s="14"/>
      <c r="I429" s="14"/>
      <c r="J429" s="15" t="s">
        <v>208</v>
      </c>
      <c r="K429" s="64"/>
      <c r="L429" s="64"/>
      <c r="M429" s="15"/>
      <c r="N429" s="81"/>
      <c r="O429" s="82">
        <v>6398.5048828125</v>
      </c>
      <c r="P429" s="82">
        <v>7178.5</v>
      </c>
      <c r="Q429" s="75"/>
      <c r="R429" s="83"/>
      <c r="S429" s="83"/>
      <c r="T429" s="77"/>
      <c r="U429" s="77"/>
      <c r="V429" s="77"/>
      <c r="W429" s="77"/>
      <c r="X429" s="50"/>
      <c r="Y429" s="50"/>
      <c r="Z429" s="50"/>
      <c r="AA429" s="50"/>
      <c r="AB429" s="49"/>
      <c r="AC429" s="84">
        <v>429</v>
      </c>
      <c r="AD4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29" s="107">
        <v>9.4999999999999805</v>
      </c>
      <c r="AF429" s="110"/>
      <c r="AG429" s="2"/>
      <c r="AI429" s="3"/>
      <c r="AJ429" s="3"/>
      <c r="AK429" s="3"/>
    </row>
    <row r="430" spans="1:37" ht="34.049999999999997" customHeight="1" x14ac:dyDescent="0.3">
      <c r="A430" t="s">
        <v>1404</v>
      </c>
      <c r="C430" t="s">
        <v>320</v>
      </c>
      <c r="D430" s="14"/>
      <c r="E430" s="14" t="s">
        <v>56</v>
      </c>
      <c r="F430" s="79">
        <v>9.5677966101694771</v>
      </c>
      <c r="G430" s="80"/>
      <c r="H430" s="14"/>
      <c r="I430" s="14"/>
      <c r="J430" s="15" t="s">
        <v>320</v>
      </c>
      <c r="K430" s="64"/>
      <c r="L430" s="64"/>
      <c r="M430" s="15"/>
      <c r="N430" s="81"/>
      <c r="O430" s="82">
        <v>732.35040283203125</v>
      </c>
      <c r="P430" s="82">
        <v>7844.07373046875</v>
      </c>
      <c r="Q430" s="75"/>
      <c r="R430" s="83"/>
      <c r="S430" s="83"/>
      <c r="T430" s="77"/>
      <c r="U430" s="77"/>
      <c r="V430" s="77"/>
      <c r="W430" s="77"/>
      <c r="X430" s="50"/>
      <c r="Y430" s="50"/>
      <c r="Z430" s="50"/>
      <c r="AA430" s="50"/>
      <c r="AB430" s="49"/>
      <c r="AC430" s="84">
        <v>430</v>
      </c>
      <c r="AD4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0" s="107">
        <v>9.5999999999999801</v>
      </c>
      <c r="AF430" s="110"/>
      <c r="AG430" s="2"/>
      <c r="AI430" s="3"/>
      <c r="AJ430" s="3"/>
      <c r="AK430" s="3"/>
    </row>
    <row r="431" spans="1:37" ht="34.049999999999997" customHeight="1" x14ac:dyDescent="0.3">
      <c r="A431" t="s">
        <v>1405</v>
      </c>
      <c r="C431" t="s">
        <v>321</v>
      </c>
      <c r="D431" s="14"/>
      <c r="E431" s="14" t="s">
        <v>56</v>
      </c>
      <c r="F431" s="79">
        <v>9.7118644067796467</v>
      </c>
      <c r="G431" s="80"/>
      <c r="H431" s="14"/>
      <c r="I431" s="14"/>
      <c r="J431" s="15" t="s">
        <v>321</v>
      </c>
      <c r="K431" s="64"/>
      <c r="L431" s="64"/>
      <c r="M431" s="15"/>
      <c r="N431" s="81"/>
      <c r="O431" s="82">
        <v>4958.9833984375</v>
      </c>
      <c r="P431" s="82">
        <v>5087.1357421875</v>
      </c>
      <c r="Q431" s="75"/>
      <c r="R431" s="83"/>
      <c r="S431" s="83"/>
      <c r="T431" s="77"/>
      <c r="U431" s="77"/>
      <c r="V431" s="77"/>
      <c r="W431" s="77"/>
      <c r="X431" s="50"/>
      <c r="Y431" s="50"/>
      <c r="Z431" s="50"/>
      <c r="AA431" s="50"/>
      <c r="AB431" s="49"/>
      <c r="AC431" s="84">
        <v>431</v>
      </c>
      <c r="AD4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1" s="107">
        <v>9.6999999999999797</v>
      </c>
      <c r="AF431" s="110"/>
      <c r="AG431" s="2"/>
      <c r="AI431" s="3"/>
      <c r="AJ431" s="3"/>
      <c r="AK431" s="3"/>
    </row>
    <row r="432" spans="1:37" ht="34.049999999999997" customHeight="1" x14ac:dyDescent="0.3">
      <c r="A432" t="s">
        <v>1406</v>
      </c>
      <c r="C432" t="s">
        <v>322</v>
      </c>
      <c r="D432" s="14"/>
      <c r="E432" s="14" t="s">
        <v>56</v>
      </c>
      <c r="F432" s="79">
        <v>9.8559322033898162</v>
      </c>
      <c r="G432" s="80"/>
      <c r="H432" s="14"/>
      <c r="I432" s="14"/>
      <c r="J432" s="15" t="s">
        <v>322</v>
      </c>
      <c r="K432" s="64"/>
      <c r="L432" s="64"/>
      <c r="M432" s="15"/>
      <c r="N432" s="81"/>
      <c r="O432" s="82">
        <v>9820.861328125</v>
      </c>
      <c r="P432" s="82">
        <v>5969.67138671875</v>
      </c>
      <c r="Q432" s="75"/>
      <c r="R432" s="83"/>
      <c r="S432" s="83"/>
      <c r="T432" s="77"/>
      <c r="U432" s="77"/>
      <c r="V432" s="77"/>
      <c r="W432" s="77"/>
      <c r="X432" s="50"/>
      <c r="Y432" s="50"/>
      <c r="Z432" s="50"/>
      <c r="AA432" s="50"/>
      <c r="AB432" s="49"/>
      <c r="AC432" s="84">
        <v>432</v>
      </c>
      <c r="AD4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2" s="107">
        <v>9.7999999999999794</v>
      </c>
      <c r="AF432" s="110"/>
      <c r="AG432" s="2"/>
      <c r="AI432" s="3"/>
      <c r="AJ432" s="3"/>
      <c r="AK432" s="3"/>
    </row>
    <row r="433" spans="1:37" ht="34.049999999999997" customHeight="1" x14ac:dyDescent="0.3">
      <c r="A433" t="s">
        <v>1407</v>
      </c>
      <c r="C433" t="s">
        <v>202</v>
      </c>
      <c r="D433" s="14"/>
      <c r="E433" s="14" t="s">
        <v>56</v>
      </c>
      <c r="F433" s="79">
        <v>3.0847457627118899</v>
      </c>
      <c r="G433" s="80"/>
      <c r="H433" s="14"/>
      <c r="I433" s="14"/>
      <c r="J433" s="15" t="s">
        <v>202</v>
      </c>
      <c r="K433" s="64"/>
      <c r="L433" s="64"/>
      <c r="M433" s="15"/>
      <c r="N433" s="81"/>
      <c r="O433" s="82">
        <v>2584.988525390625</v>
      </c>
      <c r="P433" s="82">
        <v>7016.3759765625</v>
      </c>
      <c r="Q433" s="75"/>
      <c r="R433" s="83"/>
      <c r="S433" s="83"/>
      <c r="T433" s="77"/>
      <c r="U433" s="77"/>
      <c r="V433" s="77"/>
      <c r="W433" s="77"/>
      <c r="X433" s="50"/>
      <c r="Y433" s="50"/>
      <c r="Z433" s="50"/>
      <c r="AA433" s="50"/>
      <c r="AB433" s="49"/>
      <c r="AC433" s="84">
        <v>433</v>
      </c>
      <c r="AD4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3" s="107">
        <v>5.0999999999999996</v>
      </c>
      <c r="AF433" s="110"/>
      <c r="AG433" s="2"/>
      <c r="AI433" s="3"/>
      <c r="AJ433" s="3"/>
      <c r="AK433" s="3"/>
    </row>
    <row r="434" spans="1:37" ht="34.049999999999997" customHeight="1" x14ac:dyDescent="0.3">
      <c r="A434" t="s">
        <v>1408</v>
      </c>
      <c r="C434" t="s">
        <v>323</v>
      </c>
      <c r="D434" s="14"/>
      <c r="E434" s="14" t="s">
        <v>56</v>
      </c>
      <c r="F434" s="79">
        <v>3.2288135593220604</v>
      </c>
      <c r="G434" s="80"/>
      <c r="H434" s="14"/>
      <c r="I434" s="14"/>
      <c r="J434" s="15" t="s">
        <v>323</v>
      </c>
      <c r="K434" s="64"/>
      <c r="L434" s="64"/>
      <c r="M434" s="15"/>
      <c r="N434" s="81"/>
      <c r="O434" s="82">
        <v>7390.65673828125</v>
      </c>
      <c r="P434" s="82">
        <v>3915.008544921875</v>
      </c>
      <c r="Q434" s="75"/>
      <c r="R434" s="83"/>
      <c r="S434" s="83"/>
      <c r="T434" s="77"/>
      <c r="U434" s="77"/>
      <c r="V434" s="77"/>
      <c r="W434" s="77"/>
      <c r="X434" s="50"/>
      <c r="Y434" s="50"/>
      <c r="Z434" s="50"/>
      <c r="AA434" s="50"/>
      <c r="AB434" s="49"/>
      <c r="AC434" s="84">
        <v>434</v>
      </c>
      <c r="AD4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4" s="107">
        <v>5.2</v>
      </c>
      <c r="AF434" s="110"/>
      <c r="AG434" s="2"/>
      <c r="AI434" s="3"/>
      <c r="AJ434" s="3"/>
      <c r="AK434" s="3"/>
    </row>
    <row r="435" spans="1:37" ht="34.049999999999997" customHeight="1" x14ac:dyDescent="0.3">
      <c r="A435" t="s">
        <v>1409</v>
      </c>
      <c r="C435" t="s">
        <v>324</v>
      </c>
      <c r="D435" s="14"/>
      <c r="E435" s="14" t="s">
        <v>56</v>
      </c>
      <c r="F435" s="79">
        <v>3.372881355932229</v>
      </c>
      <c r="G435" s="80"/>
      <c r="H435" s="14"/>
      <c r="I435" s="14"/>
      <c r="J435" s="15" t="s">
        <v>324</v>
      </c>
      <c r="K435" s="64"/>
      <c r="L435" s="64"/>
      <c r="M435" s="15"/>
      <c r="N435" s="81"/>
      <c r="O435" s="82">
        <v>6751.85986328125</v>
      </c>
      <c r="P435" s="82">
        <v>712.81005859375</v>
      </c>
      <c r="Q435" s="75"/>
      <c r="R435" s="83"/>
      <c r="S435" s="83"/>
      <c r="T435" s="77"/>
      <c r="U435" s="77"/>
      <c r="V435" s="77"/>
      <c r="W435" s="77"/>
      <c r="X435" s="50"/>
      <c r="Y435" s="50"/>
      <c r="Z435" s="50"/>
      <c r="AA435" s="50"/>
      <c r="AB435" s="49"/>
      <c r="AC435" s="84">
        <v>435</v>
      </c>
      <c r="AD4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5" s="107">
        <v>5.3</v>
      </c>
      <c r="AF435" s="110"/>
      <c r="AG435" s="2"/>
      <c r="AI435" s="3"/>
      <c r="AJ435" s="3"/>
      <c r="AK435" s="3"/>
    </row>
    <row r="436" spans="1:37" ht="34.049999999999997" customHeight="1" x14ac:dyDescent="0.3">
      <c r="A436" t="s">
        <v>1410</v>
      </c>
      <c r="C436" t="s">
        <v>325</v>
      </c>
      <c r="D436" s="14"/>
      <c r="E436" s="14" t="s">
        <v>56</v>
      </c>
      <c r="F436" s="79">
        <v>3.516949152542399</v>
      </c>
      <c r="G436" s="80"/>
      <c r="H436" s="14"/>
      <c r="I436" s="14"/>
      <c r="J436" s="15" t="s">
        <v>325</v>
      </c>
      <c r="K436" s="64"/>
      <c r="L436" s="64"/>
      <c r="M436" s="15"/>
      <c r="N436" s="81"/>
      <c r="O436" s="82">
        <v>1915.076171875</v>
      </c>
      <c r="P436" s="82">
        <v>2968.86376953125</v>
      </c>
      <c r="Q436" s="75"/>
      <c r="R436" s="83"/>
      <c r="S436" s="83"/>
      <c r="T436" s="77"/>
      <c r="U436" s="77"/>
      <c r="V436" s="77"/>
      <c r="W436" s="77"/>
      <c r="X436" s="50"/>
      <c r="Y436" s="50"/>
      <c r="Z436" s="50"/>
      <c r="AA436" s="50"/>
      <c r="AB436" s="49"/>
      <c r="AC436" s="84">
        <v>436</v>
      </c>
      <c r="AD4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6" s="107">
        <v>5.4</v>
      </c>
      <c r="AF436" s="110"/>
      <c r="AG436" s="2"/>
      <c r="AI436" s="3"/>
      <c r="AJ436" s="3"/>
      <c r="AK436" s="3"/>
    </row>
    <row r="437" spans="1:37" ht="34.049999999999997" customHeight="1" x14ac:dyDescent="0.3">
      <c r="A437" t="s">
        <v>1411</v>
      </c>
      <c r="C437" t="s">
        <v>326</v>
      </c>
      <c r="D437" s="14"/>
      <c r="E437" s="14" t="s">
        <v>56</v>
      </c>
      <c r="F437" s="79">
        <v>3.6610169491525677</v>
      </c>
      <c r="G437" s="80"/>
      <c r="H437" s="14"/>
      <c r="I437" s="14"/>
      <c r="J437" s="15" t="s">
        <v>326</v>
      </c>
      <c r="K437" s="64"/>
      <c r="L437" s="64"/>
      <c r="M437" s="15"/>
      <c r="N437" s="81"/>
      <c r="O437" s="82">
        <v>2394.4833984375</v>
      </c>
      <c r="P437" s="82">
        <v>1205.4552001953125</v>
      </c>
      <c r="Q437" s="75"/>
      <c r="R437" s="83"/>
      <c r="S437" s="83"/>
      <c r="T437" s="77"/>
      <c r="U437" s="77"/>
      <c r="V437" s="77"/>
      <c r="W437" s="77"/>
      <c r="X437" s="50"/>
      <c r="Y437" s="50"/>
      <c r="Z437" s="50"/>
      <c r="AA437" s="50"/>
      <c r="AB437" s="49"/>
      <c r="AC437" s="84">
        <v>437</v>
      </c>
      <c r="AD4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7" s="107">
        <v>5.5</v>
      </c>
      <c r="AF437" s="110"/>
      <c r="AG437" s="2"/>
      <c r="AI437" s="3"/>
      <c r="AJ437" s="3"/>
      <c r="AK437" s="3"/>
    </row>
    <row r="438" spans="1:37" ht="34.049999999999997" customHeight="1" x14ac:dyDescent="0.3">
      <c r="A438" t="s">
        <v>1412</v>
      </c>
      <c r="C438" t="s">
        <v>327</v>
      </c>
      <c r="D438" s="14"/>
      <c r="E438" s="14" t="s">
        <v>56</v>
      </c>
      <c r="F438" s="79">
        <v>3.8050847457627364</v>
      </c>
      <c r="G438" s="80"/>
      <c r="H438" s="14"/>
      <c r="I438" s="14"/>
      <c r="J438" s="15" t="s">
        <v>327</v>
      </c>
      <c r="K438" s="64"/>
      <c r="L438" s="64"/>
      <c r="M438" s="15"/>
      <c r="N438" s="81"/>
      <c r="O438" s="82">
        <v>9629.859375</v>
      </c>
      <c r="P438" s="82">
        <v>6652.259765625</v>
      </c>
      <c r="Q438" s="75"/>
      <c r="R438" s="83"/>
      <c r="S438" s="83"/>
      <c r="T438" s="77"/>
      <c r="U438" s="77"/>
      <c r="V438" s="77"/>
      <c r="W438" s="77"/>
      <c r="X438" s="50"/>
      <c r="Y438" s="50"/>
      <c r="Z438" s="50"/>
      <c r="AA438" s="50"/>
      <c r="AB438" s="49"/>
      <c r="AC438" s="84">
        <v>438</v>
      </c>
      <c r="AD4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8" s="107">
        <v>5.6</v>
      </c>
      <c r="AF438" s="110"/>
      <c r="AG438" s="2"/>
      <c r="AI438" s="3"/>
      <c r="AJ438" s="3"/>
      <c r="AK438" s="3"/>
    </row>
    <row r="439" spans="1:37" ht="34.049999999999997" customHeight="1" x14ac:dyDescent="0.3">
      <c r="A439" t="s">
        <v>1413</v>
      </c>
      <c r="C439" t="s">
        <v>328</v>
      </c>
      <c r="D439" s="14"/>
      <c r="E439" s="14" t="s">
        <v>56</v>
      </c>
      <c r="F439" s="79">
        <v>3.9491525423729068</v>
      </c>
      <c r="G439" s="80"/>
      <c r="H439" s="14"/>
      <c r="I439" s="14"/>
      <c r="J439" s="15" t="s">
        <v>328</v>
      </c>
      <c r="K439" s="64"/>
      <c r="L439" s="64"/>
      <c r="M439" s="15"/>
      <c r="N439" s="81"/>
      <c r="O439" s="82">
        <v>8667.0693359375</v>
      </c>
      <c r="P439" s="82">
        <v>2308.484130859375</v>
      </c>
      <c r="Q439" s="75"/>
      <c r="R439" s="83"/>
      <c r="S439" s="83"/>
      <c r="T439" s="77"/>
      <c r="U439" s="77"/>
      <c r="V439" s="77"/>
      <c r="W439" s="77"/>
      <c r="X439" s="50"/>
      <c r="Y439" s="50"/>
      <c r="Z439" s="50"/>
      <c r="AA439" s="50"/>
      <c r="AB439" s="49"/>
      <c r="AC439" s="84">
        <v>439</v>
      </c>
      <c r="AD4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39" s="107">
        <v>5.7</v>
      </c>
      <c r="AF439" s="110"/>
      <c r="AG439" s="2"/>
      <c r="AI439" s="3"/>
      <c r="AJ439" s="3"/>
      <c r="AK439" s="3"/>
    </row>
    <row r="440" spans="1:37" ht="34.049999999999997" customHeight="1" x14ac:dyDescent="0.3">
      <c r="A440" t="s">
        <v>1414</v>
      </c>
      <c r="C440" t="s">
        <v>329</v>
      </c>
      <c r="D440" s="14"/>
      <c r="E440" s="14" t="s">
        <v>56</v>
      </c>
      <c r="F440" s="79">
        <v>4.093220338983075</v>
      </c>
      <c r="G440" s="80"/>
      <c r="H440" s="14"/>
      <c r="I440" s="14"/>
      <c r="J440" s="15" t="s">
        <v>329</v>
      </c>
      <c r="K440" s="64"/>
      <c r="L440" s="64"/>
      <c r="M440" s="15"/>
      <c r="N440" s="81"/>
      <c r="O440" s="82">
        <v>9511.1494140625</v>
      </c>
      <c r="P440" s="82">
        <v>5370.4921875</v>
      </c>
      <c r="Q440" s="75"/>
      <c r="R440" s="83"/>
      <c r="S440" s="83"/>
      <c r="T440" s="77"/>
      <c r="U440" s="77"/>
      <c r="V440" s="77"/>
      <c r="W440" s="77"/>
      <c r="X440" s="50"/>
      <c r="Y440" s="50"/>
      <c r="Z440" s="50"/>
      <c r="AA440" s="50"/>
      <c r="AB440" s="49"/>
      <c r="AC440" s="84">
        <v>440</v>
      </c>
      <c r="AD4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0" s="107">
        <v>5.8</v>
      </c>
      <c r="AF440" s="110"/>
      <c r="AG440" s="2"/>
      <c r="AI440" s="3"/>
      <c r="AJ440" s="3"/>
      <c r="AK440" s="3"/>
    </row>
    <row r="441" spans="1:37" ht="34.049999999999997" customHeight="1" x14ac:dyDescent="0.3">
      <c r="A441" t="s">
        <v>1415</v>
      </c>
      <c r="C441" t="s">
        <v>298</v>
      </c>
      <c r="D441" s="14"/>
      <c r="E441" s="14" t="s">
        <v>56</v>
      </c>
      <c r="F441" s="79">
        <v>4.2372881355932455</v>
      </c>
      <c r="G441" s="80"/>
      <c r="H441" s="14"/>
      <c r="I441" s="14"/>
      <c r="J441" s="15" t="s">
        <v>298</v>
      </c>
      <c r="K441" s="64"/>
      <c r="L441" s="64"/>
      <c r="M441" s="15"/>
      <c r="N441" s="81"/>
      <c r="O441" s="82">
        <v>4291.873046875</v>
      </c>
      <c r="P441" s="82">
        <v>9173.60546875</v>
      </c>
      <c r="Q441" s="75"/>
      <c r="R441" s="83"/>
      <c r="S441" s="83"/>
      <c r="T441" s="77"/>
      <c r="U441" s="77"/>
      <c r="V441" s="77"/>
      <c r="W441" s="77"/>
      <c r="X441" s="50"/>
      <c r="Y441" s="50"/>
      <c r="Z441" s="50"/>
      <c r="AA441" s="50"/>
      <c r="AB441" s="49"/>
      <c r="AC441" s="84">
        <v>441</v>
      </c>
      <c r="AD4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1" s="107">
        <v>5.9</v>
      </c>
      <c r="AF441" s="110"/>
      <c r="AG441" s="2"/>
      <c r="AI441" s="3"/>
      <c r="AJ441" s="3"/>
      <c r="AK441" s="3"/>
    </row>
    <row r="442" spans="1:37" ht="34.049999999999997" customHeight="1" x14ac:dyDescent="0.3">
      <c r="A442" t="s">
        <v>1416</v>
      </c>
      <c r="C442" t="s">
        <v>178</v>
      </c>
      <c r="D442" s="14"/>
      <c r="E442" s="14" t="s">
        <v>56</v>
      </c>
      <c r="F442" s="79">
        <v>4.3813559322034141</v>
      </c>
      <c r="G442" s="80"/>
      <c r="H442" s="14"/>
      <c r="I442" s="14"/>
      <c r="J442" s="15" t="s">
        <v>178</v>
      </c>
      <c r="K442" s="64"/>
      <c r="L442" s="64"/>
      <c r="M442" s="15"/>
      <c r="N442" s="81"/>
      <c r="O442" s="82">
        <v>2683.182861328125</v>
      </c>
      <c r="P442" s="82">
        <v>3610.255859375</v>
      </c>
      <c r="Q442" s="75"/>
      <c r="R442" s="83"/>
      <c r="S442" s="83"/>
      <c r="T442" s="77"/>
      <c r="U442" s="77"/>
      <c r="V442" s="77"/>
      <c r="W442" s="77"/>
      <c r="X442" s="50"/>
      <c r="Y442" s="50"/>
      <c r="Z442" s="50"/>
      <c r="AA442" s="50"/>
      <c r="AB442" s="49"/>
      <c r="AC442" s="84">
        <v>442</v>
      </c>
      <c r="AD4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2" s="107">
        <v>6</v>
      </c>
      <c r="AF442" s="110"/>
      <c r="AG442" s="2"/>
      <c r="AI442" s="3"/>
      <c r="AJ442" s="3"/>
      <c r="AK442" s="3"/>
    </row>
    <row r="443" spans="1:37" ht="34.049999999999997" customHeight="1" x14ac:dyDescent="0.3">
      <c r="A443" t="s">
        <v>1417</v>
      </c>
      <c r="C443" t="s">
        <v>278</v>
      </c>
      <c r="D443" s="14"/>
      <c r="E443" s="14" t="s">
        <v>56</v>
      </c>
      <c r="F443" s="79">
        <v>4.5254237288135979</v>
      </c>
      <c r="G443" s="80"/>
      <c r="H443" s="14"/>
      <c r="I443" s="14"/>
      <c r="J443" s="15" t="s">
        <v>278</v>
      </c>
      <c r="K443" s="64"/>
      <c r="L443" s="64"/>
      <c r="M443" s="15"/>
      <c r="N443" s="81"/>
      <c r="O443" s="82">
        <v>5442.76708984375</v>
      </c>
      <c r="P443" s="82">
        <v>6077.17236328125</v>
      </c>
      <c r="Q443" s="75"/>
      <c r="R443" s="83"/>
      <c r="S443" s="83"/>
      <c r="T443" s="77"/>
      <c r="U443" s="77"/>
      <c r="V443" s="77"/>
      <c r="W443" s="77"/>
      <c r="X443" s="50"/>
      <c r="Y443" s="50"/>
      <c r="Z443" s="50"/>
      <c r="AA443" s="50"/>
      <c r="AB443" s="49"/>
      <c r="AC443" s="84">
        <v>443</v>
      </c>
      <c r="AD4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3" s="107">
        <v>6.1000000000000103</v>
      </c>
      <c r="AF443" s="110"/>
      <c r="AG443" s="2"/>
      <c r="AI443" s="3"/>
      <c r="AJ443" s="3"/>
      <c r="AK443" s="3"/>
    </row>
    <row r="444" spans="1:37" ht="34.049999999999997" customHeight="1" x14ac:dyDescent="0.3">
      <c r="A444" t="s">
        <v>1418</v>
      </c>
      <c r="C444" t="s">
        <v>330</v>
      </c>
      <c r="D444" s="14"/>
      <c r="E444" s="14" t="s">
        <v>56</v>
      </c>
      <c r="F444" s="79">
        <v>4.6694915254237674</v>
      </c>
      <c r="G444" s="80"/>
      <c r="H444" s="14"/>
      <c r="I444" s="14"/>
      <c r="J444" s="15" t="s">
        <v>330</v>
      </c>
      <c r="K444" s="64"/>
      <c r="L444" s="64"/>
      <c r="M444" s="15"/>
      <c r="N444" s="81"/>
      <c r="O444" s="82">
        <v>7237.6962890625</v>
      </c>
      <c r="P444" s="82">
        <v>9237.8203125</v>
      </c>
      <c r="Q444" s="75"/>
      <c r="R444" s="83"/>
      <c r="S444" s="83"/>
      <c r="T444" s="77"/>
      <c r="U444" s="77"/>
      <c r="V444" s="77"/>
      <c r="W444" s="77"/>
      <c r="X444" s="50"/>
      <c r="Y444" s="50"/>
      <c r="Z444" s="50"/>
      <c r="AA444" s="50"/>
      <c r="AB444" s="49"/>
      <c r="AC444" s="84">
        <v>444</v>
      </c>
      <c r="AD4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4" s="107">
        <v>6.2000000000000099</v>
      </c>
      <c r="AF444" s="110"/>
      <c r="AG444" s="2"/>
      <c r="AI444" s="3"/>
      <c r="AJ444" s="3"/>
      <c r="AK444" s="3"/>
    </row>
    <row r="445" spans="1:37" ht="34.049999999999997" customHeight="1" x14ac:dyDescent="0.3">
      <c r="A445" t="s">
        <v>1419</v>
      </c>
      <c r="C445" t="s">
        <v>202</v>
      </c>
      <c r="D445" s="14"/>
      <c r="E445" s="14" t="s">
        <v>56</v>
      </c>
      <c r="F445" s="79">
        <v>4.8135593220339361</v>
      </c>
      <c r="G445" s="80"/>
      <c r="H445" s="14"/>
      <c r="I445" s="14"/>
      <c r="J445" s="15" t="s">
        <v>202</v>
      </c>
      <c r="K445" s="64"/>
      <c r="L445" s="64"/>
      <c r="M445" s="15"/>
      <c r="N445" s="81"/>
      <c r="O445" s="82">
        <v>5744.0751953125</v>
      </c>
      <c r="P445" s="82">
        <v>6480.9267578125</v>
      </c>
      <c r="Q445" s="75"/>
      <c r="R445" s="83"/>
      <c r="S445" s="83"/>
      <c r="T445" s="77"/>
      <c r="U445" s="77"/>
      <c r="V445" s="77"/>
      <c r="W445" s="77"/>
      <c r="X445" s="50"/>
      <c r="Y445" s="50"/>
      <c r="Z445" s="50"/>
      <c r="AA445" s="50"/>
      <c r="AB445" s="49"/>
      <c r="AC445" s="84">
        <v>445</v>
      </c>
      <c r="AD4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5" s="107">
        <v>6.3000000000000096</v>
      </c>
      <c r="AF445" s="110"/>
      <c r="AG445" s="2"/>
      <c r="AI445" s="3"/>
      <c r="AJ445" s="3"/>
      <c r="AK445" s="3"/>
    </row>
    <row r="446" spans="1:37" ht="34.049999999999997" customHeight="1" x14ac:dyDescent="0.3">
      <c r="A446" t="s">
        <v>1420</v>
      </c>
      <c r="C446" t="s">
        <v>331</v>
      </c>
      <c r="D446" s="14"/>
      <c r="E446" s="14" t="s">
        <v>56</v>
      </c>
      <c r="F446" s="79">
        <v>4.9576271186441057</v>
      </c>
      <c r="G446" s="80"/>
      <c r="H446" s="14"/>
      <c r="I446" s="14"/>
      <c r="J446" s="15" t="s">
        <v>331</v>
      </c>
      <c r="K446" s="64"/>
      <c r="L446" s="64"/>
      <c r="M446" s="15"/>
      <c r="N446" s="81"/>
      <c r="O446" s="82">
        <v>9143.888671875</v>
      </c>
      <c r="P446" s="82">
        <v>7209.7548828125</v>
      </c>
      <c r="Q446" s="75"/>
      <c r="R446" s="83"/>
      <c r="S446" s="83"/>
      <c r="T446" s="77"/>
      <c r="U446" s="77"/>
      <c r="V446" s="77"/>
      <c r="W446" s="77"/>
      <c r="X446" s="50"/>
      <c r="Y446" s="50"/>
      <c r="Z446" s="50"/>
      <c r="AA446" s="50"/>
      <c r="AB446" s="49"/>
      <c r="AC446" s="84">
        <v>446</v>
      </c>
      <c r="AD4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6" s="107">
        <v>6.4000000000000101</v>
      </c>
      <c r="AF446" s="110"/>
      <c r="AG446" s="2"/>
      <c r="AI446" s="3"/>
      <c r="AJ446" s="3"/>
      <c r="AK446" s="3"/>
    </row>
    <row r="447" spans="1:37" ht="34.049999999999997" customHeight="1" x14ac:dyDescent="0.3">
      <c r="A447" t="s">
        <v>1421</v>
      </c>
      <c r="C447" t="s">
        <v>332</v>
      </c>
      <c r="D447" s="14"/>
      <c r="E447" s="14" t="s">
        <v>56</v>
      </c>
      <c r="F447" s="79">
        <v>5.1016949152542743</v>
      </c>
      <c r="G447" s="80"/>
      <c r="H447" s="14"/>
      <c r="I447" s="14"/>
      <c r="J447" s="15" t="s">
        <v>332</v>
      </c>
      <c r="K447" s="64"/>
      <c r="L447" s="64"/>
      <c r="M447" s="15"/>
      <c r="N447" s="81"/>
      <c r="O447" s="82">
        <v>3541.6337890625</v>
      </c>
      <c r="P447" s="82">
        <v>7170.73828125</v>
      </c>
      <c r="Q447" s="75"/>
      <c r="R447" s="83"/>
      <c r="S447" s="83"/>
      <c r="T447" s="77"/>
      <c r="U447" s="77"/>
      <c r="V447" s="77"/>
      <c r="W447" s="77"/>
      <c r="X447" s="50"/>
      <c r="Y447" s="50"/>
      <c r="Z447" s="50"/>
      <c r="AA447" s="50"/>
      <c r="AB447" s="49"/>
      <c r="AC447" s="84">
        <v>447</v>
      </c>
      <c r="AD4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7" s="107">
        <v>6.5000000000000098</v>
      </c>
      <c r="AF447" s="110"/>
      <c r="AG447" s="2"/>
      <c r="AI447" s="3"/>
      <c r="AJ447" s="3"/>
      <c r="AK447" s="3"/>
    </row>
    <row r="448" spans="1:37" ht="34.049999999999997" customHeight="1" x14ac:dyDescent="0.3">
      <c r="A448" t="s">
        <v>1422</v>
      </c>
      <c r="C448" t="s">
        <v>202</v>
      </c>
      <c r="D448" s="14"/>
      <c r="E448" s="14" t="s">
        <v>56</v>
      </c>
      <c r="F448" s="79">
        <v>5.2457627118644439</v>
      </c>
      <c r="G448" s="80"/>
      <c r="H448" s="14"/>
      <c r="I448" s="14"/>
      <c r="J448" s="15" t="s">
        <v>202</v>
      </c>
      <c r="K448" s="64"/>
      <c r="L448" s="64"/>
      <c r="M448" s="15"/>
      <c r="N448" s="81"/>
      <c r="O448" s="82">
        <v>6263.07080078125</v>
      </c>
      <c r="P448" s="82">
        <v>9681.068359375</v>
      </c>
      <c r="Q448" s="75"/>
      <c r="R448" s="83"/>
      <c r="S448" s="83"/>
      <c r="T448" s="77"/>
      <c r="U448" s="77"/>
      <c r="V448" s="77"/>
      <c r="W448" s="77"/>
      <c r="X448" s="50"/>
      <c r="Y448" s="50"/>
      <c r="Z448" s="50"/>
      <c r="AA448" s="50"/>
      <c r="AB448" s="49"/>
      <c r="AC448" s="84">
        <v>448</v>
      </c>
      <c r="AD4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8" s="107">
        <v>6.6000000000000103</v>
      </c>
      <c r="AF448" s="110"/>
      <c r="AG448" s="2"/>
      <c r="AI448" s="3"/>
      <c r="AJ448" s="3"/>
      <c r="AK448" s="3"/>
    </row>
    <row r="449" spans="1:37" ht="34.049999999999997" customHeight="1" x14ac:dyDescent="0.3">
      <c r="A449" t="s">
        <v>1423</v>
      </c>
      <c r="C449" t="s">
        <v>211</v>
      </c>
      <c r="D449" s="14"/>
      <c r="E449" s="14" t="s">
        <v>56</v>
      </c>
      <c r="F449" s="79">
        <v>5.3898305084746134</v>
      </c>
      <c r="G449" s="80"/>
      <c r="H449" s="14"/>
      <c r="I449" s="14"/>
      <c r="J449" s="15" t="s">
        <v>211</v>
      </c>
      <c r="K449" s="64"/>
      <c r="L449" s="64"/>
      <c r="M449" s="15"/>
      <c r="N449" s="81"/>
      <c r="O449" s="82">
        <v>2900.400146484375</v>
      </c>
      <c r="P449" s="82">
        <v>3319.7177734375</v>
      </c>
      <c r="Q449" s="75"/>
      <c r="R449" s="83"/>
      <c r="S449" s="83"/>
      <c r="T449" s="77"/>
      <c r="U449" s="77"/>
      <c r="V449" s="77"/>
      <c r="W449" s="77"/>
      <c r="X449" s="50"/>
      <c r="Y449" s="50"/>
      <c r="Z449" s="50"/>
      <c r="AA449" s="50"/>
      <c r="AB449" s="49"/>
      <c r="AC449" s="84">
        <v>449</v>
      </c>
      <c r="AD4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49" s="107">
        <v>6.7000000000000099</v>
      </c>
      <c r="AF449" s="110"/>
      <c r="AG449" s="2"/>
      <c r="AI449" s="3"/>
      <c r="AJ449" s="3"/>
      <c r="AK449" s="3"/>
    </row>
    <row r="450" spans="1:37" ht="34.049999999999997" customHeight="1" x14ac:dyDescent="0.3">
      <c r="A450" t="s">
        <v>1424</v>
      </c>
      <c r="C450" t="s">
        <v>211</v>
      </c>
      <c r="D450" s="14"/>
      <c r="E450" s="14" t="s">
        <v>56</v>
      </c>
      <c r="F450" s="79">
        <v>5.5338983050847821</v>
      </c>
      <c r="G450" s="80"/>
      <c r="H450" s="14"/>
      <c r="I450" s="14"/>
      <c r="J450" s="15" t="s">
        <v>211</v>
      </c>
      <c r="K450" s="64"/>
      <c r="L450" s="64"/>
      <c r="M450" s="15"/>
      <c r="N450" s="81"/>
      <c r="O450" s="82">
        <v>576.18597412109375</v>
      </c>
      <c r="P450" s="82">
        <v>3031.10546875</v>
      </c>
      <c r="Q450" s="75"/>
      <c r="R450" s="83"/>
      <c r="S450" s="83"/>
      <c r="T450" s="77"/>
      <c r="U450" s="77"/>
      <c r="V450" s="77"/>
      <c r="W450" s="77"/>
      <c r="X450" s="50"/>
      <c r="Y450" s="50"/>
      <c r="Z450" s="50"/>
      <c r="AA450" s="50"/>
      <c r="AB450" s="49"/>
      <c r="AC450" s="84">
        <v>450</v>
      </c>
      <c r="AD4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0" s="107">
        <v>6.8000000000000096</v>
      </c>
      <c r="AF450" s="110"/>
      <c r="AG450" s="2"/>
      <c r="AI450" s="3"/>
      <c r="AJ450" s="3"/>
      <c r="AK450" s="3"/>
    </row>
    <row r="451" spans="1:37" ht="34.049999999999997" customHeight="1" x14ac:dyDescent="0.3">
      <c r="A451" t="s">
        <v>1425</v>
      </c>
      <c r="C451" t="s">
        <v>174</v>
      </c>
      <c r="D451" s="14"/>
      <c r="E451" s="14" t="s">
        <v>56</v>
      </c>
      <c r="F451" s="79">
        <v>5.6779661016949516</v>
      </c>
      <c r="G451" s="80"/>
      <c r="H451" s="14"/>
      <c r="I451" s="14"/>
      <c r="J451" s="15" t="s">
        <v>174</v>
      </c>
      <c r="K451" s="64"/>
      <c r="L451" s="64"/>
      <c r="M451" s="15"/>
      <c r="N451" s="81"/>
      <c r="O451" s="82">
        <v>804.060302734375</v>
      </c>
      <c r="P451" s="82">
        <v>4102.27294921875</v>
      </c>
      <c r="Q451" s="75"/>
      <c r="R451" s="83"/>
      <c r="S451" s="83"/>
      <c r="T451" s="77"/>
      <c r="U451" s="77"/>
      <c r="V451" s="77"/>
      <c r="W451" s="77"/>
      <c r="X451" s="50"/>
      <c r="Y451" s="50"/>
      <c r="Z451" s="50"/>
      <c r="AA451" s="50"/>
      <c r="AB451" s="49"/>
      <c r="AC451" s="84">
        <v>451</v>
      </c>
      <c r="AD4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1" s="107">
        <v>6.9000000000000101</v>
      </c>
      <c r="AF451" s="110"/>
      <c r="AG451" s="2"/>
      <c r="AI451" s="3"/>
      <c r="AJ451" s="3"/>
      <c r="AK451" s="3"/>
    </row>
    <row r="452" spans="1:37" ht="34.049999999999997" customHeight="1" x14ac:dyDescent="0.3">
      <c r="A452" t="s">
        <v>1426</v>
      </c>
      <c r="C452" t="s">
        <v>324</v>
      </c>
      <c r="D452" s="14"/>
      <c r="E452" s="14" t="s">
        <v>56</v>
      </c>
      <c r="F452" s="79">
        <v>5.8220338983051203</v>
      </c>
      <c r="G452" s="80"/>
      <c r="H452" s="14"/>
      <c r="I452" s="14"/>
      <c r="J452" s="15" t="s">
        <v>324</v>
      </c>
      <c r="K452" s="64"/>
      <c r="L452" s="64"/>
      <c r="M452" s="15"/>
      <c r="N452" s="81"/>
      <c r="O452" s="82">
        <v>7595.32470703125</v>
      </c>
      <c r="P452" s="82">
        <v>1095.2625732421875</v>
      </c>
      <c r="Q452" s="75"/>
      <c r="R452" s="83"/>
      <c r="S452" s="83"/>
      <c r="T452" s="77"/>
      <c r="U452" s="77"/>
      <c r="V452" s="77"/>
      <c r="W452" s="77"/>
      <c r="X452" s="50"/>
      <c r="Y452" s="50"/>
      <c r="Z452" s="50"/>
      <c r="AA452" s="50"/>
      <c r="AB452" s="49"/>
      <c r="AC452" s="84">
        <v>452</v>
      </c>
      <c r="AD4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2" s="107">
        <v>7.0000000000000098</v>
      </c>
      <c r="AF452" s="110"/>
      <c r="AG452" s="2"/>
      <c r="AI452" s="3"/>
      <c r="AJ452" s="3"/>
      <c r="AK452" s="3"/>
    </row>
    <row r="453" spans="1:37" ht="34.049999999999997" customHeight="1" x14ac:dyDescent="0.3">
      <c r="A453" t="s">
        <v>1427</v>
      </c>
      <c r="C453" t="s">
        <v>333</v>
      </c>
      <c r="D453" s="14"/>
      <c r="E453" s="14" t="s">
        <v>56</v>
      </c>
      <c r="F453" s="79">
        <v>5.9661016949152907</v>
      </c>
      <c r="G453" s="80"/>
      <c r="H453" s="14"/>
      <c r="I453" s="14"/>
      <c r="J453" s="15" t="s">
        <v>333</v>
      </c>
      <c r="K453" s="64"/>
      <c r="L453" s="64"/>
      <c r="M453" s="15"/>
      <c r="N453" s="81"/>
      <c r="O453" s="82">
        <v>3009.402587890625</v>
      </c>
      <c r="P453" s="82">
        <v>1644.3594970703125</v>
      </c>
      <c r="Q453" s="75"/>
      <c r="R453" s="83"/>
      <c r="S453" s="83"/>
      <c r="T453" s="77"/>
      <c r="U453" s="77"/>
      <c r="V453" s="77"/>
      <c r="W453" s="77"/>
      <c r="X453" s="50"/>
      <c r="Y453" s="50"/>
      <c r="Z453" s="50"/>
      <c r="AA453" s="50"/>
      <c r="AB453" s="49"/>
      <c r="AC453" s="84">
        <v>453</v>
      </c>
      <c r="AD4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3" s="107">
        <v>7.1000000000000103</v>
      </c>
      <c r="AF453" s="110"/>
      <c r="AG453" s="2"/>
      <c r="AI453" s="3"/>
      <c r="AJ453" s="3"/>
      <c r="AK453" s="3"/>
    </row>
    <row r="454" spans="1:37" ht="34.049999999999997" customHeight="1" x14ac:dyDescent="0.3">
      <c r="A454" t="s">
        <v>1428</v>
      </c>
      <c r="C454" t="s">
        <v>191</v>
      </c>
      <c r="D454" s="14"/>
      <c r="E454" s="14" t="s">
        <v>56</v>
      </c>
      <c r="F454" s="79">
        <v>6.1101694915254594</v>
      </c>
      <c r="G454" s="80"/>
      <c r="H454" s="14"/>
      <c r="I454" s="14"/>
      <c r="J454" s="15" t="s">
        <v>191</v>
      </c>
      <c r="K454" s="64"/>
      <c r="L454" s="64"/>
      <c r="M454" s="15"/>
      <c r="N454" s="81"/>
      <c r="O454" s="82">
        <v>684.47540283203125</v>
      </c>
      <c r="P454" s="82">
        <v>4893.5634765625</v>
      </c>
      <c r="Q454" s="75"/>
      <c r="R454" s="83"/>
      <c r="S454" s="83"/>
      <c r="T454" s="77"/>
      <c r="U454" s="77"/>
      <c r="V454" s="77"/>
      <c r="W454" s="77"/>
      <c r="X454" s="50"/>
      <c r="Y454" s="50"/>
      <c r="Z454" s="50"/>
      <c r="AA454" s="50"/>
      <c r="AB454" s="49"/>
      <c r="AC454" s="84">
        <v>454</v>
      </c>
      <c r="AD4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4" s="107">
        <v>7.2000000000000099</v>
      </c>
      <c r="AF454" s="110"/>
      <c r="AG454" s="2"/>
      <c r="AI454" s="3"/>
      <c r="AJ454" s="3"/>
      <c r="AK454" s="3"/>
    </row>
    <row r="455" spans="1:37" ht="34.049999999999997" customHeight="1" x14ac:dyDescent="0.3">
      <c r="A455" t="s">
        <v>1429</v>
      </c>
      <c r="C455" t="s">
        <v>275</v>
      </c>
      <c r="D455" s="14"/>
      <c r="E455" s="14" t="s">
        <v>56</v>
      </c>
      <c r="F455" s="79">
        <v>6.254237288135629</v>
      </c>
      <c r="G455" s="80"/>
      <c r="H455" s="14"/>
      <c r="I455" s="14"/>
      <c r="J455" s="15" t="s">
        <v>275</v>
      </c>
      <c r="K455" s="64"/>
      <c r="L455" s="64"/>
      <c r="M455" s="15"/>
      <c r="N455" s="81"/>
      <c r="O455" s="82">
        <v>2611.56591796875</v>
      </c>
      <c r="P455" s="82">
        <v>4368.00439453125</v>
      </c>
      <c r="Q455" s="75"/>
      <c r="R455" s="83"/>
      <c r="S455" s="83"/>
      <c r="T455" s="77"/>
      <c r="U455" s="77"/>
      <c r="V455" s="77"/>
      <c r="W455" s="77"/>
      <c r="X455" s="50"/>
      <c r="Y455" s="50"/>
      <c r="Z455" s="50"/>
      <c r="AA455" s="50"/>
      <c r="AB455" s="49"/>
      <c r="AC455" s="84">
        <v>455</v>
      </c>
      <c r="AD4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5" s="107">
        <v>7.3000000000000096</v>
      </c>
      <c r="AF455" s="110"/>
      <c r="AG455" s="2"/>
      <c r="AI455" s="3"/>
      <c r="AJ455" s="3"/>
      <c r="AK455" s="3"/>
    </row>
    <row r="456" spans="1:37" ht="34.049999999999997" customHeight="1" x14ac:dyDescent="0.3">
      <c r="A456" t="s">
        <v>1430</v>
      </c>
      <c r="C456" t="s">
        <v>188</v>
      </c>
      <c r="D456" s="14"/>
      <c r="E456" s="14" t="s">
        <v>56</v>
      </c>
      <c r="F456" s="79">
        <v>6.3983050847457985</v>
      </c>
      <c r="G456" s="80"/>
      <c r="H456" s="14"/>
      <c r="I456" s="14"/>
      <c r="J456" s="15" t="s">
        <v>188</v>
      </c>
      <c r="K456" s="64"/>
      <c r="L456" s="64"/>
      <c r="M456" s="15"/>
      <c r="N456" s="81"/>
      <c r="O456" s="82">
        <v>2203.5693359375</v>
      </c>
      <c r="P456" s="82">
        <v>1718.075927734375</v>
      </c>
      <c r="Q456" s="75"/>
      <c r="R456" s="83"/>
      <c r="S456" s="83"/>
      <c r="T456" s="77"/>
      <c r="U456" s="77"/>
      <c r="V456" s="77"/>
      <c r="W456" s="77"/>
      <c r="X456" s="50"/>
      <c r="Y456" s="50"/>
      <c r="Z456" s="50"/>
      <c r="AA456" s="50"/>
      <c r="AB456" s="49"/>
      <c r="AC456" s="84">
        <v>456</v>
      </c>
      <c r="AD4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6" s="107">
        <v>7.4000000000000101</v>
      </c>
      <c r="AF456" s="110"/>
      <c r="AG456" s="2"/>
      <c r="AI456" s="3"/>
      <c r="AJ456" s="3"/>
      <c r="AK456" s="3"/>
    </row>
    <row r="457" spans="1:37" ht="34.049999999999997" customHeight="1" x14ac:dyDescent="0.3">
      <c r="A457" t="s">
        <v>1431</v>
      </c>
      <c r="C457" t="s">
        <v>176</v>
      </c>
      <c r="D457" s="14"/>
      <c r="E457" s="14" t="s">
        <v>56</v>
      </c>
      <c r="F457" s="79">
        <v>6.5423728813559672</v>
      </c>
      <c r="G457" s="80"/>
      <c r="H457" s="14"/>
      <c r="I457" s="14"/>
      <c r="J457" s="15" t="s">
        <v>176</v>
      </c>
      <c r="K457" s="64"/>
      <c r="L457" s="64"/>
      <c r="M457" s="15"/>
      <c r="N457" s="81"/>
      <c r="O457" s="82">
        <v>5192.6220703125</v>
      </c>
      <c r="P457" s="82">
        <v>5298.04296875</v>
      </c>
      <c r="Q457" s="75"/>
      <c r="R457" s="83"/>
      <c r="S457" s="83"/>
      <c r="T457" s="77"/>
      <c r="U457" s="77"/>
      <c r="V457" s="77"/>
      <c r="W457" s="77"/>
      <c r="X457" s="50"/>
      <c r="Y457" s="50"/>
      <c r="Z457" s="50"/>
      <c r="AA457" s="50"/>
      <c r="AB457" s="49"/>
      <c r="AC457" s="84">
        <v>457</v>
      </c>
      <c r="AD4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7" s="107">
        <v>7.5000000000000098</v>
      </c>
      <c r="AF457" s="110"/>
      <c r="AG457" s="2"/>
      <c r="AI457" s="3"/>
      <c r="AJ457" s="3"/>
      <c r="AK457" s="3"/>
    </row>
    <row r="458" spans="1:37" ht="34.049999999999997" customHeight="1" x14ac:dyDescent="0.3">
      <c r="A458" t="s">
        <v>1432</v>
      </c>
      <c r="C458" t="s">
        <v>334</v>
      </c>
      <c r="D458" s="14"/>
      <c r="E458" s="14" t="s">
        <v>56</v>
      </c>
      <c r="F458" s="79">
        <v>6.6864406779661376</v>
      </c>
      <c r="G458" s="80"/>
      <c r="H458" s="14"/>
      <c r="I458" s="14"/>
      <c r="J458" s="15" t="s">
        <v>334</v>
      </c>
      <c r="K458" s="64"/>
      <c r="L458" s="64"/>
      <c r="M458" s="15"/>
      <c r="N458" s="81"/>
      <c r="O458" s="82">
        <v>842.07281494140625</v>
      </c>
      <c r="P458" s="82">
        <v>5522.77783203125</v>
      </c>
      <c r="Q458" s="75"/>
      <c r="R458" s="83"/>
      <c r="S458" s="83"/>
      <c r="T458" s="77"/>
      <c r="U458" s="77"/>
      <c r="V458" s="77"/>
      <c r="W458" s="77"/>
      <c r="X458" s="50"/>
      <c r="Y458" s="50"/>
      <c r="Z458" s="50"/>
      <c r="AA458" s="50"/>
      <c r="AB458" s="49"/>
      <c r="AC458" s="84">
        <v>458</v>
      </c>
      <c r="AD4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8" s="107">
        <v>7.6000000000000103</v>
      </c>
      <c r="AF458" s="110"/>
      <c r="AG458" s="2"/>
      <c r="AI458" s="3"/>
      <c r="AJ458" s="3"/>
      <c r="AK458" s="3"/>
    </row>
    <row r="459" spans="1:37" ht="34.049999999999997" customHeight="1" x14ac:dyDescent="0.3">
      <c r="A459" t="s">
        <v>1433</v>
      </c>
      <c r="C459" t="s">
        <v>335</v>
      </c>
      <c r="D459" s="14"/>
      <c r="E459" s="14" t="s">
        <v>56</v>
      </c>
      <c r="F459" s="79">
        <v>6.8305084745763063</v>
      </c>
      <c r="G459" s="80"/>
      <c r="H459" s="14"/>
      <c r="I459" s="14"/>
      <c r="J459" s="15" t="s">
        <v>335</v>
      </c>
      <c r="K459" s="64"/>
      <c r="L459" s="64"/>
      <c r="M459" s="15"/>
      <c r="N459" s="81"/>
      <c r="O459" s="82">
        <v>4012.353759765625</v>
      </c>
      <c r="P459" s="82">
        <v>2650.7822265625</v>
      </c>
      <c r="Q459" s="75"/>
      <c r="R459" s="83"/>
      <c r="S459" s="83"/>
      <c r="T459" s="77"/>
      <c r="U459" s="77"/>
      <c r="V459" s="77"/>
      <c r="W459" s="77"/>
      <c r="X459" s="50"/>
      <c r="Y459" s="50"/>
      <c r="Z459" s="50"/>
      <c r="AA459" s="50"/>
      <c r="AB459" s="49"/>
      <c r="AC459" s="84">
        <v>459</v>
      </c>
      <c r="AD4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59" s="107">
        <v>7.7000000000000099</v>
      </c>
      <c r="AF459" s="110"/>
      <c r="AG459" s="2"/>
      <c r="AI459" s="3"/>
      <c r="AJ459" s="3"/>
      <c r="AK459" s="3"/>
    </row>
    <row r="460" spans="1:37" ht="34.049999999999997" customHeight="1" x14ac:dyDescent="0.3">
      <c r="A460" t="s">
        <v>1434</v>
      </c>
      <c r="C460" t="s">
        <v>294</v>
      </c>
      <c r="D460" s="14"/>
      <c r="E460" s="14" t="s">
        <v>56</v>
      </c>
      <c r="F460" s="79">
        <v>6.9745762711864749</v>
      </c>
      <c r="G460" s="80"/>
      <c r="H460" s="14"/>
      <c r="I460" s="14"/>
      <c r="J460" s="15" t="s">
        <v>294</v>
      </c>
      <c r="K460" s="64"/>
      <c r="L460" s="64"/>
      <c r="M460" s="15"/>
      <c r="N460" s="81"/>
      <c r="O460" s="82">
        <v>7249.2626953125</v>
      </c>
      <c r="P460" s="82">
        <v>885.1959228515625</v>
      </c>
      <c r="Q460" s="75"/>
      <c r="R460" s="83"/>
      <c r="S460" s="83"/>
      <c r="T460" s="77"/>
      <c r="U460" s="77"/>
      <c r="V460" s="77"/>
      <c r="W460" s="77"/>
      <c r="X460" s="50"/>
      <c r="Y460" s="50"/>
      <c r="Z460" s="50"/>
      <c r="AA460" s="50"/>
      <c r="AB460" s="49"/>
      <c r="AC460" s="84">
        <v>460</v>
      </c>
      <c r="AD4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0" s="107">
        <v>7.8000000000000096</v>
      </c>
      <c r="AF460" s="110"/>
      <c r="AG460" s="2"/>
      <c r="AI460" s="3"/>
      <c r="AJ460" s="3"/>
      <c r="AK460" s="3"/>
    </row>
    <row r="461" spans="1:37" ht="34.049999999999997" customHeight="1" x14ac:dyDescent="0.3">
      <c r="A461" t="s">
        <v>1435</v>
      </c>
      <c r="C461" t="s">
        <v>188</v>
      </c>
      <c r="D461" s="14"/>
      <c r="E461" s="14" t="s">
        <v>56</v>
      </c>
      <c r="F461" s="79">
        <v>7.1186440677966445</v>
      </c>
      <c r="G461" s="80"/>
      <c r="H461" s="14"/>
      <c r="I461" s="14"/>
      <c r="J461" s="15" t="s">
        <v>188</v>
      </c>
      <c r="K461" s="64"/>
      <c r="L461" s="64"/>
      <c r="M461" s="15"/>
      <c r="N461" s="81"/>
      <c r="O461" s="82">
        <v>6566.421875</v>
      </c>
      <c r="P461" s="82">
        <v>9155.310546875</v>
      </c>
      <c r="Q461" s="75"/>
      <c r="R461" s="83"/>
      <c r="S461" s="83"/>
      <c r="T461" s="77"/>
      <c r="U461" s="77"/>
      <c r="V461" s="77"/>
      <c r="W461" s="77"/>
      <c r="X461" s="50"/>
      <c r="Y461" s="50"/>
      <c r="Z461" s="50"/>
      <c r="AA461" s="50"/>
      <c r="AB461" s="49"/>
      <c r="AC461" s="84">
        <v>461</v>
      </c>
      <c r="AD4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1" s="107">
        <v>7.9000000000000101</v>
      </c>
      <c r="AF461" s="110"/>
      <c r="AG461" s="2"/>
      <c r="AI461" s="3"/>
      <c r="AJ461" s="3"/>
      <c r="AK461" s="3"/>
    </row>
    <row r="462" spans="1:37" ht="34.049999999999997" customHeight="1" x14ac:dyDescent="0.3">
      <c r="A462" t="s">
        <v>1436</v>
      </c>
      <c r="C462" t="s">
        <v>336</v>
      </c>
      <c r="D462" s="14"/>
      <c r="E462" s="14" t="s">
        <v>56</v>
      </c>
      <c r="F462" s="79">
        <v>7.2627118644068274</v>
      </c>
      <c r="G462" s="80"/>
      <c r="H462" s="14"/>
      <c r="I462" s="14"/>
      <c r="J462" s="15" t="s">
        <v>336</v>
      </c>
      <c r="K462" s="64"/>
      <c r="L462" s="64"/>
      <c r="M462" s="15"/>
      <c r="N462" s="81"/>
      <c r="O462" s="82">
        <v>9822.177734375</v>
      </c>
      <c r="P462" s="82">
        <v>6952.50048828125</v>
      </c>
      <c r="Q462" s="75"/>
      <c r="R462" s="83"/>
      <c r="S462" s="83"/>
      <c r="T462" s="77"/>
      <c r="U462" s="77"/>
      <c r="V462" s="77"/>
      <c r="W462" s="77"/>
      <c r="X462" s="50"/>
      <c r="Y462" s="50"/>
      <c r="Z462" s="50"/>
      <c r="AA462" s="50"/>
      <c r="AB462" s="49"/>
      <c r="AC462" s="84">
        <v>462</v>
      </c>
      <c r="AD4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2" s="107">
        <v>8.0000000000000195</v>
      </c>
      <c r="AF462" s="110"/>
      <c r="AG462" s="2"/>
      <c r="AI462" s="3"/>
      <c r="AJ462" s="3"/>
      <c r="AK462" s="3"/>
    </row>
    <row r="463" spans="1:37" ht="34.049999999999997" customHeight="1" x14ac:dyDescent="0.3">
      <c r="A463" t="s">
        <v>1437</v>
      </c>
      <c r="C463" t="s">
        <v>194</v>
      </c>
      <c r="D463" s="14"/>
      <c r="E463" s="14" t="s">
        <v>56</v>
      </c>
      <c r="F463" s="79">
        <v>7.4067796610169951</v>
      </c>
      <c r="G463" s="80"/>
      <c r="H463" s="14"/>
      <c r="I463" s="14"/>
      <c r="J463" s="15" t="s">
        <v>194</v>
      </c>
      <c r="K463" s="64"/>
      <c r="L463" s="64"/>
      <c r="M463" s="15"/>
      <c r="N463" s="81"/>
      <c r="O463" s="82">
        <v>7914.6982421875</v>
      </c>
      <c r="P463" s="82">
        <v>9501.8466796875</v>
      </c>
      <c r="Q463" s="75"/>
      <c r="R463" s="83"/>
      <c r="S463" s="83"/>
      <c r="T463" s="77"/>
      <c r="U463" s="77"/>
      <c r="V463" s="77"/>
      <c r="W463" s="77"/>
      <c r="X463" s="50"/>
      <c r="Y463" s="50"/>
      <c r="Z463" s="50"/>
      <c r="AA463" s="50"/>
      <c r="AB463" s="49"/>
      <c r="AC463" s="84">
        <v>463</v>
      </c>
      <c r="AD4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3" s="107">
        <v>8.1000000000000192</v>
      </c>
      <c r="AF463" s="110"/>
      <c r="AG463" s="2"/>
      <c r="AI463" s="3"/>
      <c r="AJ463" s="3"/>
      <c r="AK463" s="3"/>
    </row>
    <row r="464" spans="1:37" ht="34.049999999999997" customHeight="1" x14ac:dyDescent="0.3">
      <c r="A464" t="s">
        <v>1438</v>
      </c>
      <c r="C464" t="s">
        <v>176</v>
      </c>
      <c r="D464" s="14"/>
      <c r="E464" s="14" t="s">
        <v>56</v>
      </c>
      <c r="F464" s="79">
        <v>7.5508474576271674</v>
      </c>
      <c r="G464" s="80"/>
      <c r="H464" s="14"/>
      <c r="I464" s="14"/>
      <c r="J464" s="15" t="s">
        <v>176</v>
      </c>
      <c r="K464" s="64"/>
      <c r="L464" s="64"/>
      <c r="M464" s="15"/>
      <c r="N464" s="81"/>
      <c r="O464" s="82">
        <v>7732.8818359375</v>
      </c>
      <c r="P464" s="82">
        <v>8452.220703125</v>
      </c>
      <c r="Q464" s="75"/>
      <c r="R464" s="83"/>
      <c r="S464" s="83"/>
      <c r="T464" s="77"/>
      <c r="U464" s="77"/>
      <c r="V464" s="77"/>
      <c r="W464" s="77"/>
      <c r="X464" s="50"/>
      <c r="Y464" s="50"/>
      <c r="Z464" s="50"/>
      <c r="AA464" s="50"/>
      <c r="AB464" s="49"/>
      <c r="AC464" s="84">
        <v>464</v>
      </c>
      <c r="AD4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4" s="107">
        <v>8.2000000000000206</v>
      </c>
      <c r="AF464" s="110"/>
      <c r="AG464" s="2"/>
      <c r="AI464" s="3"/>
      <c r="AJ464" s="3"/>
      <c r="AK464" s="3"/>
    </row>
    <row r="465" spans="1:37" ht="34.049999999999997" customHeight="1" x14ac:dyDescent="0.3">
      <c r="A465" t="s">
        <v>1439</v>
      </c>
      <c r="C465" t="s">
        <v>199</v>
      </c>
      <c r="D465" s="14"/>
      <c r="E465" s="14" t="s">
        <v>56</v>
      </c>
      <c r="F465" s="79">
        <v>7.694915254237336</v>
      </c>
      <c r="G465" s="80"/>
      <c r="H465" s="14"/>
      <c r="I465" s="14"/>
      <c r="J465" s="15" t="s">
        <v>199</v>
      </c>
      <c r="K465" s="64"/>
      <c r="L465" s="64"/>
      <c r="M465" s="15"/>
      <c r="N465" s="81"/>
      <c r="O465" s="82">
        <v>2047.36962890625</v>
      </c>
      <c r="P465" s="82">
        <v>2693.698974609375</v>
      </c>
      <c r="Q465" s="75"/>
      <c r="R465" s="83"/>
      <c r="S465" s="83"/>
      <c r="T465" s="77"/>
      <c r="U465" s="77"/>
      <c r="V465" s="77"/>
      <c r="W465" s="77"/>
      <c r="X465" s="50"/>
      <c r="Y465" s="50"/>
      <c r="Z465" s="50"/>
      <c r="AA465" s="50"/>
      <c r="AB465" s="49"/>
      <c r="AC465" s="84">
        <v>465</v>
      </c>
      <c r="AD4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5" s="107">
        <v>8.3000000000000203</v>
      </c>
      <c r="AF465" s="110"/>
      <c r="AG465" s="2"/>
      <c r="AI465" s="3"/>
      <c r="AJ465" s="3"/>
      <c r="AK465" s="3"/>
    </row>
    <row r="466" spans="1:37" ht="34.049999999999997" customHeight="1" x14ac:dyDescent="0.3">
      <c r="A466" t="s">
        <v>1440</v>
      </c>
      <c r="C466" t="s">
        <v>337</v>
      </c>
      <c r="D466" s="14"/>
      <c r="E466" s="14" t="s">
        <v>56</v>
      </c>
      <c r="F466" s="79">
        <v>7.8389830508475038</v>
      </c>
      <c r="G466" s="80"/>
      <c r="H466" s="14"/>
      <c r="I466" s="14"/>
      <c r="J466" s="15" t="s">
        <v>337</v>
      </c>
      <c r="K466" s="64"/>
      <c r="L466" s="64"/>
      <c r="M466" s="15"/>
      <c r="N466" s="81"/>
      <c r="O466" s="82">
        <v>2126.30859375</v>
      </c>
      <c r="P466" s="82">
        <v>2906.874755859375</v>
      </c>
      <c r="Q466" s="75"/>
      <c r="R466" s="83"/>
      <c r="S466" s="83"/>
      <c r="T466" s="77"/>
      <c r="U466" s="77"/>
      <c r="V466" s="77"/>
      <c r="W466" s="77"/>
      <c r="X466" s="50"/>
      <c r="Y466" s="50"/>
      <c r="Z466" s="50"/>
      <c r="AA466" s="50"/>
      <c r="AB466" s="49"/>
      <c r="AC466" s="84">
        <v>466</v>
      </c>
      <c r="AD4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6" s="107">
        <v>8.4000000000000199</v>
      </c>
      <c r="AF466" s="110"/>
      <c r="AG466" s="2"/>
      <c r="AI466" s="3"/>
      <c r="AJ466" s="3"/>
      <c r="AK466" s="3"/>
    </row>
    <row r="467" spans="1:37" ht="34.049999999999997" customHeight="1" x14ac:dyDescent="0.3">
      <c r="A467" t="s">
        <v>1441</v>
      </c>
      <c r="C467" t="s">
        <v>338</v>
      </c>
      <c r="D467" s="14"/>
      <c r="E467" s="14" t="s">
        <v>56</v>
      </c>
      <c r="F467" s="79">
        <v>7.9830508474576733</v>
      </c>
      <c r="G467" s="80"/>
      <c r="H467" s="14"/>
      <c r="I467" s="14"/>
      <c r="J467" s="15" t="s">
        <v>338</v>
      </c>
      <c r="K467" s="64"/>
      <c r="L467" s="64"/>
      <c r="M467" s="15"/>
      <c r="N467" s="81"/>
      <c r="O467" s="82">
        <v>9034.3271484375</v>
      </c>
      <c r="P467" s="82">
        <v>1845.3037109375</v>
      </c>
      <c r="Q467" s="75"/>
      <c r="R467" s="83"/>
      <c r="S467" s="83"/>
      <c r="T467" s="77"/>
      <c r="U467" s="77"/>
      <c r="V467" s="77"/>
      <c r="W467" s="77"/>
      <c r="X467" s="50"/>
      <c r="Y467" s="50"/>
      <c r="Z467" s="50"/>
      <c r="AA467" s="50"/>
      <c r="AB467" s="49"/>
      <c r="AC467" s="84">
        <v>467</v>
      </c>
      <c r="AD4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7" s="107">
        <v>8.5000000000000195</v>
      </c>
      <c r="AF467" s="110"/>
      <c r="AG467" s="2"/>
      <c r="AI467" s="3"/>
      <c r="AJ467" s="3"/>
      <c r="AK467" s="3"/>
    </row>
    <row r="468" spans="1:37" ht="34.049999999999997" customHeight="1" x14ac:dyDescent="0.3">
      <c r="A468" t="s">
        <v>1442</v>
      </c>
      <c r="C468" t="s">
        <v>231</v>
      </c>
      <c r="D468" s="14"/>
      <c r="E468" s="14" t="s">
        <v>56</v>
      </c>
      <c r="F468" s="79">
        <v>8.127118644067842</v>
      </c>
      <c r="G468" s="80"/>
      <c r="H468" s="14"/>
      <c r="I468" s="14"/>
      <c r="J468" s="15" t="s">
        <v>231</v>
      </c>
      <c r="K468" s="64"/>
      <c r="L468" s="64"/>
      <c r="M468" s="15"/>
      <c r="N468" s="81"/>
      <c r="O468" s="82">
        <v>235.59994506835937</v>
      </c>
      <c r="P468" s="82">
        <v>6061.572265625</v>
      </c>
      <c r="Q468" s="75"/>
      <c r="R468" s="83"/>
      <c r="S468" s="83"/>
      <c r="T468" s="77"/>
      <c r="U468" s="77"/>
      <c r="V468" s="77"/>
      <c r="W468" s="77"/>
      <c r="X468" s="50"/>
      <c r="Y468" s="50"/>
      <c r="Z468" s="50"/>
      <c r="AA468" s="50"/>
      <c r="AB468" s="49"/>
      <c r="AC468" s="84">
        <v>468</v>
      </c>
      <c r="AD4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8" s="107">
        <v>8.6000000000000192</v>
      </c>
      <c r="AF468" s="110"/>
      <c r="AG468" s="2"/>
      <c r="AI468" s="3"/>
      <c r="AJ468" s="3"/>
      <c r="AK468" s="3"/>
    </row>
    <row r="469" spans="1:37" ht="34.049999999999997" customHeight="1" x14ac:dyDescent="0.3">
      <c r="A469" t="s">
        <v>1443</v>
      </c>
      <c r="C469" t="s">
        <v>339</v>
      </c>
      <c r="D469" s="14"/>
      <c r="E469" s="14" t="s">
        <v>56</v>
      </c>
      <c r="F469" s="79">
        <v>8.2711864406780151</v>
      </c>
      <c r="G469" s="80"/>
      <c r="H469" s="14"/>
      <c r="I469" s="14"/>
      <c r="J469" s="15" t="s">
        <v>339</v>
      </c>
      <c r="K469" s="64"/>
      <c r="L469" s="64"/>
      <c r="M469" s="15"/>
      <c r="N469" s="81"/>
      <c r="O469" s="82">
        <v>2624.972412109375</v>
      </c>
      <c r="P469" s="82">
        <v>7917.35205078125</v>
      </c>
      <c r="Q469" s="75"/>
      <c r="R469" s="83"/>
      <c r="S469" s="83"/>
      <c r="T469" s="77"/>
      <c r="U469" s="77"/>
      <c r="V469" s="77"/>
      <c r="W469" s="77"/>
      <c r="X469" s="50"/>
      <c r="Y469" s="50"/>
      <c r="Z469" s="50"/>
      <c r="AA469" s="50"/>
      <c r="AB469" s="49"/>
      <c r="AC469" s="84">
        <v>469</v>
      </c>
      <c r="AD4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69" s="107">
        <v>8.7000000000000206</v>
      </c>
      <c r="AF469" s="110"/>
      <c r="AG469" s="2"/>
      <c r="AI469" s="3"/>
      <c r="AJ469" s="3"/>
      <c r="AK469" s="3"/>
    </row>
    <row r="470" spans="1:37" ht="34.049999999999997" customHeight="1" x14ac:dyDescent="0.3">
      <c r="A470" t="s">
        <v>1444</v>
      </c>
      <c r="C470" t="s">
        <v>340</v>
      </c>
      <c r="D470" s="14"/>
      <c r="E470" s="14" t="s">
        <v>56</v>
      </c>
      <c r="F470" s="79">
        <v>8.4152542372881811</v>
      </c>
      <c r="G470" s="80"/>
      <c r="H470" s="14"/>
      <c r="I470" s="14"/>
      <c r="J470" s="15" t="s">
        <v>340</v>
      </c>
      <c r="K470" s="64"/>
      <c r="L470" s="64"/>
      <c r="M470" s="15"/>
      <c r="N470" s="81"/>
      <c r="O470" s="82">
        <v>8297.326171875</v>
      </c>
      <c r="P470" s="82">
        <v>5671.45654296875</v>
      </c>
      <c r="Q470" s="75"/>
      <c r="R470" s="83"/>
      <c r="S470" s="83"/>
      <c r="T470" s="77"/>
      <c r="U470" s="77"/>
      <c r="V470" s="77"/>
      <c r="W470" s="77"/>
      <c r="X470" s="50"/>
      <c r="Y470" s="50"/>
      <c r="Z470" s="50"/>
      <c r="AA470" s="50"/>
      <c r="AB470" s="49"/>
      <c r="AC470" s="84">
        <v>470</v>
      </c>
      <c r="AD4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0" s="107">
        <v>8.8000000000000203</v>
      </c>
      <c r="AF470" s="110"/>
      <c r="AG470" s="2"/>
      <c r="AI470" s="3"/>
      <c r="AJ470" s="3"/>
      <c r="AK470" s="3"/>
    </row>
    <row r="471" spans="1:37" ht="34.049999999999997" customHeight="1" x14ac:dyDescent="0.3">
      <c r="A471" t="s">
        <v>1445</v>
      </c>
      <c r="C471" t="s">
        <v>341</v>
      </c>
      <c r="D471" s="14"/>
      <c r="E471" s="14" t="s">
        <v>56</v>
      </c>
      <c r="F471" s="79">
        <v>8.5593220338983507</v>
      </c>
      <c r="G471" s="80"/>
      <c r="H471" s="14"/>
      <c r="I471" s="14"/>
      <c r="J471" s="15" t="s">
        <v>341</v>
      </c>
      <c r="K471" s="64"/>
      <c r="L471" s="64"/>
      <c r="M471" s="15"/>
      <c r="N471" s="81"/>
      <c r="O471" s="82">
        <v>6208.568359375</v>
      </c>
      <c r="P471" s="82">
        <v>449.48428344726562</v>
      </c>
      <c r="Q471" s="75"/>
      <c r="R471" s="83"/>
      <c r="S471" s="83"/>
      <c r="T471" s="77"/>
      <c r="U471" s="77"/>
      <c r="V471" s="77"/>
      <c r="W471" s="77"/>
      <c r="X471" s="50"/>
      <c r="Y471" s="50"/>
      <c r="Z471" s="50"/>
      <c r="AA471" s="50"/>
      <c r="AB471" s="49"/>
      <c r="AC471" s="84">
        <v>471</v>
      </c>
      <c r="AD4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1" s="107">
        <v>8.9000000000000199</v>
      </c>
      <c r="AF471" s="110"/>
      <c r="AG471" s="2"/>
      <c r="AI471" s="3"/>
      <c r="AJ471" s="3"/>
      <c r="AK471" s="3"/>
    </row>
    <row r="472" spans="1:37" ht="34.049999999999997" customHeight="1" x14ac:dyDescent="0.3">
      <c r="A472" t="s">
        <v>1446</v>
      </c>
      <c r="C472" t="s">
        <v>342</v>
      </c>
      <c r="D472" s="14"/>
      <c r="E472" s="14" t="s">
        <v>56</v>
      </c>
      <c r="F472" s="79">
        <v>8.7033898305085202</v>
      </c>
      <c r="G472" s="80"/>
      <c r="H472" s="14"/>
      <c r="I472" s="14"/>
      <c r="J472" s="15" t="s">
        <v>342</v>
      </c>
      <c r="K472" s="64"/>
      <c r="L472" s="64"/>
      <c r="M472" s="15"/>
      <c r="N472" s="81"/>
      <c r="O472" s="82">
        <v>7137.03564453125</v>
      </c>
      <c r="P472" s="82">
        <v>1451.379638671875</v>
      </c>
      <c r="Q472" s="75"/>
      <c r="R472" s="83"/>
      <c r="S472" s="83"/>
      <c r="T472" s="77"/>
      <c r="U472" s="77"/>
      <c r="V472" s="77"/>
      <c r="W472" s="77"/>
      <c r="X472" s="50"/>
      <c r="Y472" s="50"/>
      <c r="Z472" s="50"/>
      <c r="AA472" s="50"/>
      <c r="AB472" s="49"/>
      <c r="AC472" s="84">
        <v>472</v>
      </c>
      <c r="AD4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2" s="107">
        <v>9.0000000000000195</v>
      </c>
      <c r="AF472" s="110"/>
      <c r="AG472" s="2"/>
      <c r="AI472" s="3"/>
      <c r="AJ472" s="3"/>
      <c r="AK472" s="3"/>
    </row>
    <row r="473" spans="1:37" ht="34.049999999999997" customHeight="1" x14ac:dyDescent="0.3">
      <c r="A473" t="s">
        <v>1447</v>
      </c>
      <c r="C473" t="s">
        <v>343</v>
      </c>
      <c r="D473" s="14"/>
      <c r="E473" s="14" t="s">
        <v>56</v>
      </c>
      <c r="F473" s="79">
        <v>8.847457627118688</v>
      </c>
      <c r="G473" s="80"/>
      <c r="H473" s="14"/>
      <c r="I473" s="14"/>
      <c r="J473" s="15" t="s">
        <v>343</v>
      </c>
      <c r="K473" s="64"/>
      <c r="L473" s="64"/>
      <c r="M473" s="15"/>
      <c r="N473" s="81"/>
      <c r="O473" s="82">
        <v>2664.279296875</v>
      </c>
      <c r="P473" s="82">
        <v>9177.970703125</v>
      </c>
      <c r="Q473" s="75"/>
      <c r="R473" s="83"/>
      <c r="S473" s="83"/>
      <c r="T473" s="77"/>
      <c r="U473" s="77"/>
      <c r="V473" s="77"/>
      <c r="W473" s="77"/>
      <c r="X473" s="50"/>
      <c r="Y473" s="50"/>
      <c r="Z473" s="50"/>
      <c r="AA473" s="50"/>
      <c r="AB473" s="49"/>
      <c r="AC473" s="84">
        <v>473</v>
      </c>
      <c r="AD4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3" s="107">
        <v>9.1000000000000192</v>
      </c>
      <c r="AF473" s="110"/>
      <c r="AG473" s="2"/>
      <c r="AI473" s="3"/>
      <c r="AJ473" s="3"/>
      <c r="AK473" s="3"/>
    </row>
    <row r="474" spans="1:37" ht="34.049999999999997" customHeight="1" x14ac:dyDescent="0.3">
      <c r="A474" t="s">
        <v>1448</v>
      </c>
      <c r="C474" t="s">
        <v>344</v>
      </c>
      <c r="D474" s="14"/>
      <c r="E474" s="14" t="s">
        <v>56</v>
      </c>
      <c r="F474" s="79">
        <v>8.9915254237288593</v>
      </c>
      <c r="G474" s="80"/>
      <c r="H474" s="14"/>
      <c r="I474" s="14"/>
      <c r="J474" s="15" t="s">
        <v>344</v>
      </c>
      <c r="K474" s="64"/>
      <c r="L474" s="64"/>
      <c r="M474" s="15"/>
      <c r="N474" s="81"/>
      <c r="O474" s="82">
        <v>306.81967163085937</v>
      </c>
      <c r="P474" s="82">
        <v>3270.508544921875</v>
      </c>
      <c r="Q474" s="75"/>
      <c r="R474" s="83"/>
      <c r="S474" s="83"/>
      <c r="T474" s="77"/>
      <c r="U474" s="77"/>
      <c r="V474" s="77"/>
      <c r="W474" s="77"/>
      <c r="X474" s="50"/>
      <c r="Y474" s="50"/>
      <c r="Z474" s="50"/>
      <c r="AA474" s="50"/>
      <c r="AB474" s="49"/>
      <c r="AC474" s="84">
        <v>474</v>
      </c>
      <c r="AD4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4" s="107">
        <v>9.2000000000000206</v>
      </c>
      <c r="AF474" s="110"/>
      <c r="AG474" s="2"/>
      <c r="AI474" s="3"/>
      <c r="AJ474" s="3"/>
      <c r="AK474" s="3"/>
    </row>
    <row r="475" spans="1:37" ht="34.049999999999997" customHeight="1" x14ac:dyDescent="0.3">
      <c r="A475" t="s">
        <v>1449</v>
      </c>
      <c r="C475" t="s">
        <v>175</v>
      </c>
      <c r="D475" s="14"/>
      <c r="E475" s="14" t="s">
        <v>56</v>
      </c>
      <c r="F475" s="79">
        <v>9.1355932203390289</v>
      </c>
      <c r="G475" s="80"/>
      <c r="H475" s="14"/>
      <c r="I475" s="14"/>
      <c r="J475" s="15" t="s">
        <v>175</v>
      </c>
      <c r="K475" s="64"/>
      <c r="L475" s="64"/>
      <c r="M475" s="15"/>
      <c r="N475" s="81"/>
      <c r="O475" s="82">
        <v>4055.73779296875</v>
      </c>
      <c r="P475" s="82">
        <v>8687.4140625</v>
      </c>
      <c r="Q475" s="75"/>
      <c r="R475" s="83"/>
      <c r="S475" s="83"/>
      <c r="T475" s="77"/>
      <c r="U475" s="77"/>
      <c r="V475" s="77"/>
      <c r="W475" s="77"/>
      <c r="X475" s="50"/>
      <c r="Y475" s="50"/>
      <c r="Z475" s="50"/>
      <c r="AA475" s="50"/>
      <c r="AB475" s="49"/>
      <c r="AC475" s="84">
        <v>475</v>
      </c>
      <c r="AD4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5" s="107">
        <v>9.3000000000000203</v>
      </c>
      <c r="AF475" s="110"/>
      <c r="AG475" s="2"/>
      <c r="AI475" s="3"/>
      <c r="AJ475" s="3"/>
      <c r="AK475" s="3"/>
    </row>
    <row r="476" spans="1:37" ht="34.049999999999997" customHeight="1" x14ac:dyDescent="0.3">
      <c r="A476" t="s">
        <v>1450</v>
      </c>
      <c r="C476" t="s">
        <v>268</v>
      </c>
      <c r="D476" s="14"/>
      <c r="E476" s="14" t="s">
        <v>56</v>
      </c>
      <c r="F476" s="79">
        <v>9.2796610169491967</v>
      </c>
      <c r="G476" s="80"/>
      <c r="H476" s="14"/>
      <c r="I476" s="14"/>
      <c r="J476" s="15" t="s">
        <v>268</v>
      </c>
      <c r="K476" s="64"/>
      <c r="L476" s="64"/>
      <c r="M476" s="15"/>
      <c r="N476" s="81"/>
      <c r="O476" s="82">
        <v>7035.57470703125</v>
      </c>
      <c r="P476" s="82">
        <v>9503.154296875</v>
      </c>
      <c r="Q476" s="75"/>
      <c r="R476" s="83"/>
      <c r="S476" s="83"/>
      <c r="T476" s="77"/>
      <c r="U476" s="77"/>
      <c r="V476" s="77"/>
      <c r="W476" s="77"/>
      <c r="X476" s="50"/>
      <c r="Y476" s="50"/>
      <c r="Z476" s="50"/>
      <c r="AA476" s="50"/>
      <c r="AB476" s="49"/>
      <c r="AC476" s="84">
        <v>476</v>
      </c>
      <c r="AD4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6" s="107">
        <v>9.4000000000000199</v>
      </c>
      <c r="AF476" s="110"/>
      <c r="AG476" s="2"/>
      <c r="AI476" s="3"/>
      <c r="AJ476" s="3"/>
      <c r="AK476" s="3"/>
    </row>
    <row r="477" spans="1:37" ht="34.049999999999997" customHeight="1" x14ac:dyDescent="0.3">
      <c r="A477" t="s">
        <v>1451</v>
      </c>
      <c r="C477" t="s">
        <v>345</v>
      </c>
      <c r="D477" s="14"/>
      <c r="E477" s="14" t="s">
        <v>56</v>
      </c>
      <c r="F477" s="79">
        <v>9.4237288135593662</v>
      </c>
      <c r="G477" s="80"/>
      <c r="H477" s="14"/>
      <c r="I477" s="14"/>
      <c r="J477" s="15" t="s">
        <v>345</v>
      </c>
      <c r="K477" s="64"/>
      <c r="L477" s="64"/>
      <c r="M477" s="15"/>
      <c r="N477" s="81"/>
      <c r="O477" s="82">
        <v>8885.8466796875</v>
      </c>
      <c r="P477" s="82">
        <v>2720.490966796875</v>
      </c>
      <c r="Q477" s="75"/>
      <c r="R477" s="83"/>
      <c r="S477" s="83"/>
      <c r="T477" s="77"/>
      <c r="U477" s="77"/>
      <c r="V477" s="77"/>
      <c r="W477" s="77"/>
      <c r="X477" s="50"/>
      <c r="Y477" s="50"/>
      <c r="Z477" s="50"/>
      <c r="AA477" s="50"/>
      <c r="AB477" s="49"/>
      <c r="AC477" s="84">
        <v>477</v>
      </c>
      <c r="AD4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7" s="107">
        <v>9.5000000000000195</v>
      </c>
      <c r="AF477" s="110"/>
      <c r="AG477" s="2"/>
      <c r="AI477" s="3"/>
      <c r="AJ477" s="3"/>
      <c r="AK477" s="3"/>
    </row>
    <row r="478" spans="1:37" ht="34.049999999999997" customHeight="1" x14ac:dyDescent="0.3">
      <c r="A478" t="s">
        <v>1452</v>
      </c>
      <c r="C478" t="s">
        <v>346</v>
      </c>
      <c r="D478" s="14"/>
      <c r="E478" s="14" t="s">
        <v>56</v>
      </c>
      <c r="F478" s="79">
        <v>9.567796610169534</v>
      </c>
      <c r="G478" s="80"/>
      <c r="H478" s="14"/>
      <c r="I478" s="14"/>
      <c r="J478" s="15" t="s">
        <v>346</v>
      </c>
      <c r="K478" s="64"/>
      <c r="L478" s="64"/>
      <c r="M478" s="15"/>
      <c r="N478" s="81"/>
      <c r="O478" s="82">
        <v>4927.1005859375</v>
      </c>
      <c r="P478" s="82">
        <v>9075.984375</v>
      </c>
      <c r="Q478" s="75"/>
      <c r="R478" s="83"/>
      <c r="S478" s="83"/>
      <c r="T478" s="77"/>
      <c r="U478" s="77"/>
      <c r="V478" s="77"/>
      <c r="W478" s="77"/>
      <c r="X478" s="50"/>
      <c r="Y478" s="50"/>
      <c r="Z478" s="50"/>
      <c r="AA478" s="50"/>
      <c r="AB478" s="49"/>
      <c r="AC478" s="84">
        <v>478</v>
      </c>
      <c r="AD4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8" s="107">
        <v>9.6000000000000192</v>
      </c>
      <c r="AF478" s="110"/>
      <c r="AG478" s="2"/>
      <c r="AI478" s="3"/>
      <c r="AJ478" s="3"/>
      <c r="AK478" s="3"/>
    </row>
    <row r="479" spans="1:37" ht="34.049999999999997" customHeight="1" x14ac:dyDescent="0.3">
      <c r="A479" t="s">
        <v>1453</v>
      </c>
      <c r="C479" t="s">
        <v>347</v>
      </c>
      <c r="D479" s="14"/>
      <c r="E479" s="14" t="s">
        <v>56</v>
      </c>
      <c r="F479" s="79">
        <v>9.7118644067797071</v>
      </c>
      <c r="G479" s="80"/>
      <c r="H479" s="14"/>
      <c r="I479" s="14"/>
      <c r="J479" s="15" t="s">
        <v>347</v>
      </c>
      <c r="K479" s="64"/>
      <c r="L479" s="64"/>
      <c r="M479" s="15"/>
      <c r="N479" s="81"/>
      <c r="O479" s="82">
        <v>1639.1173095703125</v>
      </c>
      <c r="P479" s="82">
        <v>9027.2578125</v>
      </c>
      <c r="Q479" s="75"/>
      <c r="R479" s="83"/>
      <c r="S479" s="83"/>
      <c r="T479" s="77"/>
      <c r="U479" s="77"/>
      <c r="V479" s="77"/>
      <c r="W479" s="77"/>
      <c r="X479" s="50"/>
      <c r="Y479" s="50"/>
      <c r="Z479" s="50"/>
      <c r="AA479" s="50"/>
      <c r="AB479" s="49"/>
      <c r="AC479" s="84">
        <v>479</v>
      </c>
      <c r="AD4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79" s="107">
        <v>9.7000000000000206</v>
      </c>
      <c r="AF479" s="110"/>
      <c r="AG479" s="2"/>
      <c r="AI479" s="3"/>
      <c r="AJ479" s="3"/>
      <c r="AK479" s="3"/>
    </row>
    <row r="480" spans="1:37" ht="34.049999999999997" customHeight="1" x14ac:dyDescent="0.3">
      <c r="A480" t="s">
        <v>1454</v>
      </c>
      <c r="C480" t="s">
        <v>348</v>
      </c>
      <c r="D480" s="14"/>
      <c r="E480" s="14" t="s">
        <v>56</v>
      </c>
      <c r="F480" s="79">
        <v>9.8559322033898873</v>
      </c>
      <c r="G480" s="80"/>
      <c r="H480" s="14"/>
      <c r="I480" s="14"/>
      <c r="J480" s="15" t="s">
        <v>348</v>
      </c>
      <c r="K480" s="64"/>
      <c r="L480" s="64"/>
      <c r="M480" s="15"/>
      <c r="N480" s="81"/>
      <c r="O480" s="82">
        <v>1173.4561767578125</v>
      </c>
      <c r="P480" s="82">
        <v>1306.8447265625</v>
      </c>
      <c r="Q480" s="75"/>
      <c r="R480" s="83"/>
      <c r="S480" s="83"/>
      <c r="T480" s="77"/>
      <c r="U480" s="77"/>
      <c r="V480" s="77"/>
      <c r="W480" s="77"/>
      <c r="X480" s="50"/>
      <c r="Y480" s="50"/>
      <c r="Z480" s="50"/>
      <c r="AA480" s="50"/>
      <c r="AB480" s="49"/>
      <c r="AC480" s="84">
        <v>480</v>
      </c>
      <c r="AD4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0" s="107">
        <v>9.8000000000000291</v>
      </c>
      <c r="AF480" s="110"/>
      <c r="AG480" s="2"/>
      <c r="AI480" s="3"/>
      <c r="AJ480" s="3"/>
      <c r="AK480" s="3"/>
    </row>
    <row r="481" spans="1:37" ht="34.049999999999997" customHeight="1" x14ac:dyDescent="0.3">
      <c r="A481" t="s">
        <v>1455</v>
      </c>
      <c r="C481" t="s">
        <v>343</v>
      </c>
      <c r="D481" s="14"/>
      <c r="E481" s="14" t="s">
        <v>56</v>
      </c>
      <c r="F481" s="79">
        <v>4.3813559322034141</v>
      </c>
      <c r="G481" s="80"/>
      <c r="H481" s="14"/>
      <c r="I481" s="14"/>
      <c r="J481" s="15" t="s">
        <v>343</v>
      </c>
      <c r="K481" s="64"/>
      <c r="L481" s="64"/>
      <c r="M481" s="15"/>
      <c r="N481" s="81"/>
      <c r="O481" s="82">
        <v>5585.28662109375</v>
      </c>
      <c r="P481" s="82">
        <v>4541.14599609375</v>
      </c>
      <c r="Q481" s="75"/>
      <c r="R481" s="83"/>
      <c r="S481" s="83"/>
      <c r="T481" s="77"/>
      <c r="U481" s="77"/>
      <c r="V481" s="77"/>
      <c r="W481" s="77"/>
      <c r="X481" s="50"/>
      <c r="Y481" s="50"/>
      <c r="Z481" s="50"/>
      <c r="AA481" s="50"/>
      <c r="AB481" s="49"/>
      <c r="AC481" s="84">
        <v>481</v>
      </c>
      <c r="AD4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1" s="107">
        <v>6</v>
      </c>
      <c r="AF481" s="110"/>
      <c r="AG481" s="2"/>
      <c r="AI481" s="3"/>
      <c r="AJ481" s="3"/>
      <c r="AK481" s="3"/>
    </row>
    <row r="482" spans="1:37" ht="34.049999999999997" customHeight="1" x14ac:dyDescent="0.3">
      <c r="A482" t="s">
        <v>1456</v>
      </c>
      <c r="C482" t="s">
        <v>349</v>
      </c>
      <c r="D482" s="14"/>
      <c r="E482" s="14" t="s">
        <v>56</v>
      </c>
      <c r="F482" s="79">
        <v>4.5254237288135837</v>
      </c>
      <c r="G482" s="80"/>
      <c r="H482" s="14"/>
      <c r="I482" s="14"/>
      <c r="J482" s="15" t="s">
        <v>349</v>
      </c>
      <c r="K482" s="64"/>
      <c r="L482" s="64"/>
      <c r="M482" s="15"/>
      <c r="N482" s="81"/>
      <c r="O482" s="82">
        <v>7991.24951171875</v>
      </c>
      <c r="P482" s="82">
        <v>8050.2978515625</v>
      </c>
      <c r="Q482" s="75"/>
      <c r="R482" s="83"/>
      <c r="S482" s="83"/>
      <c r="T482" s="77"/>
      <c r="U482" s="77"/>
      <c r="V482" s="77"/>
      <c r="W482" s="77"/>
      <c r="X482" s="50"/>
      <c r="Y482" s="50"/>
      <c r="Z482" s="50"/>
      <c r="AA482" s="50"/>
      <c r="AB482" s="49"/>
      <c r="AC482" s="84">
        <v>482</v>
      </c>
      <c r="AD4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2" s="107">
        <v>6.1</v>
      </c>
      <c r="AF482" s="110"/>
      <c r="AG482" s="2"/>
      <c r="AI482" s="3"/>
      <c r="AJ482" s="3"/>
      <c r="AK482" s="3"/>
    </row>
    <row r="483" spans="1:37" ht="34.049999999999997" customHeight="1" x14ac:dyDescent="0.3">
      <c r="A483" t="s">
        <v>1457</v>
      </c>
      <c r="C483" t="s">
        <v>220</v>
      </c>
      <c r="D483" s="14"/>
      <c r="E483" s="14" t="s">
        <v>56</v>
      </c>
      <c r="F483" s="79">
        <v>4.6694915254237532</v>
      </c>
      <c r="G483" s="80"/>
      <c r="H483" s="14"/>
      <c r="I483" s="14"/>
      <c r="J483" s="15" t="s">
        <v>220</v>
      </c>
      <c r="K483" s="64"/>
      <c r="L483" s="64"/>
      <c r="M483" s="15"/>
      <c r="N483" s="81"/>
      <c r="O483" s="82">
        <v>8801.3798828125</v>
      </c>
      <c r="P483" s="82">
        <v>7746.0078125</v>
      </c>
      <c r="Q483" s="75"/>
      <c r="R483" s="83"/>
      <c r="S483" s="83"/>
      <c r="T483" s="77"/>
      <c r="U483" s="77"/>
      <c r="V483" s="77"/>
      <c r="W483" s="77"/>
      <c r="X483" s="50"/>
      <c r="Y483" s="50"/>
      <c r="Z483" s="50"/>
      <c r="AA483" s="50"/>
      <c r="AB483" s="49"/>
      <c r="AC483" s="84">
        <v>483</v>
      </c>
      <c r="AD4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3" s="107">
        <v>6.2</v>
      </c>
      <c r="AF483" s="110"/>
      <c r="AG483" s="2"/>
      <c r="AI483" s="3"/>
      <c r="AJ483" s="3"/>
      <c r="AK483" s="3"/>
    </row>
    <row r="484" spans="1:37" ht="34.049999999999997" customHeight="1" x14ac:dyDescent="0.3">
      <c r="A484" t="s">
        <v>1458</v>
      </c>
      <c r="C484" t="s">
        <v>350</v>
      </c>
      <c r="D484" s="14"/>
      <c r="E484" s="14" t="s">
        <v>56</v>
      </c>
      <c r="F484" s="79">
        <v>4.813559322033921</v>
      </c>
      <c r="G484" s="80"/>
      <c r="H484" s="14"/>
      <c r="I484" s="14"/>
      <c r="J484" s="15" t="s">
        <v>350</v>
      </c>
      <c r="K484" s="64"/>
      <c r="L484" s="64"/>
      <c r="M484" s="15"/>
      <c r="N484" s="81"/>
      <c r="O484" s="82">
        <v>5884.47802734375</v>
      </c>
      <c r="P484" s="82">
        <v>9199.48046875</v>
      </c>
      <c r="Q484" s="75"/>
      <c r="R484" s="83"/>
      <c r="S484" s="83"/>
      <c r="T484" s="77"/>
      <c r="U484" s="77"/>
      <c r="V484" s="77"/>
      <c r="W484" s="77"/>
      <c r="X484" s="50"/>
      <c r="Y484" s="50"/>
      <c r="Z484" s="50"/>
      <c r="AA484" s="50"/>
      <c r="AB484" s="49"/>
      <c r="AC484" s="84">
        <v>484</v>
      </c>
      <c r="AD4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4" s="107">
        <v>6.3</v>
      </c>
      <c r="AF484" s="110"/>
      <c r="AG484" s="2"/>
      <c r="AI484" s="3"/>
      <c r="AJ484" s="3"/>
      <c r="AK484" s="3"/>
    </row>
    <row r="485" spans="1:37" ht="34.049999999999997" customHeight="1" x14ac:dyDescent="0.3">
      <c r="A485" t="s">
        <v>1459</v>
      </c>
      <c r="C485" t="s">
        <v>351</v>
      </c>
      <c r="D485" s="14"/>
      <c r="E485" s="14" t="s">
        <v>56</v>
      </c>
      <c r="F485" s="79">
        <v>4.9576271186440914</v>
      </c>
      <c r="G485" s="80"/>
      <c r="H485" s="14"/>
      <c r="I485" s="14"/>
      <c r="J485" s="15" t="s">
        <v>351</v>
      </c>
      <c r="K485" s="64"/>
      <c r="L485" s="64"/>
      <c r="M485" s="15"/>
      <c r="N485" s="81"/>
      <c r="O485" s="82">
        <v>4631.5126953125</v>
      </c>
      <c r="P485" s="82">
        <v>8377.5810546875</v>
      </c>
      <c r="Q485" s="75"/>
      <c r="R485" s="83"/>
      <c r="S485" s="83"/>
      <c r="T485" s="77"/>
      <c r="U485" s="77"/>
      <c r="V485" s="77"/>
      <c r="W485" s="77"/>
      <c r="X485" s="50"/>
      <c r="Y485" s="50"/>
      <c r="Z485" s="50"/>
      <c r="AA485" s="50"/>
      <c r="AB485" s="49"/>
      <c r="AC485" s="84">
        <v>485</v>
      </c>
      <c r="AD4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5" s="107">
        <v>6.4</v>
      </c>
      <c r="AF485" s="110"/>
      <c r="AG485" s="2"/>
      <c r="AI485" s="3"/>
      <c r="AJ485" s="3"/>
      <c r="AK485" s="3"/>
    </row>
    <row r="486" spans="1:37" ht="34.049999999999997" customHeight="1" x14ac:dyDescent="0.3">
      <c r="A486" t="s">
        <v>1460</v>
      </c>
      <c r="C486" t="s">
        <v>352</v>
      </c>
      <c r="D486" s="14"/>
      <c r="E486" s="14" t="s">
        <v>56</v>
      </c>
      <c r="F486" s="79">
        <v>5.1016949152542601</v>
      </c>
      <c r="G486" s="80"/>
      <c r="H486" s="14"/>
      <c r="I486" s="14"/>
      <c r="J486" s="15" t="s">
        <v>352</v>
      </c>
      <c r="K486" s="64"/>
      <c r="L486" s="64"/>
      <c r="M486" s="15"/>
      <c r="N486" s="81"/>
      <c r="O486" s="82">
        <v>5417.18212890625</v>
      </c>
      <c r="P486" s="82">
        <v>1411.9534912109375</v>
      </c>
      <c r="Q486" s="75"/>
      <c r="R486" s="83"/>
      <c r="S486" s="83"/>
      <c r="T486" s="77"/>
      <c r="U486" s="77"/>
      <c r="V486" s="77"/>
      <c r="W486" s="77"/>
      <c r="X486" s="50"/>
      <c r="Y486" s="50"/>
      <c r="Z486" s="50"/>
      <c r="AA486" s="50"/>
      <c r="AB486" s="49"/>
      <c r="AC486" s="84">
        <v>486</v>
      </c>
      <c r="AD4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6" s="107">
        <v>6.5</v>
      </c>
      <c r="AF486" s="110"/>
      <c r="AG486" s="2"/>
      <c r="AI486" s="3"/>
      <c r="AJ486" s="3"/>
      <c r="AK486" s="3"/>
    </row>
    <row r="487" spans="1:37" ht="34.049999999999997" customHeight="1" x14ac:dyDescent="0.3">
      <c r="A487" t="s">
        <v>1461</v>
      </c>
      <c r="C487" t="s">
        <v>353</v>
      </c>
      <c r="D487" s="14"/>
      <c r="E487" s="14" t="s">
        <v>56</v>
      </c>
      <c r="F487" s="79">
        <v>5.2457627118644297</v>
      </c>
      <c r="G487" s="80"/>
      <c r="H487" s="14"/>
      <c r="I487" s="14"/>
      <c r="J487" s="15" t="s">
        <v>353</v>
      </c>
      <c r="K487" s="64"/>
      <c r="L487" s="64"/>
      <c r="M487" s="15"/>
      <c r="N487" s="81"/>
      <c r="O487" s="82">
        <v>6386.19384765625</v>
      </c>
      <c r="P487" s="82">
        <v>1893.656494140625</v>
      </c>
      <c r="Q487" s="75"/>
      <c r="R487" s="83"/>
      <c r="S487" s="83"/>
      <c r="T487" s="77"/>
      <c r="U487" s="77"/>
      <c r="V487" s="77"/>
      <c r="W487" s="77"/>
      <c r="X487" s="50"/>
      <c r="Y487" s="50"/>
      <c r="Z487" s="50"/>
      <c r="AA487" s="50"/>
      <c r="AB487" s="49"/>
      <c r="AC487" s="84">
        <v>487</v>
      </c>
      <c r="AD4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7" s="107">
        <v>6.6</v>
      </c>
      <c r="AF487" s="110"/>
      <c r="AG487" s="2"/>
      <c r="AI487" s="3"/>
      <c r="AJ487" s="3"/>
      <c r="AK487" s="3"/>
    </row>
    <row r="488" spans="1:37" ht="34.049999999999997" customHeight="1" x14ac:dyDescent="0.3">
      <c r="A488" t="s">
        <v>1462</v>
      </c>
      <c r="C488" t="s">
        <v>188</v>
      </c>
      <c r="D488" s="14"/>
      <c r="E488" s="14" t="s">
        <v>56</v>
      </c>
      <c r="F488" s="79">
        <v>5.3898305084745992</v>
      </c>
      <c r="G488" s="80"/>
      <c r="H488" s="14"/>
      <c r="I488" s="14"/>
      <c r="J488" s="15" t="s">
        <v>188</v>
      </c>
      <c r="K488" s="64"/>
      <c r="L488" s="64"/>
      <c r="M488" s="15"/>
      <c r="N488" s="81"/>
      <c r="O488" s="82">
        <v>8909.3935546875</v>
      </c>
      <c r="P488" s="82">
        <v>4699.279296875</v>
      </c>
      <c r="Q488" s="75"/>
      <c r="R488" s="83"/>
      <c r="S488" s="83"/>
      <c r="T488" s="77"/>
      <c r="U488" s="77"/>
      <c r="V488" s="77"/>
      <c r="W488" s="77"/>
      <c r="X488" s="50"/>
      <c r="Y488" s="50"/>
      <c r="Z488" s="50"/>
      <c r="AA488" s="50"/>
      <c r="AB488" s="49"/>
      <c r="AC488" s="84">
        <v>488</v>
      </c>
      <c r="AD4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8" s="107">
        <v>6.7</v>
      </c>
      <c r="AF488" s="110"/>
      <c r="AG488" s="2"/>
      <c r="AI488" s="3"/>
      <c r="AJ488" s="3"/>
      <c r="AK488" s="3"/>
    </row>
    <row r="489" spans="1:37" ht="34.049999999999997" customHeight="1" x14ac:dyDescent="0.3">
      <c r="A489" t="s">
        <v>1463</v>
      </c>
      <c r="C489" t="s">
        <v>174</v>
      </c>
      <c r="D489" s="14"/>
      <c r="E489" s="14" t="s">
        <v>56</v>
      </c>
      <c r="F489" s="79">
        <v>5.5338983050847679</v>
      </c>
      <c r="G489" s="80"/>
      <c r="H489" s="14"/>
      <c r="I489" s="14"/>
      <c r="J489" s="15" t="s">
        <v>174</v>
      </c>
      <c r="K489" s="64"/>
      <c r="L489" s="64"/>
      <c r="M489" s="15"/>
      <c r="N489" s="81"/>
      <c r="O489" s="82">
        <v>3780.8349609375</v>
      </c>
      <c r="P489" s="82">
        <v>966.3333740234375</v>
      </c>
      <c r="Q489" s="75"/>
      <c r="R489" s="83"/>
      <c r="S489" s="83"/>
      <c r="T489" s="77"/>
      <c r="U489" s="77"/>
      <c r="V489" s="77"/>
      <c r="W489" s="77"/>
      <c r="X489" s="50"/>
      <c r="Y489" s="50"/>
      <c r="Z489" s="50"/>
      <c r="AA489" s="50"/>
      <c r="AB489" s="49"/>
      <c r="AC489" s="84">
        <v>489</v>
      </c>
      <c r="AD4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89" s="107">
        <v>6.8</v>
      </c>
      <c r="AF489" s="110"/>
      <c r="AG489" s="2"/>
      <c r="AI489" s="3"/>
      <c r="AJ489" s="3"/>
      <c r="AK489" s="3"/>
    </row>
    <row r="490" spans="1:37" ht="34.049999999999997" customHeight="1" x14ac:dyDescent="0.3">
      <c r="A490" t="s">
        <v>1464</v>
      </c>
      <c r="C490" t="s">
        <v>354</v>
      </c>
      <c r="D490" s="14"/>
      <c r="E490" s="14" t="s">
        <v>56</v>
      </c>
      <c r="F490" s="79">
        <v>5.6779661016949383</v>
      </c>
      <c r="G490" s="80"/>
      <c r="H490" s="14"/>
      <c r="I490" s="14"/>
      <c r="J490" s="15" t="s">
        <v>354</v>
      </c>
      <c r="K490" s="64"/>
      <c r="L490" s="64"/>
      <c r="M490" s="15"/>
      <c r="N490" s="81"/>
      <c r="O490" s="82">
        <v>6577.8916015625</v>
      </c>
      <c r="P490" s="82">
        <v>7684.248046875</v>
      </c>
      <c r="Q490" s="75"/>
      <c r="R490" s="83"/>
      <c r="S490" s="83"/>
      <c r="T490" s="77"/>
      <c r="U490" s="77"/>
      <c r="V490" s="77"/>
      <c r="W490" s="77"/>
      <c r="X490" s="50"/>
      <c r="Y490" s="50"/>
      <c r="Z490" s="50"/>
      <c r="AA490" s="50"/>
      <c r="AB490" s="49"/>
      <c r="AC490" s="84">
        <v>490</v>
      </c>
      <c r="AD4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0" s="107">
        <v>6.9</v>
      </c>
      <c r="AF490" s="110"/>
      <c r="AG490" s="2"/>
      <c r="AI490" s="3"/>
      <c r="AJ490" s="3"/>
      <c r="AK490" s="3"/>
    </row>
    <row r="491" spans="1:37" ht="34.049999999999997" customHeight="1" x14ac:dyDescent="0.3">
      <c r="A491" t="s">
        <v>1465</v>
      </c>
      <c r="C491" t="s">
        <v>299</v>
      </c>
      <c r="D491" s="14"/>
      <c r="E491" s="14" t="s">
        <v>56</v>
      </c>
      <c r="F491" s="79">
        <v>5.822033898305107</v>
      </c>
      <c r="G491" s="80"/>
      <c r="H491" s="14"/>
      <c r="I491" s="14"/>
      <c r="J491" s="15" t="s">
        <v>299</v>
      </c>
      <c r="K491" s="64"/>
      <c r="L491" s="64"/>
      <c r="M491" s="15"/>
      <c r="N491" s="81"/>
      <c r="O491" s="82">
        <v>2147.349365234375</v>
      </c>
      <c r="P491" s="82">
        <v>3232.927734375</v>
      </c>
      <c r="Q491" s="75"/>
      <c r="R491" s="83"/>
      <c r="S491" s="83"/>
      <c r="T491" s="77"/>
      <c r="U491" s="77"/>
      <c r="V491" s="77"/>
      <c r="W491" s="77"/>
      <c r="X491" s="50"/>
      <c r="Y491" s="50"/>
      <c r="Z491" s="50"/>
      <c r="AA491" s="50"/>
      <c r="AB491" s="49"/>
      <c r="AC491" s="84">
        <v>491</v>
      </c>
      <c r="AD4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1" s="107">
        <v>7</v>
      </c>
      <c r="AF491" s="110"/>
      <c r="AG491" s="2"/>
      <c r="AI491" s="3"/>
      <c r="AJ491" s="3"/>
      <c r="AK491" s="3"/>
    </row>
    <row r="492" spans="1:37" ht="34.049999999999997" customHeight="1" x14ac:dyDescent="0.3">
      <c r="A492" t="s">
        <v>1466</v>
      </c>
      <c r="C492" t="s">
        <v>196</v>
      </c>
      <c r="D492" s="14"/>
      <c r="E492" s="14" t="s">
        <v>56</v>
      </c>
      <c r="F492" s="79">
        <v>5.9661016949152756</v>
      </c>
      <c r="G492" s="80"/>
      <c r="H492" s="14"/>
      <c r="I492" s="14"/>
      <c r="J492" s="15" t="s">
        <v>196</v>
      </c>
      <c r="K492" s="64"/>
      <c r="L492" s="64"/>
      <c r="M492" s="15"/>
      <c r="N492" s="81"/>
      <c r="O492" s="82">
        <v>7125.51318359375</v>
      </c>
      <c r="P492" s="82">
        <v>4788.18603515625</v>
      </c>
      <c r="Q492" s="75"/>
      <c r="R492" s="83"/>
      <c r="S492" s="83"/>
      <c r="T492" s="77"/>
      <c r="U492" s="77"/>
      <c r="V492" s="77"/>
      <c r="W492" s="77"/>
      <c r="X492" s="50"/>
      <c r="Y492" s="50"/>
      <c r="Z492" s="50"/>
      <c r="AA492" s="50"/>
      <c r="AB492" s="49"/>
      <c r="AC492" s="84">
        <v>492</v>
      </c>
      <c r="AD4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2" s="107">
        <v>7.1</v>
      </c>
      <c r="AF492" s="110"/>
      <c r="AG492" s="2"/>
      <c r="AI492" s="3"/>
      <c r="AJ492" s="3"/>
      <c r="AK492" s="3"/>
    </row>
    <row r="493" spans="1:37" ht="34.049999999999997" customHeight="1" x14ac:dyDescent="0.3">
      <c r="A493" t="s">
        <v>1467</v>
      </c>
      <c r="C493" t="s">
        <v>257</v>
      </c>
      <c r="D493" s="14"/>
      <c r="E493" s="14" t="s">
        <v>56</v>
      </c>
      <c r="F493" s="79">
        <v>6.1101694915254452</v>
      </c>
      <c r="G493" s="80"/>
      <c r="H493" s="14"/>
      <c r="I493" s="14"/>
      <c r="J493" s="15" t="s">
        <v>257</v>
      </c>
      <c r="K493" s="64"/>
      <c r="L493" s="64"/>
      <c r="M493" s="15"/>
      <c r="N493" s="81"/>
      <c r="O493" s="82">
        <v>1561.1671142578125</v>
      </c>
      <c r="P493" s="82">
        <v>1688.7288818359375</v>
      </c>
      <c r="Q493" s="75"/>
      <c r="R493" s="83"/>
      <c r="S493" s="83"/>
      <c r="T493" s="77"/>
      <c r="U493" s="77"/>
      <c r="V493" s="77"/>
      <c r="W493" s="77"/>
      <c r="X493" s="50"/>
      <c r="Y493" s="50"/>
      <c r="Z493" s="50"/>
      <c r="AA493" s="50"/>
      <c r="AB493" s="49"/>
      <c r="AC493" s="84">
        <v>493</v>
      </c>
      <c r="AD4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3" s="107">
        <v>7.2</v>
      </c>
      <c r="AF493" s="110"/>
      <c r="AG493" s="2"/>
      <c r="AI493" s="3"/>
      <c r="AJ493" s="3"/>
      <c r="AK493" s="3"/>
    </row>
    <row r="494" spans="1:37" ht="34.049999999999997" customHeight="1" x14ac:dyDescent="0.3">
      <c r="A494" t="s">
        <v>1468</v>
      </c>
      <c r="C494" t="s">
        <v>267</v>
      </c>
      <c r="D494" s="14"/>
      <c r="E494" s="14" t="s">
        <v>56</v>
      </c>
      <c r="F494" s="79">
        <v>6.2542372881356139</v>
      </c>
      <c r="G494" s="80"/>
      <c r="H494" s="14"/>
      <c r="I494" s="14"/>
      <c r="J494" s="15" t="s">
        <v>267</v>
      </c>
      <c r="K494" s="64"/>
      <c r="L494" s="64"/>
      <c r="M494" s="15"/>
      <c r="N494" s="81"/>
      <c r="O494" s="82">
        <v>2451.042724609375</v>
      </c>
      <c r="P494" s="82">
        <v>4572.4130859375</v>
      </c>
      <c r="Q494" s="75"/>
      <c r="R494" s="83"/>
      <c r="S494" s="83"/>
      <c r="T494" s="77"/>
      <c r="U494" s="77"/>
      <c r="V494" s="77"/>
      <c r="W494" s="77"/>
      <c r="X494" s="50"/>
      <c r="Y494" s="50"/>
      <c r="Z494" s="50"/>
      <c r="AA494" s="50"/>
      <c r="AB494" s="49"/>
      <c r="AC494" s="84">
        <v>494</v>
      </c>
      <c r="AD4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4" s="107">
        <v>7.3</v>
      </c>
      <c r="AF494" s="110"/>
      <c r="AG494" s="2"/>
      <c r="AI494" s="3"/>
      <c r="AJ494" s="3"/>
      <c r="AK494" s="3"/>
    </row>
    <row r="495" spans="1:37" ht="34.049999999999997" customHeight="1" x14ac:dyDescent="0.3">
      <c r="A495" t="s">
        <v>1469</v>
      </c>
      <c r="C495" t="s">
        <v>355</v>
      </c>
      <c r="D495" s="14"/>
      <c r="E495" s="14" t="s">
        <v>56</v>
      </c>
      <c r="F495" s="79">
        <v>6.3983050847457843</v>
      </c>
      <c r="G495" s="80"/>
      <c r="H495" s="14"/>
      <c r="I495" s="14"/>
      <c r="J495" s="15" t="s">
        <v>355</v>
      </c>
      <c r="K495" s="64"/>
      <c r="L495" s="64"/>
      <c r="M495" s="15"/>
      <c r="N495" s="81"/>
      <c r="O495" s="82">
        <v>5969.94384765625</v>
      </c>
      <c r="P495" s="82">
        <v>196.97724914550781</v>
      </c>
      <c r="Q495" s="75"/>
      <c r="R495" s="83"/>
      <c r="S495" s="83"/>
      <c r="T495" s="77"/>
      <c r="U495" s="77"/>
      <c r="V495" s="77"/>
      <c r="W495" s="77"/>
      <c r="X495" s="50"/>
      <c r="Y495" s="50"/>
      <c r="Z495" s="50"/>
      <c r="AA495" s="50"/>
      <c r="AB495" s="49"/>
      <c r="AC495" s="84">
        <v>495</v>
      </c>
      <c r="AD4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5" s="107">
        <v>7.4</v>
      </c>
      <c r="AF495" s="110"/>
      <c r="AG495" s="2"/>
      <c r="AI495" s="3"/>
      <c r="AJ495" s="3"/>
      <c r="AK495" s="3"/>
    </row>
    <row r="496" spans="1:37" ht="34.049999999999997" customHeight="1" x14ac:dyDescent="0.3">
      <c r="A496" t="s">
        <v>1470</v>
      </c>
      <c r="C496" t="s">
        <v>275</v>
      </c>
      <c r="D496" s="14"/>
      <c r="E496" s="14" t="s">
        <v>56</v>
      </c>
      <c r="F496" s="79">
        <v>6.5423728813559388</v>
      </c>
      <c r="G496" s="80"/>
      <c r="H496" s="14"/>
      <c r="I496" s="14"/>
      <c r="J496" s="15" t="s">
        <v>275</v>
      </c>
      <c r="K496" s="64"/>
      <c r="L496" s="64"/>
      <c r="M496" s="15"/>
      <c r="N496" s="81"/>
      <c r="O496" s="82">
        <v>3486.813232421875</v>
      </c>
      <c r="P496" s="82">
        <v>7698.56103515625</v>
      </c>
      <c r="Q496" s="75"/>
      <c r="R496" s="83"/>
      <c r="S496" s="83"/>
      <c r="T496" s="77"/>
      <c r="U496" s="77"/>
      <c r="V496" s="77"/>
      <c r="W496" s="77"/>
      <c r="X496" s="50"/>
      <c r="Y496" s="50"/>
      <c r="Z496" s="50"/>
      <c r="AA496" s="50"/>
      <c r="AB496" s="49"/>
      <c r="AC496" s="84">
        <v>496</v>
      </c>
      <c r="AD4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6" s="107">
        <v>7.4999999999999902</v>
      </c>
      <c r="AF496" s="110"/>
      <c r="AG496" s="2"/>
      <c r="AI496" s="3"/>
      <c r="AJ496" s="3"/>
      <c r="AK496" s="3"/>
    </row>
    <row r="497" spans="1:37" ht="34.049999999999997" customHeight="1" x14ac:dyDescent="0.3">
      <c r="A497" t="s">
        <v>1471</v>
      </c>
      <c r="C497" t="s">
        <v>201</v>
      </c>
      <c r="D497" s="14"/>
      <c r="E497" s="14" t="s">
        <v>56</v>
      </c>
      <c r="F497" s="79">
        <v>6.6864406779661074</v>
      </c>
      <c r="G497" s="80"/>
      <c r="H497" s="14"/>
      <c r="I497" s="14"/>
      <c r="J497" s="15" t="s">
        <v>201</v>
      </c>
      <c r="K497" s="64"/>
      <c r="L497" s="64"/>
      <c r="M497" s="15"/>
      <c r="N497" s="81"/>
      <c r="O497" s="82">
        <v>1736.009765625</v>
      </c>
      <c r="P497" s="82">
        <v>2829.6279296875</v>
      </c>
      <c r="Q497" s="75"/>
      <c r="R497" s="83"/>
      <c r="S497" s="83"/>
      <c r="T497" s="77"/>
      <c r="U497" s="77"/>
      <c r="V497" s="77"/>
      <c r="W497" s="77"/>
      <c r="X497" s="50"/>
      <c r="Y497" s="50"/>
      <c r="Z497" s="50"/>
      <c r="AA497" s="50"/>
      <c r="AB497" s="49"/>
      <c r="AC497" s="84">
        <v>497</v>
      </c>
      <c r="AD4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7" s="107">
        <v>7.5999999999999899</v>
      </c>
      <c r="AF497" s="110"/>
      <c r="AG497" s="2"/>
      <c r="AI497" s="3"/>
      <c r="AJ497" s="3"/>
      <c r="AK497" s="3"/>
    </row>
    <row r="498" spans="1:37" ht="34.049999999999997" customHeight="1" x14ac:dyDescent="0.3">
      <c r="A498" t="s">
        <v>1472</v>
      </c>
      <c r="C498" t="s">
        <v>348</v>
      </c>
      <c r="D498" s="14"/>
      <c r="E498" s="14" t="s">
        <v>56</v>
      </c>
      <c r="F498" s="79">
        <v>6.8305084745762779</v>
      </c>
      <c r="G498" s="80"/>
      <c r="H498" s="14"/>
      <c r="I498" s="14"/>
      <c r="J498" s="15" t="s">
        <v>348</v>
      </c>
      <c r="K498" s="64"/>
      <c r="L498" s="64"/>
      <c r="M498" s="15"/>
      <c r="N498" s="81"/>
      <c r="O498" s="82">
        <v>6742.642578125</v>
      </c>
      <c r="P498" s="82">
        <v>6629.095703125</v>
      </c>
      <c r="Q498" s="75"/>
      <c r="R498" s="83"/>
      <c r="S498" s="83"/>
      <c r="T498" s="77"/>
      <c r="U498" s="77"/>
      <c r="V498" s="77"/>
      <c r="W498" s="77"/>
      <c r="X498" s="50"/>
      <c r="Y498" s="50"/>
      <c r="Z498" s="50"/>
      <c r="AA498" s="50"/>
      <c r="AB498" s="49"/>
      <c r="AC498" s="84">
        <v>498</v>
      </c>
      <c r="AD4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8" s="107">
        <v>7.6999999999999904</v>
      </c>
      <c r="AF498" s="110"/>
      <c r="AG498" s="2"/>
      <c r="AI498" s="3"/>
      <c r="AJ498" s="3"/>
      <c r="AK498" s="3"/>
    </row>
    <row r="499" spans="1:37" ht="34.049999999999997" customHeight="1" x14ac:dyDescent="0.3">
      <c r="A499" t="s">
        <v>1334</v>
      </c>
      <c r="C499" t="s">
        <v>178</v>
      </c>
      <c r="D499" s="14"/>
      <c r="E499" s="14" t="s">
        <v>56</v>
      </c>
      <c r="F499" s="79">
        <v>6.9745762711864465</v>
      </c>
      <c r="G499" s="80"/>
      <c r="H499" s="14"/>
      <c r="I499" s="14"/>
      <c r="J499" s="15" t="s">
        <v>178</v>
      </c>
      <c r="K499" s="64"/>
      <c r="L499" s="64"/>
      <c r="M499" s="15"/>
      <c r="N499" s="81"/>
      <c r="O499" s="82">
        <v>5198.595703125</v>
      </c>
      <c r="P499" s="82">
        <v>5930.4453125</v>
      </c>
      <c r="Q499" s="75"/>
      <c r="R499" s="83"/>
      <c r="S499" s="83"/>
      <c r="T499" s="77"/>
      <c r="U499" s="77"/>
      <c r="V499" s="77"/>
      <c r="W499" s="77"/>
      <c r="X499" s="50"/>
      <c r="Y499" s="50"/>
      <c r="Z499" s="50"/>
      <c r="AA499" s="50"/>
      <c r="AB499" s="49"/>
      <c r="AC499" s="84">
        <v>499</v>
      </c>
      <c r="AD4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499" s="107">
        <v>7.7999999999999901</v>
      </c>
      <c r="AF499" s="110"/>
      <c r="AG499" s="2"/>
      <c r="AI499" s="3"/>
      <c r="AJ499" s="3"/>
      <c r="AK499" s="3"/>
    </row>
    <row r="500" spans="1:37" ht="34.049999999999997" customHeight="1" x14ac:dyDescent="0.3">
      <c r="A500" t="s">
        <v>1473</v>
      </c>
      <c r="C500" t="s">
        <v>186</v>
      </c>
      <c r="D500" s="14"/>
      <c r="E500" s="14" t="s">
        <v>56</v>
      </c>
      <c r="F500" s="79">
        <v>7.1186440677966152</v>
      </c>
      <c r="G500" s="80"/>
      <c r="H500" s="14"/>
      <c r="I500" s="14"/>
      <c r="J500" s="15" t="s">
        <v>186</v>
      </c>
      <c r="K500" s="64"/>
      <c r="L500" s="64"/>
      <c r="M500" s="15"/>
      <c r="N500" s="81"/>
      <c r="O500" s="82">
        <v>6879.7333984375</v>
      </c>
      <c r="P500" s="82">
        <v>2649.861572265625</v>
      </c>
      <c r="Q500" s="75"/>
      <c r="R500" s="83"/>
      <c r="S500" s="83"/>
      <c r="T500" s="77"/>
      <c r="U500" s="77"/>
      <c r="V500" s="77"/>
      <c r="W500" s="77"/>
      <c r="X500" s="50"/>
      <c r="Y500" s="50"/>
      <c r="Z500" s="50"/>
      <c r="AA500" s="50"/>
      <c r="AB500" s="49"/>
      <c r="AC500" s="84">
        <v>500</v>
      </c>
      <c r="AD5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0" s="107">
        <v>7.8999999999999897</v>
      </c>
      <c r="AF500" s="110"/>
      <c r="AG500" s="2"/>
      <c r="AI500" s="3"/>
      <c r="AJ500" s="3"/>
      <c r="AK500" s="3"/>
    </row>
    <row r="501" spans="1:37" ht="34.049999999999997" customHeight="1" x14ac:dyDescent="0.3">
      <c r="A501" t="s">
        <v>1474</v>
      </c>
      <c r="C501" t="s">
        <v>295</v>
      </c>
      <c r="D501" s="14"/>
      <c r="E501" s="14" t="s">
        <v>56</v>
      </c>
      <c r="F501" s="79">
        <v>7.2627118644067865</v>
      </c>
      <c r="G501" s="80"/>
      <c r="H501" s="14"/>
      <c r="I501" s="14"/>
      <c r="J501" s="15" t="s">
        <v>295</v>
      </c>
      <c r="K501" s="64"/>
      <c r="L501" s="64"/>
      <c r="M501" s="15"/>
      <c r="N501" s="81"/>
      <c r="O501" s="82">
        <v>8476.6240234375</v>
      </c>
      <c r="P501" s="82">
        <v>646.917236328125</v>
      </c>
      <c r="Q501" s="75"/>
      <c r="R501" s="83"/>
      <c r="S501" s="83"/>
      <c r="T501" s="77"/>
      <c r="U501" s="77"/>
      <c r="V501" s="77"/>
      <c r="W501" s="77"/>
      <c r="X501" s="50"/>
      <c r="Y501" s="50"/>
      <c r="Z501" s="50"/>
      <c r="AA501" s="50"/>
      <c r="AB501" s="49"/>
      <c r="AC501" s="84">
        <v>501</v>
      </c>
      <c r="AD5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1" s="107">
        <v>7.9999999999999902</v>
      </c>
      <c r="AF501" s="110"/>
      <c r="AG501" s="2"/>
      <c r="AI501" s="3"/>
      <c r="AJ501" s="3"/>
      <c r="AK501" s="3"/>
    </row>
    <row r="502" spans="1:37" ht="34.049999999999997" customHeight="1" x14ac:dyDescent="0.3">
      <c r="A502" t="s">
        <v>1421</v>
      </c>
      <c r="C502" t="s">
        <v>332</v>
      </c>
      <c r="D502" s="14"/>
      <c r="E502" s="14" t="s">
        <v>56</v>
      </c>
      <c r="F502" s="79">
        <v>7.4067796610169543</v>
      </c>
      <c r="G502" s="80"/>
      <c r="H502" s="14"/>
      <c r="I502" s="14"/>
      <c r="J502" s="15" t="s">
        <v>332</v>
      </c>
      <c r="K502" s="64"/>
      <c r="L502" s="64"/>
      <c r="M502" s="15"/>
      <c r="N502" s="81"/>
      <c r="O502" s="82">
        <v>3541.6337890625</v>
      </c>
      <c r="P502" s="82">
        <v>7170.73828125</v>
      </c>
      <c r="Q502" s="75"/>
      <c r="R502" s="83"/>
      <c r="S502" s="83"/>
      <c r="T502" s="77"/>
      <c r="U502" s="77"/>
      <c r="V502" s="77"/>
      <c r="W502" s="77"/>
      <c r="X502" s="50"/>
      <c r="Y502" s="50"/>
      <c r="Z502" s="50"/>
      <c r="AA502" s="50"/>
      <c r="AB502" s="49"/>
      <c r="AC502" s="84">
        <v>502</v>
      </c>
      <c r="AD5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2" s="107">
        <v>8.0999999999999908</v>
      </c>
      <c r="AF502" s="110"/>
      <c r="AG502" s="2"/>
      <c r="AI502" s="3"/>
      <c r="AJ502" s="3"/>
      <c r="AK502" s="3"/>
    </row>
    <row r="503" spans="1:37" ht="34.049999999999997" customHeight="1" x14ac:dyDescent="0.3">
      <c r="A503" t="s">
        <v>1422</v>
      </c>
      <c r="C503" t="s">
        <v>202</v>
      </c>
      <c r="D503" s="14"/>
      <c r="E503" s="14" t="s">
        <v>56</v>
      </c>
      <c r="F503" s="79">
        <v>7.5508474576271238</v>
      </c>
      <c r="G503" s="80"/>
      <c r="H503" s="14"/>
      <c r="I503" s="14"/>
      <c r="J503" s="15" t="s">
        <v>202</v>
      </c>
      <c r="K503" s="64"/>
      <c r="L503" s="64"/>
      <c r="M503" s="15"/>
      <c r="N503" s="81"/>
      <c r="O503" s="82">
        <v>6263.07080078125</v>
      </c>
      <c r="P503" s="82">
        <v>9681.068359375</v>
      </c>
      <c r="Q503" s="75"/>
      <c r="R503" s="83"/>
      <c r="S503" s="83"/>
      <c r="T503" s="77"/>
      <c r="U503" s="77"/>
      <c r="V503" s="77"/>
      <c r="W503" s="77"/>
      <c r="X503" s="50"/>
      <c r="Y503" s="50"/>
      <c r="Z503" s="50"/>
      <c r="AA503" s="50"/>
      <c r="AB503" s="49"/>
      <c r="AC503" s="84">
        <v>503</v>
      </c>
      <c r="AD5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3" s="107">
        <v>8.1999999999999904</v>
      </c>
      <c r="AF503" s="110"/>
      <c r="AG503" s="2"/>
      <c r="AI503" s="3"/>
      <c r="AJ503" s="3"/>
      <c r="AK503" s="3"/>
    </row>
    <row r="504" spans="1:37" ht="34.049999999999997" customHeight="1" x14ac:dyDescent="0.3">
      <c r="A504" t="s">
        <v>1423</v>
      </c>
      <c r="C504" t="s">
        <v>211</v>
      </c>
      <c r="D504" s="14"/>
      <c r="E504" s="14" t="s">
        <v>56</v>
      </c>
      <c r="F504" s="79">
        <v>7.6949152542372925</v>
      </c>
      <c r="G504" s="80"/>
      <c r="H504" s="14"/>
      <c r="I504" s="14"/>
      <c r="J504" s="15" t="s">
        <v>211</v>
      </c>
      <c r="K504" s="64"/>
      <c r="L504" s="64"/>
      <c r="M504" s="15"/>
      <c r="N504" s="81"/>
      <c r="O504" s="82">
        <v>2900.400146484375</v>
      </c>
      <c r="P504" s="82">
        <v>3319.7177734375</v>
      </c>
      <c r="Q504" s="75"/>
      <c r="R504" s="83"/>
      <c r="S504" s="83"/>
      <c r="T504" s="77"/>
      <c r="U504" s="77"/>
      <c r="V504" s="77"/>
      <c r="W504" s="77"/>
      <c r="X504" s="50"/>
      <c r="Y504" s="50"/>
      <c r="Z504" s="50"/>
      <c r="AA504" s="50"/>
      <c r="AB504" s="49"/>
      <c r="AC504" s="84">
        <v>504</v>
      </c>
      <c r="AD5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4" s="107">
        <v>8.2999999999999901</v>
      </c>
      <c r="AF504" s="110"/>
      <c r="AG504" s="2"/>
      <c r="AI504" s="3"/>
      <c r="AJ504" s="3"/>
      <c r="AK504" s="3"/>
    </row>
    <row r="505" spans="1:37" ht="34.049999999999997" customHeight="1" x14ac:dyDescent="0.3">
      <c r="A505" t="s">
        <v>1424</v>
      </c>
      <c r="C505" t="s">
        <v>211</v>
      </c>
      <c r="D505" s="14"/>
      <c r="E505" s="14" t="s">
        <v>56</v>
      </c>
      <c r="F505" s="79">
        <v>7.8389830508474603</v>
      </c>
      <c r="G505" s="80"/>
      <c r="H505" s="14"/>
      <c r="I505" s="14"/>
      <c r="J505" s="15" t="s">
        <v>211</v>
      </c>
      <c r="K505" s="64"/>
      <c r="L505" s="64"/>
      <c r="M505" s="15"/>
      <c r="N505" s="81"/>
      <c r="O505" s="82">
        <v>576.18597412109375</v>
      </c>
      <c r="P505" s="82">
        <v>3031.10546875</v>
      </c>
      <c r="Q505" s="75"/>
      <c r="R505" s="83"/>
      <c r="S505" s="83"/>
      <c r="T505" s="77"/>
      <c r="U505" s="77"/>
      <c r="V505" s="77"/>
      <c r="W505" s="77"/>
      <c r="X505" s="50"/>
      <c r="Y505" s="50"/>
      <c r="Z505" s="50"/>
      <c r="AA505" s="50"/>
      <c r="AB505" s="49"/>
      <c r="AC505" s="84">
        <v>505</v>
      </c>
      <c r="AD5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5" s="107">
        <v>8.3999999999999897</v>
      </c>
      <c r="AF505" s="110"/>
      <c r="AG505" s="2"/>
      <c r="AI505" s="3"/>
      <c r="AJ505" s="3"/>
      <c r="AK505" s="3"/>
    </row>
    <row r="506" spans="1:37" ht="34.049999999999997" customHeight="1" x14ac:dyDescent="0.3">
      <c r="A506" t="s">
        <v>1425</v>
      </c>
      <c r="C506" t="s">
        <v>174</v>
      </c>
      <c r="D506" s="14"/>
      <c r="E506" s="14" t="s">
        <v>56</v>
      </c>
      <c r="F506" s="79">
        <v>7.9830508474576298</v>
      </c>
      <c r="G506" s="80"/>
      <c r="H506" s="14"/>
      <c r="I506" s="14"/>
      <c r="J506" s="15" t="s">
        <v>174</v>
      </c>
      <c r="K506" s="64"/>
      <c r="L506" s="64"/>
      <c r="M506" s="15"/>
      <c r="N506" s="81"/>
      <c r="O506" s="82">
        <v>804.060302734375</v>
      </c>
      <c r="P506" s="82">
        <v>4102.27294921875</v>
      </c>
      <c r="Q506" s="75"/>
      <c r="R506" s="83"/>
      <c r="S506" s="83"/>
      <c r="T506" s="77"/>
      <c r="U506" s="77"/>
      <c r="V506" s="77"/>
      <c r="W506" s="77"/>
      <c r="X506" s="50"/>
      <c r="Y506" s="50"/>
      <c r="Z506" s="50"/>
      <c r="AA506" s="50"/>
      <c r="AB506" s="49"/>
      <c r="AC506" s="84">
        <v>506</v>
      </c>
      <c r="AD5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6" s="107">
        <v>8.4999999999999893</v>
      </c>
      <c r="AF506" s="110"/>
      <c r="AG506" s="2"/>
      <c r="AI506" s="3"/>
      <c r="AJ506" s="3"/>
      <c r="AK506" s="3"/>
    </row>
    <row r="507" spans="1:37" ht="34.049999999999997" customHeight="1" x14ac:dyDescent="0.3">
      <c r="A507" t="s">
        <v>1426</v>
      </c>
      <c r="C507" t="s">
        <v>324</v>
      </c>
      <c r="D507" s="14"/>
      <c r="E507" s="14" t="s">
        <v>56</v>
      </c>
      <c r="F507" s="79">
        <v>8.1271186440678012</v>
      </c>
      <c r="G507" s="80"/>
      <c r="H507" s="14"/>
      <c r="I507" s="14"/>
      <c r="J507" s="15" t="s">
        <v>324</v>
      </c>
      <c r="K507" s="64"/>
      <c r="L507" s="64"/>
      <c r="M507" s="15"/>
      <c r="N507" s="81"/>
      <c r="O507" s="82">
        <v>7595.32470703125</v>
      </c>
      <c r="P507" s="82">
        <v>1095.2625732421875</v>
      </c>
      <c r="Q507" s="75"/>
      <c r="R507" s="83"/>
      <c r="S507" s="83"/>
      <c r="T507" s="77"/>
      <c r="U507" s="77"/>
      <c r="V507" s="77"/>
      <c r="W507" s="77"/>
      <c r="X507" s="50"/>
      <c r="Y507" s="50"/>
      <c r="Z507" s="50"/>
      <c r="AA507" s="50"/>
      <c r="AB507" s="49"/>
      <c r="AC507" s="84">
        <v>507</v>
      </c>
      <c r="AD5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7" s="107">
        <v>8.5999999999999908</v>
      </c>
      <c r="AF507" s="110"/>
      <c r="AG507" s="2"/>
      <c r="AI507" s="3"/>
      <c r="AJ507" s="3"/>
      <c r="AK507" s="3"/>
    </row>
    <row r="508" spans="1:37" ht="34.049999999999997" customHeight="1" x14ac:dyDescent="0.3">
      <c r="A508" t="s">
        <v>1427</v>
      </c>
      <c r="C508" t="s">
        <v>333</v>
      </c>
      <c r="D508" s="14"/>
      <c r="E508" s="14" t="s">
        <v>56</v>
      </c>
      <c r="F508" s="79">
        <v>8.2711864406779707</v>
      </c>
      <c r="G508" s="80"/>
      <c r="H508" s="14"/>
      <c r="I508" s="14"/>
      <c r="J508" s="15" t="s">
        <v>333</v>
      </c>
      <c r="K508" s="64"/>
      <c r="L508" s="64"/>
      <c r="M508" s="15"/>
      <c r="N508" s="81"/>
      <c r="O508" s="82">
        <v>3009.402587890625</v>
      </c>
      <c r="P508" s="82">
        <v>1644.3594970703125</v>
      </c>
      <c r="Q508" s="75"/>
      <c r="R508" s="83"/>
      <c r="S508" s="83"/>
      <c r="T508" s="77"/>
      <c r="U508" s="77"/>
      <c r="V508" s="77"/>
      <c r="W508" s="77"/>
      <c r="X508" s="50"/>
      <c r="Y508" s="50"/>
      <c r="Z508" s="50"/>
      <c r="AA508" s="50"/>
      <c r="AB508" s="49"/>
      <c r="AC508" s="84">
        <v>508</v>
      </c>
      <c r="AD5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8" s="107">
        <v>8.6999999999999904</v>
      </c>
      <c r="AF508" s="110"/>
      <c r="AG508" s="2"/>
      <c r="AI508" s="3"/>
      <c r="AJ508" s="3"/>
      <c r="AK508" s="3"/>
    </row>
    <row r="509" spans="1:37" ht="34.049999999999997" customHeight="1" x14ac:dyDescent="0.3">
      <c r="A509" t="s">
        <v>1428</v>
      </c>
      <c r="C509" t="s">
        <v>191</v>
      </c>
      <c r="D509" s="14"/>
      <c r="E509" s="14" t="s">
        <v>56</v>
      </c>
      <c r="F509" s="79">
        <v>8.4152542372881385</v>
      </c>
      <c r="G509" s="80"/>
      <c r="H509" s="14"/>
      <c r="I509" s="14"/>
      <c r="J509" s="15" t="s">
        <v>191</v>
      </c>
      <c r="K509" s="64"/>
      <c r="L509" s="64"/>
      <c r="M509" s="15"/>
      <c r="N509" s="81"/>
      <c r="O509" s="82">
        <v>684.47540283203125</v>
      </c>
      <c r="P509" s="82">
        <v>4893.5634765625</v>
      </c>
      <c r="Q509" s="75"/>
      <c r="R509" s="83"/>
      <c r="S509" s="83"/>
      <c r="T509" s="77"/>
      <c r="U509" s="77"/>
      <c r="V509" s="77"/>
      <c r="W509" s="77"/>
      <c r="X509" s="50"/>
      <c r="Y509" s="50"/>
      <c r="Z509" s="50"/>
      <c r="AA509" s="50"/>
      <c r="AB509" s="49"/>
      <c r="AC509" s="84">
        <v>509</v>
      </c>
      <c r="AD5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09" s="107">
        <v>8.7999999999999901</v>
      </c>
      <c r="AF509" s="110"/>
      <c r="AG509" s="2"/>
      <c r="AI509" s="3"/>
      <c r="AJ509" s="3"/>
      <c r="AK509" s="3"/>
    </row>
    <row r="510" spans="1:37" ht="34.049999999999997" customHeight="1" x14ac:dyDescent="0.3">
      <c r="A510" t="s">
        <v>1429</v>
      </c>
      <c r="C510" t="s">
        <v>275</v>
      </c>
      <c r="D510" s="14"/>
      <c r="E510" s="14" t="s">
        <v>56</v>
      </c>
      <c r="F510" s="79">
        <v>8.559322033898308</v>
      </c>
      <c r="G510" s="80"/>
      <c r="H510" s="14"/>
      <c r="I510" s="14"/>
      <c r="J510" s="15" t="s">
        <v>275</v>
      </c>
      <c r="K510" s="64"/>
      <c r="L510" s="64"/>
      <c r="M510" s="15"/>
      <c r="N510" s="81"/>
      <c r="O510" s="82">
        <v>2611.56591796875</v>
      </c>
      <c r="P510" s="82">
        <v>4368.00439453125</v>
      </c>
      <c r="Q510" s="75"/>
      <c r="R510" s="83"/>
      <c r="S510" s="83"/>
      <c r="T510" s="77"/>
      <c r="U510" s="77"/>
      <c r="V510" s="77"/>
      <c r="W510" s="77"/>
      <c r="X510" s="50"/>
      <c r="Y510" s="50"/>
      <c r="Z510" s="50"/>
      <c r="AA510" s="50"/>
      <c r="AB510" s="49"/>
      <c r="AC510" s="84">
        <v>510</v>
      </c>
      <c r="AD5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0" s="107">
        <v>8.8999999999999897</v>
      </c>
      <c r="AF510" s="110"/>
      <c r="AG510" s="2"/>
      <c r="AI510" s="3"/>
      <c r="AJ510" s="3"/>
      <c r="AK510" s="3"/>
    </row>
    <row r="511" spans="1:37" ht="34.049999999999997" customHeight="1" x14ac:dyDescent="0.3">
      <c r="A511" t="s">
        <v>1430</v>
      </c>
      <c r="C511" t="s">
        <v>188</v>
      </c>
      <c r="D511" s="14"/>
      <c r="E511" s="14" t="s">
        <v>56</v>
      </c>
      <c r="F511" s="79">
        <v>8.7033898305084776</v>
      </c>
      <c r="G511" s="80"/>
      <c r="H511" s="14"/>
      <c r="I511" s="14"/>
      <c r="J511" s="15" t="s">
        <v>188</v>
      </c>
      <c r="K511" s="64"/>
      <c r="L511" s="64"/>
      <c r="M511" s="15"/>
      <c r="N511" s="81"/>
      <c r="O511" s="82">
        <v>2203.5693359375</v>
      </c>
      <c r="P511" s="82">
        <v>1718.075927734375</v>
      </c>
      <c r="Q511" s="75"/>
      <c r="R511" s="83"/>
      <c r="S511" s="83"/>
      <c r="T511" s="77"/>
      <c r="U511" s="77"/>
      <c r="V511" s="77"/>
      <c r="W511" s="77"/>
      <c r="X511" s="50"/>
      <c r="Y511" s="50"/>
      <c r="Z511" s="50"/>
      <c r="AA511" s="50"/>
      <c r="AB511" s="49"/>
      <c r="AC511" s="84">
        <v>511</v>
      </c>
      <c r="AD5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1" s="107">
        <v>8.9999999999999893</v>
      </c>
      <c r="AF511" s="110"/>
      <c r="AG511" s="2"/>
      <c r="AI511" s="3"/>
      <c r="AJ511" s="3"/>
      <c r="AK511" s="3"/>
    </row>
    <row r="512" spans="1:37" ht="34.049999999999997" customHeight="1" x14ac:dyDescent="0.3">
      <c r="A512" t="s">
        <v>1431</v>
      </c>
      <c r="C512" t="s">
        <v>176</v>
      </c>
      <c r="D512" s="14"/>
      <c r="E512" s="14" t="s">
        <v>56</v>
      </c>
      <c r="F512" s="79">
        <v>8.8474576271186471</v>
      </c>
      <c r="G512" s="80"/>
      <c r="H512" s="14"/>
      <c r="I512" s="14"/>
      <c r="J512" s="15" t="s">
        <v>176</v>
      </c>
      <c r="K512" s="64"/>
      <c r="L512" s="64"/>
      <c r="M512" s="15"/>
      <c r="N512" s="81"/>
      <c r="O512" s="82">
        <v>5192.6220703125</v>
      </c>
      <c r="P512" s="82">
        <v>5298.04296875</v>
      </c>
      <c r="Q512" s="75"/>
      <c r="R512" s="83"/>
      <c r="S512" s="83"/>
      <c r="T512" s="77"/>
      <c r="U512" s="77"/>
      <c r="V512" s="77"/>
      <c r="W512" s="77"/>
      <c r="X512" s="50"/>
      <c r="Y512" s="50"/>
      <c r="Z512" s="50"/>
      <c r="AA512" s="50"/>
      <c r="AB512" s="49"/>
      <c r="AC512" s="84">
        <v>512</v>
      </c>
      <c r="AD5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2" s="107">
        <v>9.0999999999999908</v>
      </c>
      <c r="AF512" s="110"/>
      <c r="AG512" s="2"/>
      <c r="AI512" s="3"/>
      <c r="AJ512" s="3"/>
      <c r="AK512" s="3"/>
    </row>
    <row r="513" spans="1:37" ht="34.049999999999997" customHeight="1" x14ac:dyDescent="0.3">
      <c r="A513" t="s">
        <v>1432</v>
      </c>
      <c r="C513" t="s">
        <v>334</v>
      </c>
      <c r="D513" s="14"/>
      <c r="E513" s="14" t="s">
        <v>56</v>
      </c>
      <c r="F513" s="79">
        <v>8.9915254237288167</v>
      </c>
      <c r="G513" s="80"/>
      <c r="H513" s="14"/>
      <c r="I513" s="14"/>
      <c r="J513" s="15" t="s">
        <v>334</v>
      </c>
      <c r="K513" s="64"/>
      <c r="L513" s="64"/>
      <c r="M513" s="15"/>
      <c r="N513" s="81"/>
      <c r="O513" s="82">
        <v>842.07281494140625</v>
      </c>
      <c r="P513" s="82">
        <v>5522.77783203125</v>
      </c>
      <c r="Q513" s="75"/>
      <c r="R513" s="83"/>
      <c r="S513" s="83"/>
      <c r="T513" s="77"/>
      <c r="U513" s="77"/>
      <c r="V513" s="77"/>
      <c r="W513" s="77"/>
      <c r="X513" s="50"/>
      <c r="Y513" s="50"/>
      <c r="Z513" s="50"/>
      <c r="AA513" s="50"/>
      <c r="AB513" s="49"/>
      <c r="AC513" s="84">
        <v>513</v>
      </c>
      <c r="AD5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3" s="107">
        <v>9.1999999999999904</v>
      </c>
      <c r="AF513" s="110"/>
      <c r="AG513" s="2"/>
      <c r="AI513" s="3"/>
      <c r="AJ513" s="3"/>
      <c r="AK513" s="3"/>
    </row>
    <row r="514" spans="1:37" ht="34.049999999999997" customHeight="1" x14ac:dyDescent="0.3">
      <c r="A514" t="s">
        <v>1433</v>
      </c>
      <c r="C514" t="s">
        <v>335</v>
      </c>
      <c r="D514" s="14"/>
      <c r="E514" s="14" t="s">
        <v>56</v>
      </c>
      <c r="F514" s="79">
        <v>9.1355932203389862</v>
      </c>
      <c r="G514" s="80"/>
      <c r="H514" s="14"/>
      <c r="I514" s="14"/>
      <c r="J514" s="15" t="s">
        <v>335</v>
      </c>
      <c r="K514" s="64"/>
      <c r="L514" s="64"/>
      <c r="M514" s="15"/>
      <c r="N514" s="81"/>
      <c r="O514" s="82">
        <v>4012.353759765625</v>
      </c>
      <c r="P514" s="82">
        <v>2650.7822265625</v>
      </c>
      <c r="Q514" s="75"/>
      <c r="R514" s="83"/>
      <c r="S514" s="83"/>
      <c r="T514" s="77"/>
      <c r="U514" s="77"/>
      <c r="V514" s="77"/>
      <c r="W514" s="77"/>
      <c r="X514" s="50"/>
      <c r="Y514" s="50"/>
      <c r="Z514" s="50"/>
      <c r="AA514" s="50"/>
      <c r="AB514" s="49"/>
      <c r="AC514" s="84">
        <v>514</v>
      </c>
      <c r="AD5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4" s="107">
        <v>9.2999999999999901</v>
      </c>
      <c r="AF514" s="110"/>
      <c r="AG514" s="2"/>
      <c r="AI514" s="3"/>
      <c r="AJ514" s="3"/>
      <c r="AK514" s="3"/>
    </row>
    <row r="515" spans="1:37" ht="34.049999999999997" customHeight="1" x14ac:dyDescent="0.3">
      <c r="A515" t="s">
        <v>1434</v>
      </c>
      <c r="C515" t="s">
        <v>294</v>
      </c>
      <c r="D515" s="14"/>
      <c r="E515" s="14" t="s">
        <v>56</v>
      </c>
      <c r="F515" s="79">
        <v>9.2796610169491522</v>
      </c>
      <c r="G515" s="80"/>
      <c r="H515" s="14"/>
      <c r="I515" s="14"/>
      <c r="J515" s="15" t="s">
        <v>294</v>
      </c>
      <c r="K515" s="64"/>
      <c r="L515" s="64"/>
      <c r="M515" s="15"/>
      <c r="N515" s="81"/>
      <c r="O515" s="82">
        <v>7249.2626953125</v>
      </c>
      <c r="P515" s="82">
        <v>885.1959228515625</v>
      </c>
      <c r="Q515" s="75"/>
      <c r="R515" s="83"/>
      <c r="S515" s="83"/>
      <c r="T515" s="77"/>
      <c r="U515" s="77"/>
      <c r="V515" s="77"/>
      <c r="W515" s="77"/>
      <c r="X515" s="50"/>
      <c r="Y515" s="50"/>
      <c r="Z515" s="50"/>
      <c r="AA515" s="50"/>
      <c r="AB515" s="49"/>
      <c r="AC515" s="84">
        <v>515</v>
      </c>
      <c r="AD5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5" s="107">
        <v>9.3999999999999897</v>
      </c>
      <c r="AF515" s="110"/>
      <c r="AG515" s="2"/>
      <c r="AI515" s="3"/>
      <c r="AJ515" s="3"/>
      <c r="AK515" s="3"/>
    </row>
    <row r="516" spans="1:37" ht="34.049999999999997" customHeight="1" x14ac:dyDescent="0.3">
      <c r="A516" t="s">
        <v>1435</v>
      </c>
      <c r="C516" t="s">
        <v>188</v>
      </c>
      <c r="D516" s="14"/>
      <c r="E516" s="14" t="s">
        <v>56</v>
      </c>
      <c r="F516" s="79">
        <v>9.4237288135593218</v>
      </c>
      <c r="G516" s="80"/>
      <c r="H516" s="14"/>
      <c r="I516" s="14"/>
      <c r="J516" s="15" t="s">
        <v>188</v>
      </c>
      <c r="K516" s="64"/>
      <c r="L516" s="64"/>
      <c r="M516" s="15"/>
      <c r="N516" s="81"/>
      <c r="O516" s="82">
        <v>6566.421875</v>
      </c>
      <c r="P516" s="82">
        <v>9155.310546875</v>
      </c>
      <c r="Q516" s="75"/>
      <c r="R516" s="83"/>
      <c r="S516" s="83"/>
      <c r="T516" s="77"/>
      <c r="U516" s="77"/>
      <c r="V516" s="77"/>
      <c r="W516" s="77"/>
      <c r="X516" s="50"/>
      <c r="Y516" s="50"/>
      <c r="Z516" s="50"/>
      <c r="AA516" s="50"/>
      <c r="AB516" s="49"/>
      <c r="AC516" s="84">
        <v>516</v>
      </c>
      <c r="AD5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6" s="107">
        <v>9.4999999999999893</v>
      </c>
      <c r="AF516" s="110"/>
      <c r="AG516" s="2"/>
      <c r="AI516" s="3"/>
      <c r="AJ516" s="3"/>
      <c r="AK516" s="3"/>
    </row>
    <row r="517" spans="1:37" ht="34.049999999999997" customHeight="1" x14ac:dyDescent="0.3">
      <c r="A517" t="s">
        <v>1436</v>
      </c>
      <c r="C517" t="s">
        <v>336</v>
      </c>
      <c r="D517" s="14"/>
      <c r="E517" s="14" t="s">
        <v>56</v>
      </c>
      <c r="F517" s="79">
        <v>9.5677966101694931</v>
      </c>
      <c r="G517" s="80"/>
      <c r="H517" s="14"/>
      <c r="I517" s="14"/>
      <c r="J517" s="15" t="s">
        <v>336</v>
      </c>
      <c r="K517" s="64"/>
      <c r="L517" s="64"/>
      <c r="M517" s="15"/>
      <c r="N517" s="81"/>
      <c r="O517" s="82">
        <v>9822.177734375</v>
      </c>
      <c r="P517" s="82">
        <v>6952.50048828125</v>
      </c>
      <c r="Q517" s="75"/>
      <c r="R517" s="83"/>
      <c r="S517" s="83"/>
      <c r="T517" s="77"/>
      <c r="U517" s="77"/>
      <c r="V517" s="77"/>
      <c r="W517" s="77"/>
      <c r="X517" s="50"/>
      <c r="Y517" s="50"/>
      <c r="Z517" s="50"/>
      <c r="AA517" s="50"/>
      <c r="AB517" s="49"/>
      <c r="AC517" s="84">
        <v>517</v>
      </c>
      <c r="AD5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7" s="107">
        <v>9.5999999999999908</v>
      </c>
      <c r="AF517" s="110"/>
      <c r="AG517" s="2"/>
      <c r="AI517" s="3"/>
      <c r="AJ517" s="3"/>
      <c r="AK517" s="3"/>
    </row>
    <row r="518" spans="1:37" ht="34.049999999999997" customHeight="1" x14ac:dyDescent="0.3">
      <c r="A518" t="s">
        <v>1437</v>
      </c>
      <c r="C518" t="s">
        <v>194</v>
      </c>
      <c r="D518" s="14"/>
      <c r="E518" s="14" t="s">
        <v>56</v>
      </c>
      <c r="F518" s="79">
        <v>9.7118644067796627</v>
      </c>
      <c r="G518" s="80"/>
      <c r="H518" s="14"/>
      <c r="I518" s="14"/>
      <c r="J518" s="15" t="s">
        <v>194</v>
      </c>
      <c r="K518" s="64"/>
      <c r="L518" s="64"/>
      <c r="M518" s="15"/>
      <c r="N518" s="81"/>
      <c r="O518" s="82">
        <v>7914.6982421875</v>
      </c>
      <c r="P518" s="82">
        <v>9501.8466796875</v>
      </c>
      <c r="Q518" s="75"/>
      <c r="R518" s="83"/>
      <c r="S518" s="83"/>
      <c r="T518" s="77"/>
      <c r="U518" s="77"/>
      <c r="V518" s="77"/>
      <c r="W518" s="77"/>
      <c r="X518" s="50"/>
      <c r="Y518" s="50"/>
      <c r="Z518" s="50"/>
      <c r="AA518" s="50"/>
      <c r="AB518" s="49"/>
      <c r="AC518" s="84">
        <v>518</v>
      </c>
      <c r="AD5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8" s="107">
        <v>9.6999999999999904</v>
      </c>
      <c r="AF518" s="110"/>
      <c r="AG518" s="2"/>
      <c r="AI518" s="3"/>
      <c r="AJ518" s="3"/>
      <c r="AK518" s="3"/>
    </row>
    <row r="519" spans="1:37" ht="34.049999999999997" customHeight="1" x14ac:dyDescent="0.3">
      <c r="A519" t="s">
        <v>1438</v>
      </c>
      <c r="C519" t="s">
        <v>176</v>
      </c>
      <c r="D519" s="14"/>
      <c r="E519" s="14" t="s">
        <v>56</v>
      </c>
      <c r="F519" s="79">
        <v>9.8559322033898322</v>
      </c>
      <c r="G519" s="80"/>
      <c r="H519" s="14"/>
      <c r="I519" s="14"/>
      <c r="J519" s="15" t="s">
        <v>176</v>
      </c>
      <c r="K519" s="64"/>
      <c r="L519" s="64"/>
      <c r="M519" s="15"/>
      <c r="N519" s="81"/>
      <c r="O519" s="82">
        <v>7732.8818359375</v>
      </c>
      <c r="P519" s="82">
        <v>8452.220703125</v>
      </c>
      <c r="Q519" s="75"/>
      <c r="R519" s="83"/>
      <c r="S519" s="83"/>
      <c r="T519" s="77"/>
      <c r="U519" s="77"/>
      <c r="V519" s="77"/>
      <c r="W519" s="77"/>
      <c r="X519" s="50"/>
      <c r="Y519" s="50"/>
      <c r="Z519" s="50"/>
      <c r="AA519" s="50"/>
      <c r="AB519" s="49"/>
      <c r="AC519" s="84">
        <v>519</v>
      </c>
      <c r="AD5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19" s="107">
        <v>9.7999999999999901</v>
      </c>
      <c r="AF519" s="110"/>
      <c r="AG519" s="2"/>
      <c r="AI519" s="3"/>
      <c r="AJ519" s="3"/>
      <c r="AK519" s="3"/>
    </row>
    <row r="520" spans="1:37" ht="34.049999999999997" customHeight="1" x14ac:dyDescent="0.3">
      <c r="A520" t="s">
        <v>1439</v>
      </c>
      <c r="C520" t="s">
        <v>199</v>
      </c>
      <c r="D520" s="14"/>
      <c r="E520" s="14" t="s">
        <v>56</v>
      </c>
      <c r="F520" s="79">
        <v>2.9406779661017213</v>
      </c>
      <c r="G520" s="80"/>
      <c r="H520" s="14"/>
      <c r="I520" s="14"/>
      <c r="J520" s="15" t="s">
        <v>199</v>
      </c>
      <c r="K520" s="64"/>
      <c r="L520" s="64"/>
      <c r="M520" s="15"/>
      <c r="N520" s="81"/>
      <c r="O520" s="82">
        <v>2047.36962890625</v>
      </c>
      <c r="P520" s="82">
        <v>2693.698974609375</v>
      </c>
      <c r="Q520" s="75"/>
      <c r="R520" s="83"/>
      <c r="S520" s="83"/>
      <c r="T520" s="77"/>
      <c r="U520" s="77"/>
      <c r="V520" s="77"/>
      <c r="W520" s="77"/>
      <c r="X520" s="50"/>
      <c r="Y520" s="50"/>
      <c r="Z520" s="50"/>
      <c r="AA520" s="50"/>
      <c r="AB520" s="49"/>
      <c r="AC520" s="84">
        <v>520</v>
      </c>
      <c r="AD5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0" s="107">
        <v>5</v>
      </c>
      <c r="AF520" s="110"/>
      <c r="AG520" s="2"/>
      <c r="AI520" s="3"/>
      <c r="AJ520" s="3"/>
      <c r="AK520" s="3"/>
    </row>
    <row r="521" spans="1:37" ht="34.049999999999997" customHeight="1" x14ac:dyDescent="0.3">
      <c r="A521" t="s">
        <v>1440</v>
      </c>
      <c r="C521" t="s">
        <v>337</v>
      </c>
      <c r="D521" s="14"/>
      <c r="E521" s="14" t="s">
        <v>56</v>
      </c>
      <c r="F521" s="79">
        <v>3.0847457627118899</v>
      </c>
      <c r="G521" s="80"/>
      <c r="H521" s="14"/>
      <c r="I521" s="14"/>
      <c r="J521" s="15" t="s">
        <v>337</v>
      </c>
      <c r="K521" s="64"/>
      <c r="L521" s="64"/>
      <c r="M521" s="15"/>
      <c r="N521" s="81"/>
      <c r="O521" s="82">
        <v>2126.30859375</v>
      </c>
      <c r="P521" s="82">
        <v>2906.874755859375</v>
      </c>
      <c r="Q521" s="75"/>
      <c r="R521" s="83"/>
      <c r="S521" s="83"/>
      <c r="T521" s="77"/>
      <c r="U521" s="77"/>
      <c r="V521" s="77"/>
      <c r="W521" s="77"/>
      <c r="X521" s="50"/>
      <c r="Y521" s="50"/>
      <c r="Z521" s="50"/>
      <c r="AA521" s="50"/>
      <c r="AB521" s="49"/>
      <c r="AC521" s="84">
        <v>521</v>
      </c>
      <c r="AD5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1" s="107">
        <v>5.0999999999999996</v>
      </c>
      <c r="AF521" s="110"/>
      <c r="AG521" s="2"/>
      <c r="AI521" s="3"/>
      <c r="AJ521" s="3"/>
      <c r="AK521" s="3"/>
    </row>
    <row r="522" spans="1:37" ht="34.049999999999997" customHeight="1" x14ac:dyDescent="0.3">
      <c r="A522" t="s">
        <v>1441</v>
      </c>
      <c r="C522" t="s">
        <v>338</v>
      </c>
      <c r="D522" s="14"/>
      <c r="E522" s="14" t="s">
        <v>56</v>
      </c>
      <c r="F522" s="79">
        <v>3.2288135593220604</v>
      </c>
      <c r="G522" s="80"/>
      <c r="H522" s="14"/>
      <c r="I522" s="14"/>
      <c r="J522" s="15" t="s">
        <v>338</v>
      </c>
      <c r="K522" s="64"/>
      <c r="L522" s="64"/>
      <c r="M522" s="15"/>
      <c r="N522" s="81"/>
      <c r="O522" s="82">
        <v>9034.3271484375</v>
      </c>
      <c r="P522" s="82">
        <v>1845.3037109375</v>
      </c>
      <c r="Q522" s="75"/>
      <c r="R522" s="83"/>
      <c r="S522" s="83"/>
      <c r="T522" s="77"/>
      <c r="U522" s="77"/>
      <c r="V522" s="77"/>
      <c r="W522" s="77"/>
      <c r="X522" s="50"/>
      <c r="Y522" s="50"/>
      <c r="Z522" s="50"/>
      <c r="AA522" s="50"/>
      <c r="AB522" s="49"/>
      <c r="AC522" s="84">
        <v>522</v>
      </c>
      <c r="AD5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2" s="107">
        <v>5.2</v>
      </c>
      <c r="AF522" s="110"/>
      <c r="AG522" s="2"/>
      <c r="AI522" s="3"/>
      <c r="AJ522" s="3"/>
      <c r="AK522" s="3"/>
    </row>
    <row r="523" spans="1:37" ht="34.049999999999997" customHeight="1" x14ac:dyDescent="0.3">
      <c r="A523" t="s">
        <v>1442</v>
      </c>
      <c r="C523" t="s">
        <v>231</v>
      </c>
      <c r="D523" s="14"/>
      <c r="E523" s="14" t="s">
        <v>56</v>
      </c>
      <c r="F523" s="79">
        <v>3.372881355932229</v>
      </c>
      <c r="G523" s="80"/>
      <c r="H523" s="14"/>
      <c r="I523" s="14"/>
      <c r="J523" s="15" t="s">
        <v>231</v>
      </c>
      <c r="K523" s="64"/>
      <c r="L523" s="64"/>
      <c r="M523" s="15"/>
      <c r="N523" s="81"/>
      <c r="O523" s="82">
        <v>235.59994506835937</v>
      </c>
      <c r="P523" s="82">
        <v>6061.572265625</v>
      </c>
      <c r="Q523" s="75"/>
      <c r="R523" s="83"/>
      <c r="S523" s="83"/>
      <c r="T523" s="77"/>
      <c r="U523" s="77"/>
      <c r="V523" s="77"/>
      <c r="W523" s="77"/>
      <c r="X523" s="50"/>
      <c r="Y523" s="50"/>
      <c r="Z523" s="50"/>
      <c r="AA523" s="50"/>
      <c r="AB523" s="49"/>
      <c r="AC523" s="84">
        <v>523</v>
      </c>
      <c r="AD5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3" s="107">
        <v>5.3</v>
      </c>
      <c r="AF523" s="110"/>
      <c r="AG523" s="2"/>
      <c r="AI523" s="3"/>
      <c r="AJ523" s="3"/>
      <c r="AK523" s="3"/>
    </row>
    <row r="524" spans="1:37" ht="34.049999999999997" customHeight="1" x14ac:dyDescent="0.3">
      <c r="A524" t="s">
        <v>1443</v>
      </c>
      <c r="C524" t="s">
        <v>339</v>
      </c>
      <c r="D524" s="14"/>
      <c r="E524" s="14" t="s">
        <v>56</v>
      </c>
      <c r="F524" s="79">
        <v>3.516949152542399</v>
      </c>
      <c r="G524" s="80"/>
      <c r="H524" s="14"/>
      <c r="I524" s="14"/>
      <c r="J524" s="15" t="s">
        <v>339</v>
      </c>
      <c r="K524" s="64"/>
      <c r="L524" s="64"/>
      <c r="M524" s="15"/>
      <c r="N524" s="81"/>
      <c r="O524" s="82">
        <v>2624.972412109375</v>
      </c>
      <c r="P524" s="82">
        <v>7917.35205078125</v>
      </c>
      <c r="Q524" s="75"/>
      <c r="R524" s="83"/>
      <c r="S524" s="83"/>
      <c r="T524" s="77"/>
      <c r="U524" s="77"/>
      <c r="V524" s="77"/>
      <c r="W524" s="77"/>
      <c r="X524" s="50"/>
      <c r="Y524" s="50"/>
      <c r="Z524" s="50"/>
      <c r="AA524" s="50"/>
      <c r="AB524" s="49"/>
      <c r="AC524" s="84">
        <v>524</v>
      </c>
      <c r="AD5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4" s="107">
        <v>5.4</v>
      </c>
      <c r="AF524" s="110"/>
      <c r="AG524" s="2"/>
      <c r="AI524" s="3"/>
      <c r="AJ524" s="3"/>
      <c r="AK524" s="3"/>
    </row>
    <row r="525" spans="1:37" ht="34.049999999999997" customHeight="1" x14ac:dyDescent="0.3">
      <c r="A525" t="s">
        <v>1444</v>
      </c>
      <c r="C525" t="s">
        <v>340</v>
      </c>
      <c r="D525" s="14"/>
      <c r="E525" s="14" t="s">
        <v>56</v>
      </c>
      <c r="F525" s="79">
        <v>3.6610169491525677</v>
      </c>
      <c r="G525" s="80"/>
      <c r="H525" s="14"/>
      <c r="I525" s="14"/>
      <c r="J525" s="15" t="s">
        <v>340</v>
      </c>
      <c r="K525" s="64"/>
      <c r="L525" s="64"/>
      <c r="M525" s="15"/>
      <c r="N525" s="81"/>
      <c r="O525" s="82">
        <v>8297.326171875</v>
      </c>
      <c r="P525" s="82">
        <v>5671.45654296875</v>
      </c>
      <c r="Q525" s="75"/>
      <c r="R525" s="83"/>
      <c r="S525" s="83"/>
      <c r="T525" s="77"/>
      <c r="U525" s="77"/>
      <c r="V525" s="77"/>
      <c r="W525" s="77"/>
      <c r="X525" s="50"/>
      <c r="Y525" s="50"/>
      <c r="Z525" s="50"/>
      <c r="AA525" s="50"/>
      <c r="AB525" s="49"/>
      <c r="AC525" s="84">
        <v>525</v>
      </c>
      <c r="AD5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5" s="107">
        <v>5.5</v>
      </c>
      <c r="AF525" s="110"/>
      <c r="AG525" s="2"/>
      <c r="AI525" s="3"/>
      <c r="AJ525" s="3"/>
      <c r="AK525" s="3"/>
    </row>
    <row r="526" spans="1:37" ht="34.049999999999997" customHeight="1" x14ac:dyDescent="0.3">
      <c r="A526" t="s">
        <v>1445</v>
      </c>
      <c r="C526" t="s">
        <v>341</v>
      </c>
      <c r="D526" s="14"/>
      <c r="E526" s="14" t="s">
        <v>56</v>
      </c>
      <c r="F526" s="79">
        <v>3.8050847457627364</v>
      </c>
      <c r="G526" s="80"/>
      <c r="H526" s="14"/>
      <c r="I526" s="14"/>
      <c r="J526" s="15" t="s">
        <v>341</v>
      </c>
      <c r="K526" s="64"/>
      <c r="L526" s="64"/>
      <c r="M526" s="15"/>
      <c r="N526" s="81"/>
      <c r="O526" s="82">
        <v>6208.568359375</v>
      </c>
      <c r="P526" s="82">
        <v>449.48428344726562</v>
      </c>
      <c r="Q526" s="75"/>
      <c r="R526" s="83"/>
      <c r="S526" s="83"/>
      <c r="T526" s="77"/>
      <c r="U526" s="77"/>
      <c r="V526" s="77"/>
      <c r="W526" s="77"/>
      <c r="X526" s="50"/>
      <c r="Y526" s="50"/>
      <c r="Z526" s="50"/>
      <c r="AA526" s="50"/>
      <c r="AB526" s="49"/>
      <c r="AC526" s="84">
        <v>526</v>
      </c>
      <c r="AD5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6" s="107">
        <v>5.6</v>
      </c>
      <c r="AF526" s="110"/>
      <c r="AG526" s="2"/>
      <c r="AI526" s="3"/>
      <c r="AJ526" s="3"/>
      <c r="AK526" s="3"/>
    </row>
    <row r="527" spans="1:37" ht="34.049999999999997" customHeight="1" x14ac:dyDescent="0.3">
      <c r="A527" t="s">
        <v>1446</v>
      </c>
      <c r="C527" t="s">
        <v>342</v>
      </c>
      <c r="D527" s="14"/>
      <c r="E527" s="14" t="s">
        <v>56</v>
      </c>
      <c r="F527" s="79">
        <v>3.9491525423729068</v>
      </c>
      <c r="G527" s="80"/>
      <c r="H527" s="14"/>
      <c r="I527" s="14"/>
      <c r="J527" s="15" t="s">
        <v>342</v>
      </c>
      <c r="K527" s="64"/>
      <c r="L527" s="64"/>
      <c r="M527" s="15"/>
      <c r="N527" s="81"/>
      <c r="O527" s="82">
        <v>7137.03564453125</v>
      </c>
      <c r="P527" s="82">
        <v>1451.379638671875</v>
      </c>
      <c r="Q527" s="75"/>
      <c r="R527" s="83"/>
      <c r="S527" s="83"/>
      <c r="T527" s="77"/>
      <c r="U527" s="77"/>
      <c r="V527" s="77"/>
      <c r="W527" s="77"/>
      <c r="X527" s="50"/>
      <c r="Y527" s="50"/>
      <c r="Z527" s="50"/>
      <c r="AA527" s="50"/>
      <c r="AB527" s="49"/>
      <c r="AC527" s="84">
        <v>527</v>
      </c>
      <c r="AD5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7" s="107">
        <v>5.7</v>
      </c>
      <c r="AF527" s="110"/>
      <c r="AG527" s="2"/>
      <c r="AI527" s="3"/>
      <c r="AJ527" s="3"/>
      <c r="AK527" s="3"/>
    </row>
    <row r="528" spans="1:37" ht="34.049999999999997" customHeight="1" x14ac:dyDescent="0.3">
      <c r="A528" t="s">
        <v>1447</v>
      </c>
      <c r="C528" t="s">
        <v>343</v>
      </c>
      <c r="D528" s="14"/>
      <c r="E528" s="14" t="s">
        <v>56</v>
      </c>
      <c r="F528" s="79">
        <v>4.093220338983075</v>
      </c>
      <c r="G528" s="80"/>
      <c r="H528" s="14"/>
      <c r="I528" s="14"/>
      <c r="J528" s="15" t="s">
        <v>343</v>
      </c>
      <c r="K528" s="64"/>
      <c r="L528" s="64"/>
      <c r="M528" s="15"/>
      <c r="N528" s="81"/>
      <c r="O528" s="82">
        <v>2664.279296875</v>
      </c>
      <c r="P528" s="82">
        <v>9177.970703125</v>
      </c>
      <c r="Q528" s="75"/>
      <c r="R528" s="83"/>
      <c r="S528" s="83"/>
      <c r="T528" s="77"/>
      <c r="U528" s="77"/>
      <c r="V528" s="77"/>
      <c r="W528" s="77"/>
      <c r="X528" s="50"/>
      <c r="Y528" s="50"/>
      <c r="Z528" s="50"/>
      <c r="AA528" s="50"/>
      <c r="AB528" s="49"/>
      <c r="AC528" s="84">
        <v>528</v>
      </c>
      <c r="AD5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8" s="107">
        <v>5.8</v>
      </c>
      <c r="AF528" s="110"/>
      <c r="AG528" s="2"/>
      <c r="AI528" s="3"/>
      <c r="AJ528" s="3"/>
      <c r="AK528" s="3"/>
    </row>
    <row r="529" spans="1:37" ht="34.049999999999997" customHeight="1" x14ac:dyDescent="0.3">
      <c r="A529" t="s">
        <v>1448</v>
      </c>
      <c r="C529" t="s">
        <v>344</v>
      </c>
      <c r="D529" s="14"/>
      <c r="E529" s="14" t="s">
        <v>56</v>
      </c>
      <c r="F529" s="79">
        <v>4.2372881355932455</v>
      </c>
      <c r="G529" s="80"/>
      <c r="H529" s="14"/>
      <c r="I529" s="14"/>
      <c r="J529" s="15" t="s">
        <v>344</v>
      </c>
      <c r="K529" s="64"/>
      <c r="L529" s="64"/>
      <c r="M529" s="15"/>
      <c r="N529" s="81"/>
      <c r="O529" s="82">
        <v>306.81967163085937</v>
      </c>
      <c r="P529" s="82">
        <v>3270.508544921875</v>
      </c>
      <c r="Q529" s="75"/>
      <c r="R529" s="83"/>
      <c r="S529" s="83"/>
      <c r="T529" s="77"/>
      <c r="U529" s="77"/>
      <c r="V529" s="77"/>
      <c r="W529" s="77"/>
      <c r="X529" s="50"/>
      <c r="Y529" s="50"/>
      <c r="Z529" s="50"/>
      <c r="AA529" s="50"/>
      <c r="AB529" s="49"/>
      <c r="AC529" s="84">
        <v>529</v>
      </c>
      <c r="AD5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29" s="107">
        <v>5.9</v>
      </c>
      <c r="AF529" s="110"/>
      <c r="AG529" s="2"/>
      <c r="AI529" s="3"/>
      <c r="AJ529" s="3"/>
      <c r="AK529" s="3"/>
    </row>
    <row r="530" spans="1:37" ht="34.049999999999997" customHeight="1" x14ac:dyDescent="0.3">
      <c r="A530" t="s">
        <v>1449</v>
      </c>
      <c r="C530" t="s">
        <v>175</v>
      </c>
      <c r="D530" s="14"/>
      <c r="E530" s="14" t="s">
        <v>56</v>
      </c>
      <c r="F530" s="79">
        <v>4.3813559322034141</v>
      </c>
      <c r="G530" s="80"/>
      <c r="H530" s="14"/>
      <c r="I530" s="14"/>
      <c r="J530" s="15" t="s">
        <v>175</v>
      </c>
      <c r="K530" s="64"/>
      <c r="L530" s="64"/>
      <c r="M530" s="15"/>
      <c r="N530" s="81"/>
      <c r="O530" s="82">
        <v>4055.73779296875</v>
      </c>
      <c r="P530" s="82">
        <v>8687.4140625</v>
      </c>
      <c r="Q530" s="75"/>
      <c r="R530" s="83"/>
      <c r="S530" s="83"/>
      <c r="T530" s="77"/>
      <c r="U530" s="77"/>
      <c r="V530" s="77"/>
      <c r="W530" s="77"/>
      <c r="X530" s="50"/>
      <c r="Y530" s="50"/>
      <c r="Z530" s="50"/>
      <c r="AA530" s="50"/>
      <c r="AB530" s="49"/>
      <c r="AC530" s="84">
        <v>530</v>
      </c>
      <c r="AD5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0" s="107">
        <v>6</v>
      </c>
      <c r="AF530" s="110"/>
      <c r="AG530" s="2"/>
      <c r="AI530" s="3"/>
      <c r="AJ530" s="3"/>
      <c r="AK530" s="3"/>
    </row>
    <row r="531" spans="1:37" ht="34.049999999999997" customHeight="1" x14ac:dyDescent="0.3">
      <c r="A531" t="s">
        <v>1450</v>
      </c>
      <c r="C531" t="s">
        <v>268</v>
      </c>
      <c r="D531" s="14"/>
      <c r="E531" s="14" t="s">
        <v>56</v>
      </c>
      <c r="F531" s="79">
        <v>4.5254237288135837</v>
      </c>
      <c r="G531" s="80"/>
      <c r="H531" s="14"/>
      <c r="I531" s="14"/>
      <c r="J531" s="15" t="s">
        <v>268</v>
      </c>
      <c r="K531" s="64"/>
      <c r="L531" s="64"/>
      <c r="M531" s="15"/>
      <c r="N531" s="81"/>
      <c r="O531" s="82">
        <v>7035.57470703125</v>
      </c>
      <c r="P531" s="82">
        <v>9503.154296875</v>
      </c>
      <c r="Q531" s="75"/>
      <c r="R531" s="83"/>
      <c r="S531" s="83"/>
      <c r="T531" s="77"/>
      <c r="U531" s="77"/>
      <c r="V531" s="77"/>
      <c r="W531" s="77"/>
      <c r="X531" s="50"/>
      <c r="Y531" s="50"/>
      <c r="Z531" s="50"/>
      <c r="AA531" s="50"/>
      <c r="AB531" s="49"/>
      <c r="AC531" s="84">
        <v>531</v>
      </c>
      <c r="AD5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1" s="107">
        <v>6.1</v>
      </c>
      <c r="AF531" s="110"/>
      <c r="AG531" s="2"/>
      <c r="AI531" s="3"/>
      <c r="AJ531" s="3"/>
      <c r="AK531" s="3"/>
    </row>
    <row r="532" spans="1:37" ht="34.049999999999997" customHeight="1" x14ac:dyDescent="0.3">
      <c r="A532" t="s">
        <v>1451</v>
      </c>
      <c r="C532" t="s">
        <v>345</v>
      </c>
      <c r="D532" s="14"/>
      <c r="E532" s="14" t="s">
        <v>56</v>
      </c>
      <c r="F532" s="79">
        <v>4.6694915254237532</v>
      </c>
      <c r="G532" s="80"/>
      <c r="H532" s="14"/>
      <c r="I532" s="14"/>
      <c r="J532" s="15" t="s">
        <v>345</v>
      </c>
      <c r="K532" s="64"/>
      <c r="L532" s="64"/>
      <c r="M532" s="15"/>
      <c r="N532" s="81"/>
      <c r="O532" s="82">
        <v>8885.8466796875</v>
      </c>
      <c r="P532" s="82">
        <v>2720.490966796875</v>
      </c>
      <c r="Q532" s="75"/>
      <c r="R532" s="83"/>
      <c r="S532" s="83"/>
      <c r="T532" s="77"/>
      <c r="U532" s="77"/>
      <c r="V532" s="77"/>
      <c r="W532" s="77"/>
      <c r="X532" s="50"/>
      <c r="Y532" s="50"/>
      <c r="Z532" s="50"/>
      <c r="AA532" s="50"/>
      <c r="AB532" s="49"/>
      <c r="AC532" s="84">
        <v>532</v>
      </c>
      <c r="AD5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2" s="107">
        <v>6.2</v>
      </c>
      <c r="AF532" s="110"/>
      <c r="AG532" s="2"/>
      <c r="AI532" s="3"/>
      <c r="AJ532" s="3"/>
      <c r="AK532" s="3"/>
    </row>
    <row r="533" spans="1:37" ht="34.049999999999997" customHeight="1" x14ac:dyDescent="0.3">
      <c r="A533" t="s">
        <v>1452</v>
      </c>
      <c r="C533" t="s">
        <v>346</v>
      </c>
      <c r="D533" s="14"/>
      <c r="E533" s="14" t="s">
        <v>56</v>
      </c>
      <c r="F533" s="79">
        <v>4.813559322033921</v>
      </c>
      <c r="G533" s="80"/>
      <c r="H533" s="14"/>
      <c r="I533" s="14"/>
      <c r="J533" s="15" t="s">
        <v>346</v>
      </c>
      <c r="K533" s="64"/>
      <c r="L533" s="64"/>
      <c r="M533" s="15"/>
      <c r="N533" s="81"/>
      <c r="O533" s="82">
        <v>4927.1005859375</v>
      </c>
      <c r="P533" s="82">
        <v>9075.984375</v>
      </c>
      <c r="Q533" s="75"/>
      <c r="R533" s="83"/>
      <c r="S533" s="83"/>
      <c r="T533" s="77"/>
      <c r="U533" s="77"/>
      <c r="V533" s="77"/>
      <c r="W533" s="77"/>
      <c r="X533" s="50"/>
      <c r="Y533" s="50"/>
      <c r="Z533" s="50"/>
      <c r="AA533" s="50"/>
      <c r="AB533" s="49"/>
      <c r="AC533" s="84">
        <v>533</v>
      </c>
      <c r="AD5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3" s="107">
        <v>6.3</v>
      </c>
      <c r="AF533" s="110"/>
      <c r="AG533" s="2"/>
      <c r="AI533" s="3"/>
      <c r="AJ533" s="3"/>
      <c r="AK533" s="3"/>
    </row>
    <row r="534" spans="1:37" ht="34.049999999999997" customHeight="1" x14ac:dyDescent="0.3">
      <c r="A534" t="s">
        <v>1453</v>
      </c>
      <c r="C534" t="s">
        <v>347</v>
      </c>
      <c r="D534" s="14"/>
      <c r="E534" s="14" t="s">
        <v>56</v>
      </c>
      <c r="F534" s="79">
        <v>4.9576271186440914</v>
      </c>
      <c r="G534" s="80"/>
      <c r="H534" s="14"/>
      <c r="I534" s="14"/>
      <c r="J534" s="15" t="s">
        <v>347</v>
      </c>
      <c r="K534" s="64"/>
      <c r="L534" s="64"/>
      <c r="M534" s="15"/>
      <c r="N534" s="81"/>
      <c r="O534" s="82">
        <v>1639.1173095703125</v>
      </c>
      <c r="P534" s="82">
        <v>9027.2578125</v>
      </c>
      <c r="Q534" s="75"/>
      <c r="R534" s="83"/>
      <c r="S534" s="83"/>
      <c r="T534" s="77"/>
      <c r="U534" s="77"/>
      <c r="V534" s="77"/>
      <c r="W534" s="77"/>
      <c r="X534" s="50"/>
      <c r="Y534" s="50"/>
      <c r="Z534" s="50"/>
      <c r="AA534" s="50"/>
      <c r="AB534" s="49"/>
      <c r="AC534" s="84">
        <v>534</v>
      </c>
      <c r="AD5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4" s="107">
        <v>6.4</v>
      </c>
      <c r="AF534" s="110"/>
      <c r="AG534" s="2"/>
      <c r="AI534" s="3"/>
      <c r="AJ534" s="3"/>
      <c r="AK534" s="3"/>
    </row>
    <row r="535" spans="1:37" ht="34.049999999999997" customHeight="1" x14ac:dyDescent="0.3">
      <c r="A535" t="s">
        <v>1454</v>
      </c>
      <c r="C535" t="s">
        <v>348</v>
      </c>
      <c r="D535" s="14"/>
      <c r="E535" s="14" t="s">
        <v>56</v>
      </c>
      <c r="F535" s="79">
        <v>5.1016949152542459</v>
      </c>
      <c r="G535" s="80"/>
      <c r="H535" s="14"/>
      <c r="I535" s="14"/>
      <c r="J535" s="15" t="s">
        <v>348</v>
      </c>
      <c r="K535" s="64"/>
      <c r="L535" s="64"/>
      <c r="M535" s="15"/>
      <c r="N535" s="81"/>
      <c r="O535" s="82">
        <v>1173.4561767578125</v>
      </c>
      <c r="P535" s="82">
        <v>1306.8447265625</v>
      </c>
      <c r="Q535" s="75"/>
      <c r="R535" s="83"/>
      <c r="S535" s="83"/>
      <c r="T535" s="77"/>
      <c r="U535" s="77"/>
      <c r="V535" s="77"/>
      <c r="W535" s="77"/>
      <c r="X535" s="50"/>
      <c r="Y535" s="50"/>
      <c r="Z535" s="50"/>
      <c r="AA535" s="50"/>
      <c r="AB535" s="49"/>
      <c r="AC535" s="84">
        <v>535</v>
      </c>
      <c r="AD5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5" s="107">
        <v>6.4999999999999902</v>
      </c>
      <c r="AF535" s="110"/>
      <c r="AG535" s="2"/>
      <c r="AI535" s="3"/>
      <c r="AJ535" s="3"/>
      <c r="AK535" s="3"/>
    </row>
    <row r="536" spans="1:37" ht="34.049999999999997" customHeight="1" x14ac:dyDescent="0.3">
      <c r="A536" t="s">
        <v>1455</v>
      </c>
      <c r="C536" t="s">
        <v>343</v>
      </c>
      <c r="D536" s="14"/>
      <c r="E536" s="14" t="s">
        <v>56</v>
      </c>
      <c r="F536" s="79">
        <v>5.2457627118644155</v>
      </c>
      <c r="G536" s="80"/>
      <c r="H536" s="14"/>
      <c r="I536" s="14"/>
      <c r="J536" s="15" t="s">
        <v>343</v>
      </c>
      <c r="K536" s="64"/>
      <c r="L536" s="64"/>
      <c r="M536" s="15"/>
      <c r="N536" s="81"/>
      <c r="O536" s="82">
        <v>5585.28662109375</v>
      </c>
      <c r="P536" s="82">
        <v>4541.14599609375</v>
      </c>
      <c r="Q536" s="75"/>
      <c r="R536" s="83"/>
      <c r="S536" s="83"/>
      <c r="T536" s="77"/>
      <c r="U536" s="77"/>
      <c r="V536" s="77"/>
      <c r="W536" s="77"/>
      <c r="X536" s="50"/>
      <c r="Y536" s="50"/>
      <c r="Z536" s="50"/>
      <c r="AA536" s="50"/>
      <c r="AB536" s="49"/>
      <c r="AC536" s="84">
        <v>536</v>
      </c>
      <c r="AD5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6" s="107">
        <v>6.5999999999999899</v>
      </c>
      <c r="AF536" s="110"/>
      <c r="AG536" s="2"/>
      <c r="AI536" s="3"/>
      <c r="AJ536" s="3"/>
      <c r="AK536" s="3"/>
    </row>
    <row r="537" spans="1:37" ht="34.049999999999997" customHeight="1" x14ac:dyDescent="0.3">
      <c r="A537" t="s">
        <v>1456</v>
      </c>
      <c r="C537" t="s">
        <v>349</v>
      </c>
      <c r="D537" s="14"/>
      <c r="E537" s="14" t="s">
        <v>56</v>
      </c>
      <c r="F537" s="79">
        <v>5.389830508474585</v>
      </c>
      <c r="G537" s="80"/>
      <c r="H537" s="14"/>
      <c r="I537" s="14"/>
      <c r="J537" s="15" t="s">
        <v>349</v>
      </c>
      <c r="K537" s="64"/>
      <c r="L537" s="64"/>
      <c r="M537" s="15"/>
      <c r="N537" s="81"/>
      <c r="O537" s="82">
        <v>7991.24951171875</v>
      </c>
      <c r="P537" s="82">
        <v>8050.2978515625</v>
      </c>
      <c r="Q537" s="75"/>
      <c r="R537" s="83"/>
      <c r="S537" s="83"/>
      <c r="T537" s="77"/>
      <c r="U537" s="77"/>
      <c r="V537" s="77"/>
      <c r="W537" s="77"/>
      <c r="X537" s="50"/>
      <c r="Y537" s="50"/>
      <c r="Z537" s="50"/>
      <c r="AA537" s="50"/>
      <c r="AB537" s="49"/>
      <c r="AC537" s="84">
        <v>537</v>
      </c>
      <c r="AD5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7" s="107">
        <v>6.6999999999999904</v>
      </c>
      <c r="AF537" s="110"/>
      <c r="AG537" s="2"/>
      <c r="AI537" s="3"/>
      <c r="AJ537" s="3"/>
      <c r="AK537" s="3"/>
    </row>
    <row r="538" spans="1:37" ht="34.049999999999997" customHeight="1" x14ac:dyDescent="0.3">
      <c r="A538" t="s">
        <v>1457</v>
      </c>
      <c r="C538" t="s">
        <v>220</v>
      </c>
      <c r="D538" s="14"/>
      <c r="E538" s="14" t="s">
        <v>56</v>
      </c>
      <c r="F538" s="79">
        <v>5.5338983050847537</v>
      </c>
      <c r="G538" s="80"/>
      <c r="H538" s="14"/>
      <c r="I538" s="14"/>
      <c r="J538" s="15" t="s">
        <v>220</v>
      </c>
      <c r="K538" s="64"/>
      <c r="L538" s="64"/>
      <c r="M538" s="15"/>
      <c r="N538" s="81"/>
      <c r="O538" s="82">
        <v>8801.3798828125</v>
      </c>
      <c r="P538" s="82">
        <v>7746.0078125</v>
      </c>
      <c r="Q538" s="75"/>
      <c r="R538" s="83"/>
      <c r="S538" s="83"/>
      <c r="T538" s="77"/>
      <c r="U538" s="77"/>
      <c r="V538" s="77"/>
      <c r="W538" s="77"/>
      <c r="X538" s="50"/>
      <c r="Y538" s="50"/>
      <c r="Z538" s="50"/>
      <c r="AA538" s="50"/>
      <c r="AB538" s="49"/>
      <c r="AC538" s="84">
        <v>538</v>
      </c>
      <c r="AD5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8" s="107">
        <v>6.7999999999999901</v>
      </c>
      <c r="AF538" s="110"/>
      <c r="AG538" s="2"/>
      <c r="AI538" s="3"/>
      <c r="AJ538" s="3"/>
      <c r="AK538" s="3"/>
    </row>
    <row r="539" spans="1:37" ht="34.049999999999997" customHeight="1" x14ac:dyDescent="0.3">
      <c r="A539" t="s">
        <v>1458</v>
      </c>
      <c r="C539" t="s">
        <v>350</v>
      </c>
      <c r="D539" s="14"/>
      <c r="E539" s="14" t="s">
        <v>56</v>
      </c>
      <c r="F539" s="79">
        <v>5.6779661016949232</v>
      </c>
      <c r="G539" s="80"/>
      <c r="H539" s="14"/>
      <c r="I539" s="14"/>
      <c r="J539" s="15" t="s">
        <v>350</v>
      </c>
      <c r="K539" s="64"/>
      <c r="L539" s="64"/>
      <c r="M539" s="15"/>
      <c r="N539" s="81"/>
      <c r="O539" s="82">
        <v>5884.47802734375</v>
      </c>
      <c r="P539" s="82">
        <v>9199.48046875</v>
      </c>
      <c r="Q539" s="75"/>
      <c r="R539" s="83"/>
      <c r="S539" s="83"/>
      <c r="T539" s="77"/>
      <c r="U539" s="77"/>
      <c r="V539" s="77"/>
      <c r="W539" s="77"/>
      <c r="X539" s="50"/>
      <c r="Y539" s="50"/>
      <c r="Z539" s="50"/>
      <c r="AA539" s="50"/>
      <c r="AB539" s="49"/>
      <c r="AC539" s="84">
        <v>539</v>
      </c>
      <c r="AD5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39" s="107">
        <v>6.8999999999999897</v>
      </c>
      <c r="AF539" s="110"/>
      <c r="AG539" s="2"/>
      <c r="AI539" s="3"/>
      <c r="AJ539" s="3"/>
      <c r="AK539" s="3"/>
    </row>
    <row r="540" spans="1:37" ht="34.049999999999997" customHeight="1" x14ac:dyDescent="0.3">
      <c r="A540" t="s">
        <v>1459</v>
      </c>
      <c r="C540" t="s">
        <v>351</v>
      </c>
      <c r="D540" s="14"/>
      <c r="E540" s="14" t="s">
        <v>56</v>
      </c>
      <c r="F540" s="79">
        <v>5.8220338983050928</v>
      </c>
      <c r="G540" s="80"/>
      <c r="H540" s="14"/>
      <c r="I540" s="14"/>
      <c r="J540" s="15" t="s">
        <v>351</v>
      </c>
      <c r="K540" s="64"/>
      <c r="L540" s="64"/>
      <c r="M540" s="15"/>
      <c r="N540" s="81"/>
      <c r="O540" s="82">
        <v>4631.5126953125</v>
      </c>
      <c r="P540" s="82">
        <v>8377.5810546875</v>
      </c>
      <c r="Q540" s="75"/>
      <c r="R540" s="83"/>
      <c r="S540" s="83"/>
      <c r="T540" s="77"/>
      <c r="U540" s="77"/>
      <c r="V540" s="77"/>
      <c r="W540" s="77"/>
      <c r="X540" s="50"/>
      <c r="Y540" s="50"/>
      <c r="Z540" s="50"/>
      <c r="AA540" s="50"/>
      <c r="AB540" s="49"/>
      <c r="AC540" s="84">
        <v>540</v>
      </c>
      <c r="AD5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0" s="107">
        <v>6.9999999999999902</v>
      </c>
      <c r="AF540" s="110"/>
      <c r="AG540" s="2"/>
      <c r="AI540" s="3"/>
      <c r="AJ540" s="3"/>
      <c r="AK540" s="3"/>
    </row>
    <row r="541" spans="1:37" ht="34.049999999999997" customHeight="1" x14ac:dyDescent="0.3">
      <c r="A541" t="s">
        <v>1460</v>
      </c>
      <c r="C541" t="s">
        <v>352</v>
      </c>
      <c r="D541" s="14"/>
      <c r="E541" s="14" t="s">
        <v>56</v>
      </c>
      <c r="F541" s="79">
        <v>5.9661016949152614</v>
      </c>
      <c r="G541" s="80"/>
      <c r="H541" s="14"/>
      <c r="I541" s="14"/>
      <c r="J541" s="15" t="s">
        <v>352</v>
      </c>
      <c r="K541" s="64"/>
      <c r="L541" s="64"/>
      <c r="M541" s="15"/>
      <c r="N541" s="81"/>
      <c r="O541" s="82">
        <v>5417.18212890625</v>
      </c>
      <c r="P541" s="82">
        <v>1411.9534912109375</v>
      </c>
      <c r="Q541" s="75"/>
      <c r="R541" s="83"/>
      <c r="S541" s="83"/>
      <c r="T541" s="77"/>
      <c r="U541" s="77"/>
      <c r="V541" s="77"/>
      <c r="W541" s="77"/>
      <c r="X541" s="50"/>
      <c r="Y541" s="50"/>
      <c r="Z541" s="50"/>
      <c r="AA541" s="50"/>
      <c r="AB541" s="49"/>
      <c r="AC541" s="84">
        <v>541</v>
      </c>
      <c r="AD5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1" s="107">
        <v>7.0999999999999899</v>
      </c>
      <c r="AF541" s="110"/>
      <c r="AG541" s="2"/>
      <c r="AI541" s="3"/>
      <c r="AJ541" s="3"/>
      <c r="AK541" s="3"/>
    </row>
    <row r="542" spans="1:37" ht="34.049999999999997" customHeight="1" x14ac:dyDescent="0.3">
      <c r="A542" t="s">
        <v>1461</v>
      </c>
      <c r="C542" t="s">
        <v>353</v>
      </c>
      <c r="D542" s="14"/>
      <c r="E542" s="14" t="s">
        <v>56</v>
      </c>
      <c r="F542" s="79">
        <v>6.1101694915254319</v>
      </c>
      <c r="G542" s="80"/>
      <c r="H542" s="14"/>
      <c r="I542" s="14"/>
      <c r="J542" s="15" t="s">
        <v>353</v>
      </c>
      <c r="K542" s="64"/>
      <c r="L542" s="64"/>
      <c r="M542" s="15"/>
      <c r="N542" s="81"/>
      <c r="O542" s="82">
        <v>6386.19384765625</v>
      </c>
      <c r="P542" s="82">
        <v>1893.656494140625</v>
      </c>
      <c r="Q542" s="75"/>
      <c r="R542" s="83"/>
      <c r="S542" s="83"/>
      <c r="T542" s="77"/>
      <c r="U542" s="77"/>
      <c r="V542" s="77"/>
      <c r="W542" s="77"/>
      <c r="X542" s="50"/>
      <c r="Y542" s="50"/>
      <c r="Z542" s="50"/>
      <c r="AA542" s="50"/>
      <c r="AB542" s="49"/>
      <c r="AC542" s="84">
        <v>542</v>
      </c>
      <c r="AD5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2" s="107">
        <v>7.1999999999999904</v>
      </c>
      <c r="AF542" s="110"/>
      <c r="AG542" s="2"/>
      <c r="AI542" s="3"/>
      <c r="AJ542" s="3"/>
      <c r="AK542" s="3"/>
    </row>
    <row r="543" spans="1:37" ht="34.049999999999997" customHeight="1" x14ac:dyDescent="0.3">
      <c r="A543" t="s">
        <v>1462</v>
      </c>
      <c r="C543" t="s">
        <v>188</v>
      </c>
      <c r="D543" s="14"/>
      <c r="E543" s="14" t="s">
        <v>56</v>
      </c>
      <c r="F543" s="79">
        <v>6.2542372881356005</v>
      </c>
      <c r="G543" s="80"/>
      <c r="H543" s="14"/>
      <c r="I543" s="14"/>
      <c r="J543" s="15" t="s">
        <v>188</v>
      </c>
      <c r="K543" s="64"/>
      <c r="L543" s="64"/>
      <c r="M543" s="15"/>
      <c r="N543" s="81"/>
      <c r="O543" s="82">
        <v>8909.3935546875</v>
      </c>
      <c r="P543" s="82">
        <v>4699.279296875</v>
      </c>
      <c r="Q543" s="75"/>
      <c r="R543" s="83"/>
      <c r="S543" s="83"/>
      <c r="T543" s="77"/>
      <c r="U543" s="77"/>
      <c r="V543" s="77"/>
      <c r="W543" s="77"/>
      <c r="X543" s="50"/>
      <c r="Y543" s="50"/>
      <c r="Z543" s="50"/>
      <c r="AA543" s="50"/>
      <c r="AB543" s="49"/>
      <c r="AC543" s="84">
        <v>543</v>
      </c>
      <c r="AD5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3" s="107">
        <v>7.2999999999999901</v>
      </c>
      <c r="AF543" s="110"/>
      <c r="AG543" s="2"/>
      <c r="AI543" s="3"/>
      <c r="AJ543" s="3"/>
      <c r="AK543" s="3"/>
    </row>
    <row r="544" spans="1:37" ht="34.049999999999997" customHeight="1" x14ac:dyDescent="0.3">
      <c r="A544" t="s">
        <v>1463</v>
      </c>
      <c r="C544" t="s">
        <v>174</v>
      </c>
      <c r="D544" s="14"/>
      <c r="E544" s="14" t="s">
        <v>56</v>
      </c>
      <c r="F544" s="79">
        <v>6.3983050847457692</v>
      </c>
      <c r="G544" s="80"/>
      <c r="H544" s="14"/>
      <c r="I544" s="14"/>
      <c r="J544" s="15" t="s">
        <v>174</v>
      </c>
      <c r="K544" s="64"/>
      <c r="L544" s="64"/>
      <c r="M544" s="15"/>
      <c r="N544" s="81"/>
      <c r="O544" s="82">
        <v>3780.8349609375</v>
      </c>
      <c r="P544" s="82">
        <v>966.3333740234375</v>
      </c>
      <c r="Q544" s="75"/>
      <c r="R544" s="83"/>
      <c r="S544" s="83"/>
      <c r="T544" s="77"/>
      <c r="U544" s="77"/>
      <c r="V544" s="77"/>
      <c r="W544" s="77"/>
      <c r="X544" s="50"/>
      <c r="Y544" s="50"/>
      <c r="Z544" s="50"/>
      <c r="AA544" s="50"/>
      <c r="AB544" s="49"/>
      <c r="AC544" s="84">
        <v>544</v>
      </c>
      <c r="AD5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4" s="107">
        <v>7.3999999999999897</v>
      </c>
      <c r="AF544" s="110"/>
      <c r="AG544" s="2"/>
      <c r="AI544" s="3"/>
      <c r="AJ544" s="3"/>
      <c r="AK544" s="3"/>
    </row>
    <row r="545" spans="1:37" ht="34.049999999999997" customHeight="1" x14ac:dyDescent="0.3">
      <c r="A545" t="s">
        <v>1464</v>
      </c>
      <c r="C545" t="s">
        <v>354</v>
      </c>
      <c r="D545" s="14"/>
      <c r="E545" s="14" t="s">
        <v>56</v>
      </c>
      <c r="F545" s="79">
        <v>6.5423728813559388</v>
      </c>
      <c r="G545" s="80"/>
      <c r="H545" s="14"/>
      <c r="I545" s="14"/>
      <c r="J545" s="15" t="s">
        <v>354</v>
      </c>
      <c r="K545" s="64"/>
      <c r="L545" s="64"/>
      <c r="M545" s="15"/>
      <c r="N545" s="81"/>
      <c r="O545" s="82">
        <v>6577.8916015625</v>
      </c>
      <c r="P545" s="82">
        <v>7684.248046875</v>
      </c>
      <c r="Q545" s="75"/>
      <c r="R545" s="83"/>
      <c r="S545" s="83"/>
      <c r="T545" s="77"/>
      <c r="U545" s="77"/>
      <c r="V545" s="77"/>
      <c r="W545" s="77"/>
      <c r="X545" s="50"/>
      <c r="Y545" s="50"/>
      <c r="Z545" s="50"/>
      <c r="AA545" s="50"/>
      <c r="AB545" s="49"/>
      <c r="AC545" s="84">
        <v>545</v>
      </c>
      <c r="AD5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5" s="107">
        <v>7.4999999999999902</v>
      </c>
      <c r="AF545" s="110"/>
      <c r="AG545" s="2"/>
      <c r="AI545" s="3"/>
      <c r="AJ545" s="3"/>
      <c r="AK545" s="3"/>
    </row>
    <row r="546" spans="1:37" ht="34.049999999999997" customHeight="1" x14ac:dyDescent="0.3">
      <c r="A546" t="s">
        <v>1465</v>
      </c>
      <c r="C546" t="s">
        <v>299</v>
      </c>
      <c r="D546" s="14"/>
      <c r="E546" s="14" t="s">
        <v>56</v>
      </c>
      <c r="F546" s="79">
        <v>6.6864406779661074</v>
      </c>
      <c r="G546" s="80"/>
      <c r="H546" s="14"/>
      <c r="I546" s="14"/>
      <c r="J546" s="15" t="s">
        <v>299</v>
      </c>
      <c r="K546" s="64"/>
      <c r="L546" s="64"/>
      <c r="M546" s="15"/>
      <c r="N546" s="81"/>
      <c r="O546" s="82">
        <v>2147.349365234375</v>
      </c>
      <c r="P546" s="82">
        <v>3232.927734375</v>
      </c>
      <c r="Q546" s="75"/>
      <c r="R546" s="83"/>
      <c r="S546" s="83"/>
      <c r="T546" s="77"/>
      <c r="U546" s="77"/>
      <c r="V546" s="77"/>
      <c r="W546" s="77"/>
      <c r="X546" s="50"/>
      <c r="Y546" s="50"/>
      <c r="Z546" s="50"/>
      <c r="AA546" s="50"/>
      <c r="AB546" s="49"/>
      <c r="AC546" s="84">
        <v>546</v>
      </c>
      <c r="AD5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6" s="107">
        <v>7.5999999999999899</v>
      </c>
      <c r="AF546" s="110"/>
      <c r="AG546" s="2"/>
      <c r="AI546" s="3"/>
      <c r="AJ546" s="3"/>
      <c r="AK546" s="3"/>
    </row>
    <row r="547" spans="1:37" ht="34.049999999999997" customHeight="1" x14ac:dyDescent="0.3">
      <c r="A547" t="s">
        <v>1466</v>
      </c>
      <c r="C547" t="s">
        <v>196</v>
      </c>
      <c r="D547" s="14"/>
      <c r="E547" s="14" t="s">
        <v>56</v>
      </c>
      <c r="F547" s="79">
        <v>6.8305084745762779</v>
      </c>
      <c r="G547" s="80"/>
      <c r="H547" s="14"/>
      <c r="I547" s="14"/>
      <c r="J547" s="15" t="s">
        <v>196</v>
      </c>
      <c r="K547" s="64"/>
      <c r="L547" s="64"/>
      <c r="M547" s="15"/>
      <c r="N547" s="81"/>
      <c r="O547" s="82">
        <v>7125.51318359375</v>
      </c>
      <c r="P547" s="82">
        <v>4788.18603515625</v>
      </c>
      <c r="Q547" s="75"/>
      <c r="R547" s="83"/>
      <c r="S547" s="83"/>
      <c r="T547" s="77"/>
      <c r="U547" s="77"/>
      <c r="V547" s="77"/>
      <c r="W547" s="77"/>
      <c r="X547" s="50"/>
      <c r="Y547" s="50"/>
      <c r="Z547" s="50"/>
      <c r="AA547" s="50"/>
      <c r="AB547" s="49"/>
      <c r="AC547" s="84">
        <v>547</v>
      </c>
      <c r="AD5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7" s="107">
        <v>7.6999999999999904</v>
      </c>
      <c r="AF547" s="110"/>
      <c r="AG547" s="2"/>
      <c r="AI547" s="3"/>
      <c r="AJ547" s="3"/>
      <c r="AK547" s="3"/>
    </row>
    <row r="548" spans="1:37" ht="34.049999999999997" customHeight="1" x14ac:dyDescent="0.3">
      <c r="A548" t="s">
        <v>1467</v>
      </c>
      <c r="C548" t="s">
        <v>257</v>
      </c>
      <c r="D548" s="14"/>
      <c r="E548" s="14" t="s">
        <v>56</v>
      </c>
      <c r="F548" s="79">
        <v>6.9745762711864465</v>
      </c>
      <c r="G548" s="80"/>
      <c r="H548" s="14"/>
      <c r="I548" s="14"/>
      <c r="J548" s="15" t="s">
        <v>257</v>
      </c>
      <c r="K548" s="64"/>
      <c r="L548" s="64"/>
      <c r="M548" s="15"/>
      <c r="N548" s="81"/>
      <c r="O548" s="82">
        <v>1561.1671142578125</v>
      </c>
      <c r="P548" s="82">
        <v>1688.7288818359375</v>
      </c>
      <c r="Q548" s="75"/>
      <c r="R548" s="83"/>
      <c r="S548" s="83"/>
      <c r="T548" s="77"/>
      <c r="U548" s="77"/>
      <c r="V548" s="77"/>
      <c r="W548" s="77"/>
      <c r="X548" s="50"/>
      <c r="Y548" s="50"/>
      <c r="Z548" s="50"/>
      <c r="AA548" s="50"/>
      <c r="AB548" s="49"/>
      <c r="AC548" s="84">
        <v>548</v>
      </c>
      <c r="AD5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8" s="107">
        <v>7.7999999999999901</v>
      </c>
      <c r="AF548" s="110"/>
      <c r="AG548" s="2"/>
      <c r="AI548" s="3"/>
      <c r="AJ548" s="3"/>
      <c r="AK548" s="3"/>
    </row>
    <row r="549" spans="1:37" ht="34.049999999999997" customHeight="1" x14ac:dyDescent="0.3">
      <c r="A549" t="s">
        <v>1468</v>
      </c>
      <c r="C549" t="s">
        <v>267</v>
      </c>
      <c r="D549" s="14"/>
      <c r="E549" s="14" t="s">
        <v>56</v>
      </c>
      <c r="F549" s="79">
        <v>7.1186440677966152</v>
      </c>
      <c r="G549" s="80"/>
      <c r="H549" s="14"/>
      <c r="I549" s="14"/>
      <c r="J549" s="15" t="s">
        <v>267</v>
      </c>
      <c r="K549" s="64"/>
      <c r="L549" s="64"/>
      <c r="M549" s="15"/>
      <c r="N549" s="81"/>
      <c r="O549" s="82">
        <v>2451.042724609375</v>
      </c>
      <c r="P549" s="82">
        <v>4572.4130859375</v>
      </c>
      <c r="Q549" s="75"/>
      <c r="R549" s="83"/>
      <c r="S549" s="83"/>
      <c r="T549" s="77"/>
      <c r="U549" s="77"/>
      <c r="V549" s="77"/>
      <c r="W549" s="77"/>
      <c r="X549" s="50"/>
      <c r="Y549" s="50"/>
      <c r="Z549" s="50"/>
      <c r="AA549" s="50"/>
      <c r="AB549" s="49"/>
      <c r="AC549" s="84">
        <v>549</v>
      </c>
      <c r="AD5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49" s="107">
        <v>7.8999999999999897</v>
      </c>
      <c r="AF549" s="110"/>
      <c r="AG549" s="2"/>
      <c r="AI549" s="3"/>
      <c r="AJ549" s="3"/>
      <c r="AK549" s="3"/>
    </row>
    <row r="550" spans="1:37" ht="34.049999999999997" customHeight="1" x14ac:dyDescent="0.3">
      <c r="A550" t="s">
        <v>1469</v>
      </c>
      <c r="C550" t="s">
        <v>355</v>
      </c>
      <c r="D550" s="14"/>
      <c r="E550" s="14" t="s">
        <v>56</v>
      </c>
      <c r="F550" s="79">
        <v>7.2627118644067865</v>
      </c>
      <c r="G550" s="80"/>
      <c r="H550" s="14"/>
      <c r="I550" s="14"/>
      <c r="J550" s="15" t="s">
        <v>355</v>
      </c>
      <c r="K550" s="64"/>
      <c r="L550" s="64"/>
      <c r="M550" s="15"/>
      <c r="N550" s="81"/>
      <c r="O550" s="82">
        <v>5969.94384765625</v>
      </c>
      <c r="P550" s="82">
        <v>196.97724914550781</v>
      </c>
      <c r="Q550" s="75"/>
      <c r="R550" s="83"/>
      <c r="S550" s="83"/>
      <c r="T550" s="77"/>
      <c r="U550" s="77"/>
      <c r="V550" s="77"/>
      <c r="W550" s="77"/>
      <c r="X550" s="50"/>
      <c r="Y550" s="50"/>
      <c r="Z550" s="50"/>
      <c r="AA550" s="50"/>
      <c r="AB550" s="49"/>
      <c r="AC550" s="84">
        <v>550</v>
      </c>
      <c r="AD5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0" s="107">
        <v>7.9999999999999902</v>
      </c>
      <c r="AF550" s="110"/>
      <c r="AG550" s="2"/>
      <c r="AI550" s="3"/>
      <c r="AJ550" s="3"/>
      <c r="AK550" s="3"/>
    </row>
    <row r="551" spans="1:37" ht="34.049999999999997" customHeight="1" x14ac:dyDescent="0.3">
      <c r="A551" t="s">
        <v>1470</v>
      </c>
      <c r="C551" t="s">
        <v>275</v>
      </c>
      <c r="D551" s="14"/>
      <c r="E551" s="14" t="s">
        <v>56</v>
      </c>
      <c r="F551" s="79">
        <v>7.4067796610169543</v>
      </c>
      <c r="G551" s="80"/>
      <c r="H551" s="14"/>
      <c r="I551" s="14"/>
      <c r="J551" s="15" t="s">
        <v>275</v>
      </c>
      <c r="K551" s="64"/>
      <c r="L551" s="64"/>
      <c r="M551" s="15"/>
      <c r="N551" s="81"/>
      <c r="O551" s="82">
        <v>3486.813232421875</v>
      </c>
      <c r="P551" s="82">
        <v>7698.56103515625</v>
      </c>
      <c r="Q551" s="75"/>
      <c r="R551" s="83"/>
      <c r="S551" s="83"/>
      <c r="T551" s="77"/>
      <c r="U551" s="77"/>
      <c r="V551" s="77"/>
      <c r="W551" s="77"/>
      <c r="X551" s="50"/>
      <c r="Y551" s="50"/>
      <c r="Z551" s="50"/>
      <c r="AA551" s="50"/>
      <c r="AB551" s="49"/>
      <c r="AC551" s="84">
        <v>551</v>
      </c>
      <c r="AD5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1" s="107">
        <v>8.0999999999999908</v>
      </c>
      <c r="AF551" s="110"/>
      <c r="AG551" s="2"/>
      <c r="AI551" s="3"/>
      <c r="AJ551" s="3"/>
      <c r="AK551" s="3"/>
    </row>
    <row r="552" spans="1:37" ht="34.049999999999997" customHeight="1" x14ac:dyDescent="0.3">
      <c r="A552" t="s">
        <v>1471</v>
      </c>
      <c r="C552" t="s">
        <v>201</v>
      </c>
      <c r="D552" s="14"/>
      <c r="E552" s="14" t="s">
        <v>56</v>
      </c>
      <c r="F552" s="79">
        <v>7.5508474576271238</v>
      </c>
      <c r="G552" s="80"/>
      <c r="H552" s="14"/>
      <c r="I552" s="14"/>
      <c r="J552" s="15" t="s">
        <v>201</v>
      </c>
      <c r="K552" s="64"/>
      <c r="L552" s="64"/>
      <c r="M552" s="15"/>
      <c r="N552" s="81"/>
      <c r="O552" s="82">
        <v>1736.009765625</v>
      </c>
      <c r="P552" s="82">
        <v>2829.6279296875</v>
      </c>
      <c r="Q552" s="75"/>
      <c r="R552" s="83"/>
      <c r="S552" s="83"/>
      <c r="T552" s="77"/>
      <c r="U552" s="77"/>
      <c r="V552" s="77"/>
      <c r="W552" s="77"/>
      <c r="X552" s="50"/>
      <c r="Y552" s="50"/>
      <c r="Z552" s="50"/>
      <c r="AA552" s="50"/>
      <c r="AB552" s="49"/>
      <c r="AC552" s="84">
        <v>552</v>
      </c>
      <c r="AD5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2" s="107">
        <v>8.1999999999999904</v>
      </c>
      <c r="AF552" s="110"/>
      <c r="AG552" s="2"/>
      <c r="AI552" s="3"/>
      <c r="AJ552" s="3"/>
      <c r="AK552" s="3"/>
    </row>
    <row r="553" spans="1:37" ht="34.049999999999997" customHeight="1" x14ac:dyDescent="0.3">
      <c r="A553" t="s">
        <v>1472</v>
      </c>
      <c r="C553" t="s">
        <v>348</v>
      </c>
      <c r="D553" s="14"/>
      <c r="E553" s="14" t="s">
        <v>56</v>
      </c>
      <c r="F553" s="79">
        <v>7.6949152542372925</v>
      </c>
      <c r="G553" s="80"/>
      <c r="H553" s="14"/>
      <c r="I553" s="14"/>
      <c r="J553" s="15" t="s">
        <v>348</v>
      </c>
      <c r="K553" s="64"/>
      <c r="L553" s="64"/>
      <c r="M553" s="15"/>
      <c r="N553" s="81"/>
      <c r="O553" s="82">
        <v>6742.642578125</v>
      </c>
      <c r="P553" s="82">
        <v>6629.095703125</v>
      </c>
      <c r="Q553" s="75"/>
      <c r="R553" s="83"/>
      <c r="S553" s="83"/>
      <c r="T553" s="77"/>
      <c r="U553" s="77"/>
      <c r="V553" s="77"/>
      <c r="W553" s="77"/>
      <c r="X553" s="50"/>
      <c r="Y553" s="50"/>
      <c r="Z553" s="50"/>
      <c r="AA553" s="50"/>
      <c r="AB553" s="49"/>
      <c r="AC553" s="84">
        <v>553</v>
      </c>
      <c r="AD5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3" s="107">
        <v>8.2999999999999901</v>
      </c>
      <c r="AF553" s="110"/>
      <c r="AG553" s="2"/>
      <c r="AI553" s="3"/>
      <c r="AJ553" s="3"/>
      <c r="AK553" s="3"/>
    </row>
    <row r="554" spans="1:37" ht="34.049999999999997" customHeight="1" x14ac:dyDescent="0.3">
      <c r="A554" t="s">
        <v>1334</v>
      </c>
      <c r="C554" t="s">
        <v>178</v>
      </c>
      <c r="D554" s="14"/>
      <c r="E554" s="14" t="s">
        <v>56</v>
      </c>
      <c r="F554" s="79">
        <v>7.8389830508474603</v>
      </c>
      <c r="G554" s="80"/>
      <c r="H554" s="14"/>
      <c r="I554" s="14"/>
      <c r="J554" s="15" t="s">
        <v>178</v>
      </c>
      <c r="K554" s="64"/>
      <c r="L554" s="64"/>
      <c r="M554" s="15"/>
      <c r="N554" s="81"/>
      <c r="O554" s="82">
        <v>5198.595703125</v>
      </c>
      <c r="P554" s="82">
        <v>5930.4453125</v>
      </c>
      <c r="Q554" s="75"/>
      <c r="R554" s="83"/>
      <c r="S554" s="83"/>
      <c r="T554" s="77"/>
      <c r="U554" s="77"/>
      <c r="V554" s="77"/>
      <c r="W554" s="77"/>
      <c r="X554" s="50"/>
      <c r="Y554" s="50"/>
      <c r="Z554" s="50"/>
      <c r="AA554" s="50"/>
      <c r="AB554" s="49"/>
      <c r="AC554" s="84">
        <v>554</v>
      </c>
      <c r="AD5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4" s="107">
        <v>8.3999999999999897</v>
      </c>
      <c r="AF554" s="110"/>
      <c r="AG554" s="2"/>
      <c r="AI554" s="3"/>
      <c r="AJ554" s="3"/>
      <c r="AK554" s="3"/>
    </row>
    <row r="555" spans="1:37" ht="34.049999999999997" customHeight="1" x14ac:dyDescent="0.3">
      <c r="A555" t="s">
        <v>1473</v>
      </c>
      <c r="C555" t="s">
        <v>186</v>
      </c>
      <c r="D555" s="14"/>
      <c r="E555" s="14" t="s">
        <v>56</v>
      </c>
      <c r="F555" s="79">
        <v>7.9830508474576298</v>
      </c>
      <c r="G555" s="80"/>
      <c r="H555" s="14"/>
      <c r="I555" s="14"/>
      <c r="J555" s="15" t="s">
        <v>186</v>
      </c>
      <c r="K555" s="64"/>
      <c r="L555" s="64"/>
      <c r="M555" s="15"/>
      <c r="N555" s="81"/>
      <c r="O555" s="82">
        <v>6879.7333984375</v>
      </c>
      <c r="P555" s="82">
        <v>2649.861572265625</v>
      </c>
      <c r="Q555" s="75"/>
      <c r="R555" s="83"/>
      <c r="S555" s="83"/>
      <c r="T555" s="77"/>
      <c r="U555" s="77"/>
      <c r="V555" s="77"/>
      <c r="W555" s="77"/>
      <c r="X555" s="50"/>
      <c r="Y555" s="50"/>
      <c r="Z555" s="50"/>
      <c r="AA555" s="50"/>
      <c r="AB555" s="49"/>
      <c r="AC555" s="84">
        <v>555</v>
      </c>
      <c r="AD5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5" s="107">
        <v>8.4999999999999893</v>
      </c>
      <c r="AF555" s="110"/>
      <c r="AG555" s="2"/>
      <c r="AI555" s="3"/>
      <c r="AJ555" s="3"/>
      <c r="AK555" s="3"/>
    </row>
    <row r="556" spans="1:37" ht="34.049999999999997" customHeight="1" x14ac:dyDescent="0.3">
      <c r="A556" t="s">
        <v>1474</v>
      </c>
      <c r="C556" t="s">
        <v>295</v>
      </c>
      <c r="D556" s="14"/>
      <c r="E556" s="14" t="s">
        <v>56</v>
      </c>
      <c r="F556" s="79">
        <v>8.1271186440678012</v>
      </c>
      <c r="G556" s="80"/>
      <c r="H556" s="14"/>
      <c r="I556" s="14"/>
      <c r="J556" s="15" t="s">
        <v>295</v>
      </c>
      <c r="K556" s="64"/>
      <c r="L556" s="64"/>
      <c r="M556" s="15"/>
      <c r="N556" s="81"/>
      <c r="O556" s="82">
        <v>8476.6240234375</v>
      </c>
      <c r="P556" s="82">
        <v>646.917236328125</v>
      </c>
      <c r="Q556" s="75"/>
      <c r="R556" s="83"/>
      <c r="S556" s="83"/>
      <c r="T556" s="77"/>
      <c r="U556" s="77"/>
      <c r="V556" s="77"/>
      <c r="W556" s="77"/>
      <c r="X556" s="50"/>
      <c r="Y556" s="50"/>
      <c r="Z556" s="50"/>
      <c r="AA556" s="50"/>
      <c r="AB556" s="49"/>
      <c r="AC556" s="84">
        <v>556</v>
      </c>
      <c r="AD5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6" s="107">
        <v>8.5999999999999908</v>
      </c>
      <c r="AF556" s="110"/>
      <c r="AG556" s="2"/>
      <c r="AI556" s="3"/>
      <c r="AJ556" s="3"/>
      <c r="AK556" s="3"/>
    </row>
    <row r="557" spans="1:37" ht="34.049999999999997" customHeight="1" x14ac:dyDescent="0.3">
      <c r="A557" t="s">
        <v>1475</v>
      </c>
      <c r="C557" t="s">
        <v>356</v>
      </c>
      <c r="D557" s="14"/>
      <c r="E557" s="14" t="s">
        <v>56</v>
      </c>
      <c r="F557" s="79">
        <v>8.2711864406779707</v>
      </c>
      <c r="G557" s="80"/>
      <c r="H557" s="14"/>
      <c r="I557" s="14"/>
      <c r="J557" s="15" t="s">
        <v>356</v>
      </c>
      <c r="K557" s="64"/>
      <c r="L557" s="64"/>
      <c r="M557" s="15"/>
      <c r="N557" s="81"/>
      <c r="O557" s="82">
        <v>8074.66650390625</v>
      </c>
      <c r="P557" s="82">
        <v>5803.77392578125</v>
      </c>
      <c r="Q557" s="75"/>
      <c r="R557" s="83"/>
      <c r="S557" s="83"/>
      <c r="T557" s="77"/>
      <c r="U557" s="77"/>
      <c r="V557" s="77"/>
      <c r="W557" s="77"/>
      <c r="X557" s="50"/>
      <c r="Y557" s="50"/>
      <c r="Z557" s="50"/>
      <c r="AA557" s="50"/>
      <c r="AB557" s="49"/>
      <c r="AC557" s="84">
        <v>557</v>
      </c>
      <c r="AD5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7" s="107">
        <v>8.6999999999999904</v>
      </c>
      <c r="AF557" s="110"/>
      <c r="AG557" s="2"/>
      <c r="AI557" s="3"/>
      <c r="AJ557" s="3"/>
      <c r="AK557" s="3"/>
    </row>
    <row r="558" spans="1:37" ht="34.049999999999997" customHeight="1" x14ac:dyDescent="0.3">
      <c r="A558" t="s">
        <v>1476</v>
      </c>
      <c r="C558" t="s">
        <v>357</v>
      </c>
      <c r="D558" s="14"/>
      <c r="E558" s="14" t="s">
        <v>56</v>
      </c>
      <c r="F558" s="79">
        <v>8.4152542372881385</v>
      </c>
      <c r="G558" s="80"/>
      <c r="H558" s="14"/>
      <c r="I558" s="14"/>
      <c r="J558" s="15" t="s">
        <v>357</v>
      </c>
      <c r="K558" s="64"/>
      <c r="L558" s="64"/>
      <c r="M558" s="15"/>
      <c r="N558" s="81"/>
      <c r="O558" s="82">
        <v>7638.83203125</v>
      </c>
      <c r="P558" s="82">
        <v>8984.609375</v>
      </c>
      <c r="Q558" s="75"/>
      <c r="R558" s="83"/>
      <c r="S558" s="83"/>
      <c r="T558" s="77"/>
      <c r="U558" s="77"/>
      <c r="V558" s="77"/>
      <c r="W558" s="77"/>
      <c r="X558" s="50"/>
      <c r="Y558" s="50"/>
      <c r="Z558" s="50"/>
      <c r="AA558" s="50"/>
      <c r="AB558" s="49"/>
      <c r="AC558" s="84">
        <v>558</v>
      </c>
      <c r="AD5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8" s="107">
        <v>8.7999999999999901</v>
      </c>
      <c r="AF558" s="110"/>
      <c r="AG558" s="2"/>
      <c r="AI558" s="3"/>
      <c r="AJ558" s="3"/>
      <c r="AK558" s="3"/>
    </row>
    <row r="559" spans="1:37" ht="34.049999999999997" customHeight="1" x14ac:dyDescent="0.3">
      <c r="A559" t="s">
        <v>1477</v>
      </c>
      <c r="C559" t="s">
        <v>224</v>
      </c>
      <c r="D559" s="14"/>
      <c r="E559" s="14" t="s">
        <v>56</v>
      </c>
      <c r="F559" s="79">
        <v>8.559322033898308</v>
      </c>
      <c r="G559" s="80"/>
      <c r="H559" s="14"/>
      <c r="I559" s="14"/>
      <c r="J559" s="15" t="s">
        <v>224</v>
      </c>
      <c r="K559" s="64"/>
      <c r="L559" s="64"/>
      <c r="M559" s="15"/>
      <c r="N559" s="81"/>
      <c r="O559" s="82">
        <v>8307.177734375</v>
      </c>
      <c r="P559" s="82">
        <v>4165.59521484375</v>
      </c>
      <c r="Q559" s="75"/>
      <c r="R559" s="83"/>
      <c r="S559" s="83"/>
      <c r="T559" s="77"/>
      <c r="U559" s="77"/>
      <c r="V559" s="77"/>
      <c r="W559" s="77"/>
      <c r="X559" s="50"/>
      <c r="Y559" s="50"/>
      <c r="Z559" s="50"/>
      <c r="AA559" s="50"/>
      <c r="AB559" s="49"/>
      <c r="AC559" s="84">
        <v>559</v>
      </c>
      <c r="AD5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59" s="107">
        <v>8.8999999999999897</v>
      </c>
      <c r="AF559" s="110"/>
      <c r="AG559" s="2"/>
      <c r="AI559" s="3"/>
      <c r="AJ559" s="3"/>
      <c r="AK559" s="3"/>
    </row>
    <row r="560" spans="1:37" ht="34.049999999999997" customHeight="1" x14ac:dyDescent="0.3">
      <c r="A560" t="s">
        <v>1188</v>
      </c>
      <c r="C560" t="s">
        <v>196</v>
      </c>
      <c r="D560" s="14"/>
      <c r="E560" s="14" t="s">
        <v>56</v>
      </c>
      <c r="F560" s="79">
        <v>8.7033898305084776</v>
      </c>
      <c r="G560" s="80"/>
      <c r="H560" s="14"/>
      <c r="I560" s="14"/>
      <c r="J560" s="15" t="s">
        <v>196</v>
      </c>
      <c r="K560" s="64"/>
      <c r="L560" s="64"/>
      <c r="M560" s="15"/>
      <c r="N560" s="81"/>
      <c r="O560" s="82">
        <v>3679.75439453125</v>
      </c>
      <c r="P560" s="82">
        <v>1462.2110595703125</v>
      </c>
      <c r="Q560" s="75"/>
      <c r="R560" s="83"/>
      <c r="S560" s="83"/>
      <c r="T560" s="77"/>
      <c r="U560" s="77"/>
      <c r="V560" s="77"/>
      <c r="W560" s="77"/>
      <c r="X560" s="50"/>
      <c r="Y560" s="50"/>
      <c r="Z560" s="50"/>
      <c r="AA560" s="50"/>
      <c r="AB560" s="49"/>
      <c r="AC560" s="84">
        <v>560</v>
      </c>
      <c r="AD5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0" s="107">
        <v>8.9999999999999893</v>
      </c>
      <c r="AF560" s="110"/>
      <c r="AG560" s="2"/>
      <c r="AI560" s="3"/>
      <c r="AJ560" s="3"/>
      <c r="AK560" s="3"/>
    </row>
    <row r="561" spans="1:37" ht="34.049999999999997" customHeight="1" x14ac:dyDescent="0.3">
      <c r="A561" t="s">
        <v>1478</v>
      </c>
      <c r="C561" t="s">
        <v>358</v>
      </c>
      <c r="D561" s="14"/>
      <c r="E561" s="14" t="s">
        <v>56</v>
      </c>
      <c r="F561" s="79">
        <v>8.8474576271186471</v>
      </c>
      <c r="G561" s="80"/>
      <c r="H561" s="14"/>
      <c r="I561" s="14"/>
      <c r="J561" s="15" t="s">
        <v>358</v>
      </c>
      <c r="K561" s="64"/>
      <c r="L561" s="64"/>
      <c r="M561" s="15"/>
      <c r="N561" s="81"/>
      <c r="O561" s="82">
        <v>661.94317626953125</v>
      </c>
      <c r="P561" s="82">
        <v>4153.7431640625</v>
      </c>
      <c r="Q561" s="75"/>
      <c r="R561" s="83"/>
      <c r="S561" s="83"/>
      <c r="T561" s="77"/>
      <c r="U561" s="77"/>
      <c r="V561" s="77"/>
      <c r="W561" s="77"/>
      <c r="X561" s="50"/>
      <c r="Y561" s="50"/>
      <c r="Z561" s="50"/>
      <c r="AA561" s="50"/>
      <c r="AB561" s="49"/>
      <c r="AC561" s="84">
        <v>561</v>
      </c>
      <c r="AD5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1" s="107">
        <v>9.0999999999999908</v>
      </c>
      <c r="AF561" s="110"/>
      <c r="AG561" s="2"/>
      <c r="AI561" s="3"/>
      <c r="AJ561" s="3"/>
      <c r="AK561" s="3"/>
    </row>
    <row r="562" spans="1:37" ht="34.049999999999997" customHeight="1" x14ac:dyDescent="0.3">
      <c r="A562" t="s">
        <v>1479</v>
      </c>
      <c r="C562" t="s">
        <v>359</v>
      </c>
      <c r="D562" s="14"/>
      <c r="E562" s="14" t="s">
        <v>56</v>
      </c>
      <c r="F562" s="79">
        <v>8.9915254237288167</v>
      </c>
      <c r="G562" s="80"/>
      <c r="H562" s="14"/>
      <c r="I562" s="14"/>
      <c r="J562" s="15" t="s">
        <v>359</v>
      </c>
      <c r="K562" s="64"/>
      <c r="L562" s="64"/>
      <c r="M562" s="15"/>
      <c r="N562" s="81"/>
      <c r="O562" s="82">
        <v>9629.8720703125</v>
      </c>
      <c r="P562" s="82">
        <v>3607.085693359375</v>
      </c>
      <c r="Q562" s="75"/>
      <c r="R562" s="83"/>
      <c r="S562" s="83"/>
      <c r="T562" s="77"/>
      <c r="U562" s="77"/>
      <c r="V562" s="77"/>
      <c r="W562" s="77"/>
      <c r="X562" s="50"/>
      <c r="Y562" s="50"/>
      <c r="Z562" s="50"/>
      <c r="AA562" s="50"/>
      <c r="AB562" s="49"/>
      <c r="AC562" s="84">
        <v>562</v>
      </c>
      <c r="AD5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2" s="107">
        <v>9.1999999999999904</v>
      </c>
      <c r="AF562" s="110"/>
      <c r="AG562" s="2"/>
      <c r="AI562" s="3"/>
      <c r="AJ562" s="3"/>
      <c r="AK562" s="3"/>
    </row>
    <row r="563" spans="1:37" ht="34.049999999999997" customHeight="1" x14ac:dyDescent="0.3">
      <c r="A563" t="s">
        <v>1480</v>
      </c>
      <c r="C563" t="s">
        <v>256</v>
      </c>
      <c r="D563" s="14"/>
      <c r="E563" s="14" t="s">
        <v>56</v>
      </c>
      <c r="F563" s="79">
        <v>9.1355932203389685</v>
      </c>
      <c r="G563" s="80"/>
      <c r="H563" s="14"/>
      <c r="I563" s="14"/>
      <c r="J563" s="15" t="s">
        <v>256</v>
      </c>
      <c r="K563" s="64"/>
      <c r="L563" s="64"/>
      <c r="M563" s="15"/>
      <c r="N563" s="81"/>
      <c r="O563" s="82">
        <v>1784.4342041015625</v>
      </c>
      <c r="P563" s="82">
        <v>8812.65625</v>
      </c>
      <c r="Q563" s="75"/>
      <c r="R563" s="83"/>
      <c r="S563" s="83"/>
      <c r="T563" s="77"/>
      <c r="U563" s="77"/>
      <c r="V563" s="77"/>
      <c r="W563" s="77"/>
      <c r="X563" s="50"/>
      <c r="Y563" s="50"/>
      <c r="Z563" s="50"/>
      <c r="AA563" s="50"/>
      <c r="AB563" s="49"/>
      <c r="AC563" s="84">
        <v>563</v>
      </c>
      <c r="AD5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3" s="107">
        <v>9.2999999999999794</v>
      </c>
      <c r="AF563" s="110"/>
      <c r="AG563" s="2"/>
      <c r="AI563" s="3"/>
      <c r="AJ563" s="3"/>
      <c r="AK563" s="3"/>
    </row>
    <row r="564" spans="1:37" ht="34.049999999999997" customHeight="1" x14ac:dyDescent="0.3">
      <c r="A564" t="s">
        <v>1481</v>
      </c>
      <c r="C564" t="s">
        <v>224</v>
      </c>
      <c r="D564" s="14"/>
      <c r="E564" s="14" t="s">
        <v>56</v>
      </c>
      <c r="F564" s="79">
        <v>9.2796610169491416</v>
      </c>
      <c r="G564" s="80"/>
      <c r="H564" s="14"/>
      <c r="I564" s="14"/>
      <c r="J564" s="15" t="s">
        <v>224</v>
      </c>
      <c r="K564" s="64"/>
      <c r="L564" s="64"/>
      <c r="M564" s="15"/>
      <c r="N564" s="81"/>
      <c r="O564" s="82">
        <v>3584.089599609375</v>
      </c>
      <c r="P564" s="82">
        <v>7843.59912109375</v>
      </c>
      <c r="Q564" s="75"/>
      <c r="R564" s="83"/>
      <c r="S564" s="83"/>
      <c r="T564" s="77"/>
      <c r="U564" s="77"/>
      <c r="V564" s="77"/>
      <c r="W564" s="77"/>
      <c r="X564" s="50"/>
      <c r="Y564" s="50"/>
      <c r="Z564" s="50"/>
      <c r="AA564" s="50"/>
      <c r="AB564" s="49"/>
      <c r="AC564" s="84">
        <v>564</v>
      </c>
      <c r="AD5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4" s="107">
        <v>9.3999999999999808</v>
      </c>
      <c r="AF564" s="110"/>
      <c r="AG564" s="2"/>
      <c r="AI564" s="3"/>
      <c r="AJ564" s="3"/>
      <c r="AK564" s="3"/>
    </row>
    <row r="565" spans="1:37" ht="34.049999999999997" customHeight="1" x14ac:dyDescent="0.3">
      <c r="A565" t="s">
        <v>1482</v>
      </c>
      <c r="C565" t="s">
        <v>284</v>
      </c>
      <c r="D565" s="14"/>
      <c r="E565" s="14" t="s">
        <v>56</v>
      </c>
      <c r="F565" s="79">
        <v>9.4237288135593094</v>
      </c>
      <c r="G565" s="80"/>
      <c r="H565" s="14"/>
      <c r="I565" s="14"/>
      <c r="J565" s="15" t="s">
        <v>284</v>
      </c>
      <c r="K565" s="64"/>
      <c r="L565" s="64"/>
      <c r="M565" s="15"/>
      <c r="N565" s="81"/>
      <c r="O565" s="82">
        <v>7177.703125</v>
      </c>
      <c r="P565" s="82">
        <v>8629.111328125</v>
      </c>
      <c r="Q565" s="75"/>
      <c r="R565" s="83"/>
      <c r="S565" s="83"/>
      <c r="T565" s="77"/>
      <c r="U565" s="77"/>
      <c r="V565" s="77"/>
      <c r="W565" s="77"/>
      <c r="X565" s="50"/>
      <c r="Y565" s="50"/>
      <c r="Z565" s="50"/>
      <c r="AA565" s="50"/>
      <c r="AB565" s="49"/>
      <c r="AC565" s="84">
        <v>565</v>
      </c>
      <c r="AD5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5" s="107">
        <v>9.4999999999999805</v>
      </c>
      <c r="AF565" s="110"/>
      <c r="AG565" s="2"/>
      <c r="AI565" s="3"/>
      <c r="AJ565" s="3"/>
      <c r="AK565" s="3"/>
    </row>
    <row r="566" spans="1:37" ht="34.049999999999997" customHeight="1" x14ac:dyDescent="0.3">
      <c r="A566" t="s">
        <v>1483</v>
      </c>
      <c r="C566" t="s">
        <v>179</v>
      </c>
      <c r="D566" s="14"/>
      <c r="E566" s="14" t="s">
        <v>56</v>
      </c>
      <c r="F566" s="79">
        <v>9.5677966101694771</v>
      </c>
      <c r="G566" s="80"/>
      <c r="H566" s="14"/>
      <c r="I566" s="14"/>
      <c r="J566" s="15" t="s">
        <v>179</v>
      </c>
      <c r="K566" s="64"/>
      <c r="L566" s="64"/>
      <c r="M566" s="15"/>
      <c r="N566" s="81"/>
      <c r="O566" s="82">
        <v>604.6484375</v>
      </c>
      <c r="P566" s="82">
        <v>3389.22412109375</v>
      </c>
      <c r="Q566" s="75"/>
      <c r="R566" s="83"/>
      <c r="S566" s="83"/>
      <c r="T566" s="77"/>
      <c r="U566" s="77"/>
      <c r="V566" s="77"/>
      <c r="W566" s="77"/>
      <c r="X566" s="50"/>
      <c r="Y566" s="50"/>
      <c r="Z566" s="50"/>
      <c r="AA566" s="50"/>
      <c r="AB566" s="49"/>
      <c r="AC566" s="84">
        <v>566</v>
      </c>
      <c r="AD5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6" s="107">
        <v>9.5999999999999801</v>
      </c>
      <c r="AF566" s="110"/>
      <c r="AG566" s="2"/>
      <c r="AI566" s="3"/>
      <c r="AJ566" s="3"/>
      <c r="AK566" s="3"/>
    </row>
    <row r="567" spans="1:37" ht="34.049999999999997" customHeight="1" x14ac:dyDescent="0.3">
      <c r="A567" t="s">
        <v>1484</v>
      </c>
      <c r="C567" t="s">
        <v>230</v>
      </c>
      <c r="D567" s="14"/>
      <c r="E567" s="14" t="s">
        <v>56</v>
      </c>
      <c r="F567" s="79">
        <v>9.7118644067796467</v>
      </c>
      <c r="G567" s="80"/>
      <c r="H567" s="14"/>
      <c r="I567" s="14"/>
      <c r="J567" s="15" t="s">
        <v>230</v>
      </c>
      <c r="K567" s="64"/>
      <c r="L567" s="64"/>
      <c r="M567" s="15"/>
      <c r="N567" s="81"/>
      <c r="O567" s="82">
        <v>224.57894897460937</v>
      </c>
      <c r="P567" s="82">
        <v>4391.79736328125</v>
      </c>
      <c r="Q567" s="75"/>
      <c r="R567" s="83"/>
      <c r="S567" s="83"/>
      <c r="T567" s="77"/>
      <c r="U567" s="77"/>
      <c r="V567" s="77"/>
      <c r="W567" s="77"/>
      <c r="X567" s="50"/>
      <c r="Y567" s="50"/>
      <c r="Z567" s="50"/>
      <c r="AA567" s="50"/>
      <c r="AB567" s="49"/>
      <c r="AC567" s="84">
        <v>567</v>
      </c>
      <c r="AD5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7" s="107">
        <v>9.6999999999999797</v>
      </c>
      <c r="AF567" s="110"/>
      <c r="AG567" s="2"/>
      <c r="AI567" s="3"/>
      <c r="AJ567" s="3"/>
      <c r="AK567" s="3"/>
    </row>
    <row r="568" spans="1:37" ht="34.049999999999997" customHeight="1" x14ac:dyDescent="0.3">
      <c r="A568" t="s">
        <v>1485</v>
      </c>
      <c r="C568" t="s">
        <v>360</v>
      </c>
      <c r="D568" s="14"/>
      <c r="E568" s="14" t="s">
        <v>56</v>
      </c>
      <c r="F568" s="79">
        <v>9.8559322033898162</v>
      </c>
      <c r="G568" s="80"/>
      <c r="H568" s="14"/>
      <c r="I568" s="14"/>
      <c r="J568" s="15" t="s">
        <v>360</v>
      </c>
      <c r="K568" s="64"/>
      <c r="L568" s="64"/>
      <c r="M568" s="15"/>
      <c r="N568" s="81"/>
      <c r="O568" s="82">
        <v>5064.7216796875</v>
      </c>
      <c r="P568" s="82">
        <v>1878.4974365234375</v>
      </c>
      <c r="Q568" s="75"/>
      <c r="R568" s="83"/>
      <c r="S568" s="83"/>
      <c r="T568" s="77"/>
      <c r="U568" s="77"/>
      <c r="V568" s="77"/>
      <c r="W568" s="77"/>
      <c r="X568" s="50"/>
      <c r="Y568" s="50"/>
      <c r="Z568" s="50"/>
      <c r="AA568" s="50"/>
      <c r="AB568" s="49"/>
      <c r="AC568" s="84">
        <v>568</v>
      </c>
      <c r="AD5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8" s="107">
        <v>9.7999999999999794</v>
      </c>
      <c r="AF568" s="110"/>
      <c r="AG568" s="2"/>
      <c r="AI568" s="3"/>
      <c r="AJ568" s="3"/>
      <c r="AK568" s="3"/>
    </row>
    <row r="569" spans="1:37" ht="34.049999999999997" customHeight="1" x14ac:dyDescent="0.3">
      <c r="A569" t="s">
        <v>1486</v>
      </c>
      <c r="C569" t="s">
        <v>361</v>
      </c>
      <c r="D569" s="14"/>
      <c r="E569" s="14" t="s">
        <v>56</v>
      </c>
      <c r="F569" s="79">
        <v>2.9406779661017213</v>
      </c>
      <c r="G569" s="80"/>
      <c r="H569" s="14"/>
      <c r="I569" s="14"/>
      <c r="J569" s="15" t="s">
        <v>361</v>
      </c>
      <c r="K569" s="64"/>
      <c r="L569" s="64"/>
      <c r="M569" s="15"/>
      <c r="N569" s="81"/>
      <c r="O569" s="82">
        <v>1781.9088134765625</v>
      </c>
      <c r="P569" s="82">
        <v>5994.03271484375</v>
      </c>
      <c r="Q569" s="75"/>
      <c r="R569" s="83"/>
      <c r="S569" s="83"/>
      <c r="T569" s="77"/>
      <c r="U569" s="77"/>
      <c r="V569" s="77"/>
      <c r="W569" s="77"/>
      <c r="X569" s="50"/>
      <c r="Y569" s="50"/>
      <c r="Z569" s="50"/>
      <c r="AA569" s="50"/>
      <c r="AB569" s="49"/>
      <c r="AC569" s="84">
        <v>569</v>
      </c>
      <c r="AD5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69" s="107">
        <v>5</v>
      </c>
      <c r="AF569" s="110"/>
      <c r="AG569" s="2"/>
      <c r="AI569" s="3"/>
      <c r="AJ569" s="3"/>
      <c r="AK569" s="3"/>
    </row>
    <row r="570" spans="1:37" ht="34.049999999999997" customHeight="1" x14ac:dyDescent="0.3">
      <c r="A570" t="s">
        <v>1487</v>
      </c>
      <c r="C570" t="s">
        <v>259</v>
      </c>
      <c r="D570" s="14"/>
      <c r="E570" s="14" t="s">
        <v>56</v>
      </c>
      <c r="F570" s="79">
        <v>3.0847457627118899</v>
      </c>
      <c r="G570" s="80"/>
      <c r="H570" s="14"/>
      <c r="I570" s="14"/>
      <c r="J570" s="15" t="s">
        <v>259</v>
      </c>
      <c r="K570" s="64"/>
      <c r="L570" s="64"/>
      <c r="M570" s="15"/>
      <c r="N570" s="81"/>
      <c r="O570" s="82">
        <v>2297.017578125</v>
      </c>
      <c r="P570" s="82">
        <v>2345.020751953125</v>
      </c>
      <c r="Q570" s="75"/>
      <c r="R570" s="83"/>
      <c r="S570" s="83"/>
      <c r="T570" s="77"/>
      <c r="U570" s="77"/>
      <c r="V570" s="77"/>
      <c r="W570" s="77"/>
      <c r="X570" s="50"/>
      <c r="Y570" s="50"/>
      <c r="Z570" s="50"/>
      <c r="AA570" s="50"/>
      <c r="AB570" s="49"/>
      <c r="AC570" s="84">
        <v>570</v>
      </c>
      <c r="AD5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0" s="107">
        <v>5.0999999999999996</v>
      </c>
      <c r="AF570" s="110"/>
      <c r="AG570" s="2"/>
      <c r="AI570" s="3"/>
      <c r="AJ570" s="3"/>
      <c r="AK570" s="3"/>
    </row>
    <row r="571" spans="1:37" ht="34.049999999999997" customHeight="1" x14ac:dyDescent="0.3">
      <c r="A571" t="s">
        <v>1488</v>
      </c>
      <c r="C571" t="s">
        <v>362</v>
      </c>
      <c r="D571" s="14"/>
      <c r="E571" s="14" t="s">
        <v>56</v>
      </c>
      <c r="F571" s="79">
        <v>3.2288135593220604</v>
      </c>
      <c r="G571" s="80"/>
      <c r="H571" s="14"/>
      <c r="I571" s="14"/>
      <c r="J571" s="15" t="s">
        <v>362</v>
      </c>
      <c r="K571" s="64"/>
      <c r="L571" s="64"/>
      <c r="M571" s="15"/>
      <c r="N571" s="81"/>
      <c r="O571" s="82">
        <v>840.84478759765625</v>
      </c>
      <c r="P571" s="82">
        <v>6100.23046875</v>
      </c>
      <c r="Q571" s="75"/>
      <c r="R571" s="83"/>
      <c r="S571" s="83"/>
      <c r="T571" s="77"/>
      <c r="U571" s="77"/>
      <c r="V571" s="77"/>
      <c r="W571" s="77"/>
      <c r="X571" s="50"/>
      <c r="Y571" s="50"/>
      <c r="Z571" s="50"/>
      <c r="AA571" s="50"/>
      <c r="AB571" s="49"/>
      <c r="AC571" s="84">
        <v>571</v>
      </c>
      <c r="AD5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1" s="107">
        <v>5.2</v>
      </c>
      <c r="AF571" s="110"/>
      <c r="AG571" s="2"/>
      <c r="AI571" s="3"/>
      <c r="AJ571" s="3"/>
      <c r="AK571" s="3"/>
    </row>
    <row r="572" spans="1:37" ht="34.049999999999997" customHeight="1" x14ac:dyDescent="0.3">
      <c r="A572" t="s">
        <v>1489</v>
      </c>
      <c r="C572" t="s">
        <v>305</v>
      </c>
      <c r="D572" s="14"/>
      <c r="E572" s="14" t="s">
        <v>56</v>
      </c>
      <c r="F572" s="79">
        <v>3.372881355932229</v>
      </c>
      <c r="G572" s="80"/>
      <c r="H572" s="14"/>
      <c r="I572" s="14"/>
      <c r="J572" s="15" t="s">
        <v>305</v>
      </c>
      <c r="K572" s="64"/>
      <c r="L572" s="64"/>
      <c r="M572" s="15"/>
      <c r="N572" s="81"/>
      <c r="O572" s="82">
        <v>1460.0550537109375</v>
      </c>
      <c r="P572" s="82">
        <v>6023.9326171875</v>
      </c>
      <c r="Q572" s="75"/>
      <c r="R572" s="83"/>
      <c r="S572" s="83"/>
      <c r="T572" s="77"/>
      <c r="U572" s="77"/>
      <c r="V572" s="77"/>
      <c r="W572" s="77"/>
      <c r="X572" s="50"/>
      <c r="Y572" s="50"/>
      <c r="Z572" s="50"/>
      <c r="AA572" s="50"/>
      <c r="AB572" s="49"/>
      <c r="AC572" s="84">
        <v>572</v>
      </c>
      <c r="AD5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2" s="107">
        <v>5.3</v>
      </c>
      <c r="AF572" s="110"/>
      <c r="AG572" s="2"/>
      <c r="AI572" s="3"/>
      <c r="AJ572" s="3"/>
      <c r="AK572" s="3"/>
    </row>
    <row r="573" spans="1:37" ht="34.049999999999997" customHeight="1" x14ac:dyDescent="0.3">
      <c r="A573" t="s">
        <v>1490</v>
      </c>
      <c r="C573" t="s">
        <v>300</v>
      </c>
      <c r="D573" s="14"/>
      <c r="E573" s="14" t="s">
        <v>56</v>
      </c>
      <c r="F573" s="79">
        <v>3.516949152542399</v>
      </c>
      <c r="G573" s="80"/>
      <c r="H573" s="14"/>
      <c r="I573" s="14"/>
      <c r="J573" s="15" t="s">
        <v>300</v>
      </c>
      <c r="K573" s="64"/>
      <c r="L573" s="64"/>
      <c r="M573" s="15"/>
      <c r="N573" s="81"/>
      <c r="O573" s="82">
        <v>4195.8701171875</v>
      </c>
      <c r="P573" s="82">
        <v>8774.494140625</v>
      </c>
      <c r="Q573" s="75"/>
      <c r="R573" s="83"/>
      <c r="S573" s="83"/>
      <c r="T573" s="77"/>
      <c r="U573" s="77"/>
      <c r="V573" s="77"/>
      <c r="W573" s="77"/>
      <c r="X573" s="50"/>
      <c r="Y573" s="50"/>
      <c r="Z573" s="50"/>
      <c r="AA573" s="50"/>
      <c r="AB573" s="49"/>
      <c r="AC573" s="84">
        <v>573</v>
      </c>
      <c r="AD5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3" s="107">
        <v>5.4</v>
      </c>
      <c r="AF573" s="110"/>
      <c r="AG573" s="2"/>
      <c r="AI573" s="3"/>
      <c r="AJ573" s="3"/>
      <c r="AK573" s="3"/>
    </row>
    <row r="574" spans="1:37" ht="34.049999999999997" customHeight="1" x14ac:dyDescent="0.3">
      <c r="A574" t="s">
        <v>1491</v>
      </c>
      <c r="C574" t="s">
        <v>253</v>
      </c>
      <c r="D574" s="14"/>
      <c r="E574" s="14" t="s">
        <v>56</v>
      </c>
      <c r="F574" s="79">
        <v>3.6610169491525677</v>
      </c>
      <c r="G574" s="80"/>
      <c r="H574" s="14"/>
      <c r="I574" s="14"/>
      <c r="J574" s="15" t="s">
        <v>253</v>
      </c>
      <c r="K574" s="64"/>
      <c r="L574" s="64"/>
      <c r="M574" s="15"/>
      <c r="N574" s="81"/>
      <c r="O574" s="82">
        <v>9354.7353515625</v>
      </c>
      <c r="P574" s="82">
        <v>4916.35546875</v>
      </c>
      <c r="Q574" s="75"/>
      <c r="R574" s="83"/>
      <c r="S574" s="83"/>
      <c r="T574" s="77"/>
      <c r="U574" s="77"/>
      <c r="V574" s="77"/>
      <c r="W574" s="77"/>
      <c r="X574" s="50"/>
      <c r="Y574" s="50"/>
      <c r="Z574" s="50"/>
      <c r="AA574" s="50"/>
      <c r="AB574" s="49"/>
      <c r="AC574" s="84">
        <v>574</v>
      </c>
      <c r="AD5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4" s="107">
        <v>5.5</v>
      </c>
      <c r="AF574" s="110"/>
      <c r="AG574" s="2"/>
      <c r="AI574" s="3"/>
      <c r="AJ574" s="3"/>
      <c r="AK574" s="3"/>
    </row>
    <row r="575" spans="1:37" ht="34.049999999999997" customHeight="1" x14ac:dyDescent="0.3">
      <c r="A575" t="s">
        <v>1492</v>
      </c>
      <c r="C575" t="s">
        <v>278</v>
      </c>
      <c r="D575" s="14"/>
      <c r="E575" s="14" t="s">
        <v>56</v>
      </c>
      <c r="F575" s="79">
        <v>3.8050847457627364</v>
      </c>
      <c r="G575" s="80"/>
      <c r="H575" s="14"/>
      <c r="I575" s="14"/>
      <c r="J575" s="15" t="s">
        <v>278</v>
      </c>
      <c r="K575" s="64"/>
      <c r="L575" s="64"/>
      <c r="M575" s="15"/>
      <c r="N575" s="81"/>
      <c r="O575" s="82">
        <v>1395.861328125</v>
      </c>
      <c r="P575" s="82">
        <v>6886.57373046875</v>
      </c>
      <c r="Q575" s="75"/>
      <c r="R575" s="83"/>
      <c r="S575" s="83"/>
      <c r="T575" s="77"/>
      <c r="U575" s="77"/>
      <c r="V575" s="77"/>
      <c r="W575" s="77"/>
      <c r="X575" s="50"/>
      <c r="Y575" s="50"/>
      <c r="Z575" s="50"/>
      <c r="AA575" s="50"/>
      <c r="AB575" s="49"/>
      <c r="AC575" s="84">
        <v>575</v>
      </c>
      <c r="AD5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5" s="107">
        <v>5.6</v>
      </c>
      <c r="AF575" s="110"/>
      <c r="AG575" s="2"/>
      <c r="AI575" s="3"/>
      <c r="AJ575" s="3"/>
      <c r="AK575" s="3"/>
    </row>
    <row r="576" spans="1:37" ht="34.049999999999997" customHeight="1" x14ac:dyDescent="0.3">
      <c r="A576" t="s">
        <v>1493</v>
      </c>
      <c r="C576" t="s">
        <v>284</v>
      </c>
      <c r="D576" s="14"/>
      <c r="E576" s="14" t="s">
        <v>56</v>
      </c>
      <c r="F576" s="79">
        <v>3.9491525423729068</v>
      </c>
      <c r="G576" s="80"/>
      <c r="H576" s="14"/>
      <c r="I576" s="14"/>
      <c r="J576" s="15" t="s">
        <v>284</v>
      </c>
      <c r="K576" s="64"/>
      <c r="L576" s="64"/>
      <c r="M576" s="15"/>
      <c r="N576" s="81"/>
      <c r="O576" s="82">
        <v>1207.9921875</v>
      </c>
      <c r="P576" s="82">
        <v>3719.8798828125</v>
      </c>
      <c r="Q576" s="75"/>
      <c r="R576" s="83"/>
      <c r="S576" s="83"/>
      <c r="T576" s="77"/>
      <c r="U576" s="77"/>
      <c r="V576" s="77"/>
      <c r="W576" s="77"/>
      <c r="X576" s="50"/>
      <c r="Y576" s="50"/>
      <c r="Z576" s="50"/>
      <c r="AA576" s="50"/>
      <c r="AB576" s="49"/>
      <c r="AC576" s="84">
        <v>576</v>
      </c>
      <c r="AD5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6" s="107">
        <v>5.7</v>
      </c>
      <c r="AF576" s="110"/>
      <c r="AG576" s="2"/>
      <c r="AI576" s="3"/>
      <c r="AJ576" s="3"/>
      <c r="AK576" s="3"/>
    </row>
    <row r="577" spans="1:37" ht="34.049999999999997" customHeight="1" x14ac:dyDescent="0.3">
      <c r="A577" t="s">
        <v>1494</v>
      </c>
      <c r="C577" t="s">
        <v>202</v>
      </c>
      <c r="D577" s="14"/>
      <c r="E577" s="14" t="s">
        <v>56</v>
      </c>
      <c r="F577" s="79">
        <v>4.093220338983075</v>
      </c>
      <c r="G577" s="80"/>
      <c r="H577" s="14"/>
      <c r="I577" s="14"/>
      <c r="J577" s="15" t="s">
        <v>202</v>
      </c>
      <c r="K577" s="64"/>
      <c r="L577" s="64"/>
      <c r="M577" s="15"/>
      <c r="N577" s="81"/>
      <c r="O577" s="82">
        <v>3436.486572265625</v>
      </c>
      <c r="P577" s="82">
        <v>7060.943359375</v>
      </c>
      <c r="Q577" s="75"/>
      <c r="R577" s="83"/>
      <c r="S577" s="83"/>
      <c r="T577" s="77"/>
      <c r="U577" s="77"/>
      <c r="V577" s="77"/>
      <c r="W577" s="77"/>
      <c r="X577" s="50"/>
      <c r="Y577" s="50"/>
      <c r="Z577" s="50"/>
      <c r="AA577" s="50"/>
      <c r="AB577" s="49"/>
      <c r="AC577" s="84">
        <v>577</v>
      </c>
      <c r="AD5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7" s="107">
        <v>5.8</v>
      </c>
      <c r="AF577" s="110"/>
      <c r="AG577" s="2"/>
      <c r="AI577" s="3"/>
      <c r="AJ577" s="3"/>
      <c r="AK577" s="3"/>
    </row>
    <row r="578" spans="1:37" ht="34.049999999999997" customHeight="1" x14ac:dyDescent="0.3">
      <c r="A578" t="s">
        <v>1495</v>
      </c>
      <c r="C578" t="s">
        <v>274</v>
      </c>
      <c r="D578" s="14"/>
      <c r="E578" s="14" t="s">
        <v>56</v>
      </c>
      <c r="F578" s="79">
        <v>4.2372881355932455</v>
      </c>
      <c r="G578" s="80"/>
      <c r="H578" s="14"/>
      <c r="I578" s="14"/>
      <c r="J578" s="15" t="s">
        <v>274</v>
      </c>
      <c r="K578" s="64"/>
      <c r="L578" s="64"/>
      <c r="M578" s="15"/>
      <c r="N578" s="81"/>
      <c r="O578" s="82">
        <v>4345.228515625</v>
      </c>
      <c r="P578" s="82">
        <v>466.82781982421875</v>
      </c>
      <c r="Q578" s="75"/>
      <c r="R578" s="83"/>
      <c r="S578" s="83"/>
      <c r="T578" s="77"/>
      <c r="U578" s="77"/>
      <c r="V578" s="77"/>
      <c r="W578" s="77"/>
      <c r="X578" s="50"/>
      <c r="Y578" s="50"/>
      <c r="Z578" s="50"/>
      <c r="AA578" s="50"/>
      <c r="AB578" s="49"/>
      <c r="AC578" s="84">
        <v>578</v>
      </c>
      <c r="AD5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8" s="107">
        <v>5.9</v>
      </c>
      <c r="AF578" s="110"/>
      <c r="AG578" s="2"/>
      <c r="AI578" s="3"/>
      <c r="AJ578" s="3"/>
      <c r="AK578" s="3"/>
    </row>
    <row r="579" spans="1:37" ht="34.049999999999997" customHeight="1" x14ac:dyDescent="0.3">
      <c r="A579" t="s">
        <v>1496</v>
      </c>
      <c r="C579" t="s">
        <v>329</v>
      </c>
      <c r="D579" s="14"/>
      <c r="E579" s="14" t="s">
        <v>56</v>
      </c>
      <c r="F579" s="79">
        <v>4.3813559322034141</v>
      </c>
      <c r="G579" s="80"/>
      <c r="H579" s="14"/>
      <c r="I579" s="14"/>
      <c r="J579" s="15" t="s">
        <v>329</v>
      </c>
      <c r="K579" s="64"/>
      <c r="L579" s="64"/>
      <c r="M579" s="15"/>
      <c r="N579" s="81"/>
      <c r="O579" s="82">
        <v>9422.732421875</v>
      </c>
      <c r="P579" s="82">
        <v>4834.2978515625</v>
      </c>
      <c r="Q579" s="75"/>
      <c r="R579" s="83"/>
      <c r="S579" s="83"/>
      <c r="T579" s="77"/>
      <c r="U579" s="77"/>
      <c r="V579" s="77"/>
      <c r="W579" s="77"/>
      <c r="X579" s="50"/>
      <c r="Y579" s="50"/>
      <c r="Z579" s="50"/>
      <c r="AA579" s="50"/>
      <c r="AB579" s="49"/>
      <c r="AC579" s="84">
        <v>579</v>
      </c>
      <c r="AD5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79" s="107">
        <v>6</v>
      </c>
      <c r="AF579" s="110"/>
      <c r="AG579" s="2"/>
      <c r="AI579" s="3"/>
      <c r="AJ579" s="3"/>
      <c r="AK579" s="3"/>
    </row>
    <row r="580" spans="1:37" ht="34.049999999999997" customHeight="1" x14ac:dyDescent="0.3">
      <c r="A580" t="s">
        <v>1497</v>
      </c>
      <c r="C580" t="s">
        <v>248</v>
      </c>
      <c r="D580" s="14"/>
      <c r="E580" s="14" t="s">
        <v>56</v>
      </c>
      <c r="F580" s="79">
        <v>4.5254237288135837</v>
      </c>
      <c r="G580" s="80"/>
      <c r="H580" s="14"/>
      <c r="I580" s="14"/>
      <c r="J580" s="15" t="s">
        <v>248</v>
      </c>
      <c r="K580" s="64"/>
      <c r="L580" s="64"/>
      <c r="M580" s="15"/>
      <c r="N580" s="81"/>
      <c r="O580" s="82">
        <v>781.220703125</v>
      </c>
      <c r="P580" s="82">
        <v>2487.834716796875</v>
      </c>
      <c r="Q580" s="75"/>
      <c r="R580" s="83"/>
      <c r="S580" s="83"/>
      <c r="T580" s="77"/>
      <c r="U580" s="77"/>
      <c r="V580" s="77"/>
      <c r="W580" s="77"/>
      <c r="X580" s="50"/>
      <c r="Y580" s="50"/>
      <c r="Z580" s="50"/>
      <c r="AA580" s="50"/>
      <c r="AB580" s="49"/>
      <c r="AC580" s="84">
        <v>580</v>
      </c>
      <c r="AD5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0" s="107">
        <v>6.1</v>
      </c>
      <c r="AF580" s="110"/>
      <c r="AG580" s="2"/>
      <c r="AI580" s="3"/>
      <c r="AJ580" s="3"/>
      <c r="AK580" s="3"/>
    </row>
    <row r="581" spans="1:37" ht="34.049999999999997" customHeight="1" x14ac:dyDescent="0.3">
      <c r="A581" t="s">
        <v>1498</v>
      </c>
      <c r="C581" t="s">
        <v>363</v>
      </c>
      <c r="D581" s="14"/>
      <c r="E581" s="14" t="s">
        <v>56</v>
      </c>
      <c r="F581" s="79">
        <v>4.6694915254237532</v>
      </c>
      <c r="G581" s="80"/>
      <c r="H581" s="14"/>
      <c r="I581" s="14"/>
      <c r="J581" s="15" t="s">
        <v>363</v>
      </c>
      <c r="K581" s="64"/>
      <c r="L581" s="64"/>
      <c r="M581" s="15"/>
      <c r="N581" s="81"/>
      <c r="O581" s="82">
        <v>1576.4459228515625</v>
      </c>
      <c r="P581" s="82">
        <v>7271.29345703125</v>
      </c>
      <c r="Q581" s="75"/>
      <c r="R581" s="83"/>
      <c r="S581" s="83"/>
      <c r="T581" s="77"/>
      <c r="U581" s="77"/>
      <c r="V581" s="77"/>
      <c r="W581" s="77"/>
      <c r="X581" s="50"/>
      <c r="Y581" s="50"/>
      <c r="Z581" s="50"/>
      <c r="AA581" s="50"/>
      <c r="AB581" s="49"/>
      <c r="AC581" s="84">
        <v>581</v>
      </c>
      <c r="AD5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1" s="107">
        <v>6.2</v>
      </c>
      <c r="AF581" s="110"/>
      <c r="AG581" s="2"/>
      <c r="AI581" s="3"/>
      <c r="AJ581" s="3"/>
      <c r="AK581" s="3"/>
    </row>
    <row r="582" spans="1:37" ht="34.049999999999997" customHeight="1" x14ac:dyDescent="0.3">
      <c r="A582" t="s">
        <v>1499</v>
      </c>
      <c r="C582" t="s">
        <v>190</v>
      </c>
      <c r="D582" s="14"/>
      <c r="E582" s="14" t="s">
        <v>56</v>
      </c>
      <c r="F582" s="79">
        <v>4.813559322033921</v>
      </c>
      <c r="G582" s="80"/>
      <c r="H582" s="14"/>
      <c r="I582" s="14"/>
      <c r="J582" s="15" t="s">
        <v>190</v>
      </c>
      <c r="K582" s="64"/>
      <c r="L582" s="64"/>
      <c r="M582" s="15"/>
      <c r="N582" s="81"/>
      <c r="O582" s="82">
        <v>2841.375732421875</v>
      </c>
      <c r="P582" s="82">
        <v>1134.6806640625</v>
      </c>
      <c r="Q582" s="75"/>
      <c r="R582" s="83"/>
      <c r="S582" s="83"/>
      <c r="T582" s="77"/>
      <c r="U582" s="77"/>
      <c r="V582" s="77"/>
      <c r="W582" s="77"/>
      <c r="X582" s="50"/>
      <c r="Y582" s="50"/>
      <c r="Z582" s="50"/>
      <c r="AA582" s="50"/>
      <c r="AB582" s="49"/>
      <c r="AC582" s="84">
        <v>582</v>
      </c>
      <c r="AD5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2" s="107">
        <v>6.3</v>
      </c>
      <c r="AF582" s="110"/>
      <c r="AG582" s="2"/>
      <c r="AI582" s="3"/>
      <c r="AJ582" s="3"/>
      <c r="AK582" s="3"/>
    </row>
    <row r="583" spans="1:37" ht="34.049999999999997" customHeight="1" x14ac:dyDescent="0.3">
      <c r="A583" t="s">
        <v>1500</v>
      </c>
      <c r="C583" t="s">
        <v>196</v>
      </c>
      <c r="D583" s="14"/>
      <c r="E583" s="14" t="s">
        <v>56</v>
      </c>
      <c r="F583" s="79">
        <v>4.9576271186440914</v>
      </c>
      <c r="G583" s="80"/>
      <c r="H583" s="14"/>
      <c r="I583" s="14"/>
      <c r="J583" s="15" t="s">
        <v>196</v>
      </c>
      <c r="K583" s="64"/>
      <c r="L583" s="64"/>
      <c r="M583" s="15"/>
      <c r="N583" s="81"/>
      <c r="O583" s="82">
        <v>3385.470703125</v>
      </c>
      <c r="P583" s="82">
        <v>4472.35302734375</v>
      </c>
      <c r="Q583" s="75"/>
      <c r="R583" s="83"/>
      <c r="S583" s="83"/>
      <c r="T583" s="77"/>
      <c r="U583" s="77"/>
      <c r="V583" s="77"/>
      <c r="W583" s="77"/>
      <c r="X583" s="50"/>
      <c r="Y583" s="50"/>
      <c r="Z583" s="50"/>
      <c r="AA583" s="50"/>
      <c r="AB583" s="49"/>
      <c r="AC583" s="84">
        <v>583</v>
      </c>
      <c r="AD5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3" s="107">
        <v>6.4</v>
      </c>
      <c r="AF583" s="110"/>
      <c r="AG583" s="2"/>
      <c r="AI583" s="3"/>
      <c r="AJ583" s="3"/>
      <c r="AK583" s="3"/>
    </row>
    <row r="584" spans="1:37" ht="34.049999999999997" customHeight="1" x14ac:dyDescent="0.3">
      <c r="A584" t="s">
        <v>1501</v>
      </c>
      <c r="C584" t="s">
        <v>194</v>
      </c>
      <c r="D584" s="14"/>
      <c r="E584" s="14" t="s">
        <v>56</v>
      </c>
      <c r="F584" s="79">
        <v>5.1016949152542459</v>
      </c>
      <c r="G584" s="80"/>
      <c r="H584" s="14"/>
      <c r="I584" s="14"/>
      <c r="J584" s="15" t="s">
        <v>194</v>
      </c>
      <c r="K584" s="64"/>
      <c r="L584" s="64"/>
      <c r="M584" s="15"/>
      <c r="N584" s="81"/>
      <c r="O584" s="82">
        <v>8444.0458984375</v>
      </c>
      <c r="P584" s="82">
        <v>3799.45458984375</v>
      </c>
      <c r="Q584" s="75"/>
      <c r="R584" s="83"/>
      <c r="S584" s="83"/>
      <c r="T584" s="77"/>
      <c r="U584" s="77"/>
      <c r="V584" s="77"/>
      <c r="W584" s="77"/>
      <c r="X584" s="50"/>
      <c r="Y584" s="50"/>
      <c r="Z584" s="50"/>
      <c r="AA584" s="50"/>
      <c r="AB584" s="49"/>
      <c r="AC584" s="84">
        <v>584</v>
      </c>
      <c r="AD5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4" s="107">
        <v>6.4999999999999902</v>
      </c>
      <c r="AF584" s="110"/>
      <c r="AG584" s="2"/>
      <c r="AI584" s="3"/>
      <c r="AJ584" s="3"/>
      <c r="AK584" s="3"/>
    </row>
    <row r="585" spans="1:37" ht="34.049999999999997" customHeight="1" x14ac:dyDescent="0.3">
      <c r="A585" t="s">
        <v>1502</v>
      </c>
      <c r="C585" t="s">
        <v>222</v>
      </c>
      <c r="D585" s="14"/>
      <c r="E585" s="14" t="s">
        <v>56</v>
      </c>
      <c r="F585" s="79">
        <v>5.2457627118644155</v>
      </c>
      <c r="G585" s="80"/>
      <c r="H585" s="14"/>
      <c r="I585" s="14"/>
      <c r="J585" s="15" t="s">
        <v>222</v>
      </c>
      <c r="K585" s="64"/>
      <c r="L585" s="64"/>
      <c r="M585" s="15"/>
      <c r="N585" s="81"/>
      <c r="O585" s="82">
        <v>3926.771728515625</v>
      </c>
      <c r="P585" s="82">
        <v>332.65542602539062</v>
      </c>
      <c r="Q585" s="75"/>
      <c r="R585" s="83"/>
      <c r="S585" s="83"/>
      <c r="T585" s="77"/>
      <c r="U585" s="77"/>
      <c r="V585" s="77"/>
      <c r="W585" s="77"/>
      <c r="X585" s="50"/>
      <c r="Y585" s="50"/>
      <c r="Z585" s="50"/>
      <c r="AA585" s="50"/>
      <c r="AB585" s="49"/>
      <c r="AC585" s="84">
        <v>585</v>
      </c>
      <c r="AD5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5" s="107">
        <v>6.5999999999999899</v>
      </c>
      <c r="AF585" s="110"/>
      <c r="AG585" s="2"/>
      <c r="AI585" s="3"/>
      <c r="AJ585" s="3"/>
      <c r="AK585" s="3"/>
    </row>
    <row r="586" spans="1:37" ht="34.049999999999997" customHeight="1" x14ac:dyDescent="0.3">
      <c r="A586" t="s">
        <v>1503</v>
      </c>
      <c r="C586" t="s">
        <v>238</v>
      </c>
      <c r="D586" s="14"/>
      <c r="E586" s="14" t="s">
        <v>56</v>
      </c>
      <c r="F586" s="79">
        <v>5.389830508474585</v>
      </c>
      <c r="G586" s="80"/>
      <c r="H586" s="14"/>
      <c r="I586" s="14"/>
      <c r="J586" s="15" t="s">
        <v>238</v>
      </c>
      <c r="K586" s="64"/>
      <c r="L586" s="64"/>
      <c r="M586" s="15"/>
      <c r="N586" s="81"/>
      <c r="O586" s="82">
        <v>5985.6650390625</v>
      </c>
      <c r="P586" s="82">
        <v>551.75567626953125</v>
      </c>
      <c r="Q586" s="75"/>
      <c r="R586" s="83"/>
      <c r="S586" s="83"/>
      <c r="T586" s="77"/>
      <c r="U586" s="77"/>
      <c r="V586" s="77"/>
      <c r="W586" s="77"/>
      <c r="X586" s="50"/>
      <c r="Y586" s="50"/>
      <c r="Z586" s="50"/>
      <c r="AA586" s="50"/>
      <c r="AB586" s="49"/>
      <c r="AC586" s="84">
        <v>586</v>
      </c>
      <c r="AD5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6" s="107">
        <v>6.6999999999999904</v>
      </c>
      <c r="AF586" s="110"/>
      <c r="AG586" s="2"/>
      <c r="AI586" s="3"/>
      <c r="AJ586" s="3"/>
      <c r="AK586" s="3"/>
    </row>
    <row r="587" spans="1:37" ht="34.049999999999997" customHeight="1" x14ac:dyDescent="0.3">
      <c r="A587" t="s">
        <v>1504</v>
      </c>
      <c r="C587" t="s">
        <v>364</v>
      </c>
      <c r="D587" s="14"/>
      <c r="E587" s="14" t="s">
        <v>56</v>
      </c>
      <c r="F587" s="79">
        <v>5.5338983050847537</v>
      </c>
      <c r="G587" s="80"/>
      <c r="H587" s="14"/>
      <c r="I587" s="14"/>
      <c r="J587" s="15" t="s">
        <v>364</v>
      </c>
      <c r="K587" s="64"/>
      <c r="L587" s="64"/>
      <c r="M587" s="15"/>
      <c r="N587" s="81"/>
      <c r="O587" s="82">
        <v>1658.8516845703125</v>
      </c>
      <c r="P587" s="82">
        <v>6623.638671875</v>
      </c>
      <c r="Q587" s="75"/>
      <c r="R587" s="83"/>
      <c r="S587" s="83"/>
      <c r="T587" s="77"/>
      <c r="U587" s="77"/>
      <c r="V587" s="77"/>
      <c r="W587" s="77"/>
      <c r="X587" s="50"/>
      <c r="Y587" s="50"/>
      <c r="Z587" s="50"/>
      <c r="AA587" s="50"/>
      <c r="AB587" s="49"/>
      <c r="AC587" s="84">
        <v>587</v>
      </c>
      <c r="AD5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7" s="107">
        <v>6.7999999999999901</v>
      </c>
      <c r="AF587" s="110"/>
      <c r="AG587" s="2"/>
      <c r="AI587" s="3"/>
      <c r="AJ587" s="3"/>
      <c r="AK587" s="3"/>
    </row>
    <row r="588" spans="1:37" ht="34.049999999999997" customHeight="1" x14ac:dyDescent="0.3">
      <c r="A588" t="s">
        <v>1505</v>
      </c>
      <c r="C588" t="s">
        <v>365</v>
      </c>
      <c r="D588" s="14"/>
      <c r="E588" s="14" t="s">
        <v>56</v>
      </c>
      <c r="F588" s="79">
        <v>5.6779661016949232</v>
      </c>
      <c r="G588" s="80"/>
      <c r="H588" s="14"/>
      <c r="I588" s="14"/>
      <c r="J588" s="15" t="s">
        <v>365</v>
      </c>
      <c r="K588" s="64"/>
      <c r="L588" s="64"/>
      <c r="M588" s="15"/>
      <c r="N588" s="81"/>
      <c r="O588" s="82">
        <v>7813.427734375</v>
      </c>
      <c r="P588" s="82">
        <v>2980.596435546875</v>
      </c>
      <c r="Q588" s="75"/>
      <c r="R588" s="83"/>
      <c r="S588" s="83"/>
      <c r="T588" s="77"/>
      <c r="U588" s="77"/>
      <c r="V588" s="77"/>
      <c r="W588" s="77"/>
      <c r="X588" s="50"/>
      <c r="Y588" s="50"/>
      <c r="Z588" s="50"/>
      <c r="AA588" s="50"/>
      <c r="AB588" s="49"/>
      <c r="AC588" s="84">
        <v>588</v>
      </c>
      <c r="AD5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8" s="107">
        <v>6.8999999999999897</v>
      </c>
      <c r="AF588" s="110"/>
      <c r="AG588" s="2"/>
      <c r="AI588" s="3"/>
      <c r="AJ588" s="3"/>
      <c r="AK588" s="3"/>
    </row>
    <row r="589" spans="1:37" ht="34.049999999999997" customHeight="1" x14ac:dyDescent="0.3">
      <c r="A589" t="s">
        <v>1506</v>
      </c>
      <c r="C589" t="s">
        <v>366</v>
      </c>
      <c r="D589" s="14"/>
      <c r="E589" s="14" t="s">
        <v>56</v>
      </c>
      <c r="F589" s="79">
        <v>5.8220338983050928</v>
      </c>
      <c r="G589" s="80"/>
      <c r="H589" s="14"/>
      <c r="I589" s="14"/>
      <c r="J589" s="15" t="s">
        <v>366</v>
      </c>
      <c r="K589" s="64"/>
      <c r="L589" s="64"/>
      <c r="M589" s="15"/>
      <c r="N589" s="81"/>
      <c r="O589" s="82">
        <v>8802.9794921875</v>
      </c>
      <c r="P589" s="82">
        <v>5032.2734375</v>
      </c>
      <c r="Q589" s="75"/>
      <c r="R589" s="83"/>
      <c r="S589" s="83"/>
      <c r="T589" s="77"/>
      <c r="U589" s="77"/>
      <c r="V589" s="77"/>
      <c r="W589" s="77"/>
      <c r="X589" s="50"/>
      <c r="Y589" s="50"/>
      <c r="Z589" s="50"/>
      <c r="AA589" s="50"/>
      <c r="AB589" s="49"/>
      <c r="AC589" s="84">
        <v>589</v>
      </c>
      <c r="AD5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89" s="107">
        <v>6.9999999999999902</v>
      </c>
      <c r="AF589" s="110"/>
      <c r="AG589" s="2"/>
      <c r="AI589" s="3"/>
      <c r="AJ589" s="3"/>
      <c r="AK589" s="3"/>
    </row>
    <row r="590" spans="1:37" ht="34.049999999999997" customHeight="1" x14ac:dyDescent="0.3">
      <c r="A590" t="s">
        <v>1507</v>
      </c>
      <c r="C590" t="s">
        <v>191</v>
      </c>
      <c r="D590" s="14"/>
      <c r="E590" s="14" t="s">
        <v>56</v>
      </c>
      <c r="F590" s="79">
        <v>5.9661016949152614</v>
      </c>
      <c r="G590" s="80"/>
      <c r="H590" s="14"/>
      <c r="I590" s="14"/>
      <c r="J590" s="15" t="s">
        <v>191</v>
      </c>
      <c r="K590" s="64"/>
      <c r="L590" s="64"/>
      <c r="M590" s="15"/>
      <c r="N590" s="81"/>
      <c r="O590" s="82">
        <v>4680.5283203125</v>
      </c>
      <c r="P590" s="82">
        <v>7538.28759765625</v>
      </c>
      <c r="Q590" s="75"/>
      <c r="R590" s="83"/>
      <c r="S590" s="83"/>
      <c r="T590" s="77"/>
      <c r="U590" s="77"/>
      <c r="V590" s="77"/>
      <c r="W590" s="77"/>
      <c r="X590" s="50"/>
      <c r="Y590" s="50"/>
      <c r="Z590" s="50"/>
      <c r="AA590" s="50"/>
      <c r="AB590" s="49"/>
      <c r="AC590" s="84">
        <v>590</v>
      </c>
      <c r="AD5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0" s="107">
        <v>7.0999999999999899</v>
      </c>
      <c r="AF590" s="110"/>
      <c r="AG590" s="2"/>
      <c r="AI590" s="3"/>
      <c r="AJ590" s="3"/>
      <c r="AK590" s="3"/>
    </row>
    <row r="591" spans="1:37" ht="34.049999999999997" customHeight="1" x14ac:dyDescent="0.3">
      <c r="A591" t="s">
        <v>1508</v>
      </c>
      <c r="C591" t="s">
        <v>367</v>
      </c>
      <c r="D591" s="14"/>
      <c r="E591" s="14" t="s">
        <v>56</v>
      </c>
      <c r="F591" s="79">
        <v>6.1101694915254319</v>
      </c>
      <c r="G591" s="80"/>
      <c r="H591" s="14"/>
      <c r="I591" s="14"/>
      <c r="J591" s="15" t="s">
        <v>367</v>
      </c>
      <c r="K591" s="64"/>
      <c r="L591" s="64"/>
      <c r="M591" s="15"/>
      <c r="N591" s="81"/>
      <c r="O591" s="82">
        <v>6373.81005859375</v>
      </c>
      <c r="P591" s="82">
        <v>3441.4150390625</v>
      </c>
      <c r="Q591" s="75"/>
      <c r="R591" s="83"/>
      <c r="S591" s="83"/>
      <c r="T591" s="77"/>
      <c r="U591" s="77"/>
      <c r="V591" s="77"/>
      <c r="W591" s="77"/>
      <c r="X591" s="50"/>
      <c r="Y591" s="50"/>
      <c r="Z591" s="50"/>
      <c r="AA591" s="50"/>
      <c r="AB591" s="49"/>
      <c r="AC591" s="84">
        <v>591</v>
      </c>
      <c r="AD5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1" s="107">
        <v>7.1999999999999904</v>
      </c>
      <c r="AF591" s="110"/>
      <c r="AG591" s="2"/>
      <c r="AI591" s="3"/>
      <c r="AJ591" s="3"/>
      <c r="AK591" s="3"/>
    </row>
    <row r="592" spans="1:37" ht="34.049999999999997" customHeight="1" x14ac:dyDescent="0.3">
      <c r="A592" t="s">
        <v>1509</v>
      </c>
      <c r="C592" t="s">
        <v>368</v>
      </c>
      <c r="D592" s="14"/>
      <c r="E592" s="14" t="s">
        <v>56</v>
      </c>
      <c r="F592" s="79">
        <v>6.2542372881356005</v>
      </c>
      <c r="G592" s="80"/>
      <c r="H592" s="14"/>
      <c r="I592" s="14"/>
      <c r="J592" s="15" t="s">
        <v>368</v>
      </c>
      <c r="K592" s="64"/>
      <c r="L592" s="64"/>
      <c r="M592" s="15"/>
      <c r="N592" s="81"/>
      <c r="O592" s="82">
        <v>5061.587890625</v>
      </c>
      <c r="P592" s="82">
        <v>2227.41650390625</v>
      </c>
      <c r="Q592" s="75"/>
      <c r="R592" s="83"/>
      <c r="S592" s="83"/>
      <c r="T592" s="77"/>
      <c r="U592" s="77"/>
      <c r="V592" s="77"/>
      <c r="W592" s="77"/>
      <c r="X592" s="50"/>
      <c r="Y592" s="50"/>
      <c r="Z592" s="50"/>
      <c r="AA592" s="50"/>
      <c r="AB592" s="49"/>
      <c r="AC592" s="84">
        <v>592</v>
      </c>
      <c r="AD5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2" s="107">
        <v>7.2999999999999901</v>
      </c>
      <c r="AF592" s="110"/>
      <c r="AG592" s="2"/>
      <c r="AI592" s="3"/>
      <c r="AJ592" s="3"/>
      <c r="AK592" s="3"/>
    </row>
    <row r="593" spans="1:37" ht="34.049999999999997" customHeight="1" x14ac:dyDescent="0.3">
      <c r="A593" t="s">
        <v>1510</v>
      </c>
      <c r="C593" t="s">
        <v>219</v>
      </c>
      <c r="D593" s="14"/>
      <c r="E593" s="14" t="s">
        <v>56</v>
      </c>
      <c r="F593" s="79">
        <v>6.3983050847457692</v>
      </c>
      <c r="G593" s="80"/>
      <c r="H593" s="14"/>
      <c r="I593" s="14"/>
      <c r="J593" s="15" t="s">
        <v>219</v>
      </c>
      <c r="K593" s="64"/>
      <c r="L593" s="64"/>
      <c r="M593" s="15"/>
      <c r="N593" s="81"/>
      <c r="O593" s="82">
        <v>5588.2783203125</v>
      </c>
      <c r="P593" s="82">
        <v>9320.57421875</v>
      </c>
      <c r="Q593" s="75"/>
      <c r="R593" s="83"/>
      <c r="S593" s="83"/>
      <c r="T593" s="77"/>
      <c r="U593" s="77"/>
      <c r="V593" s="77"/>
      <c r="W593" s="77"/>
      <c r="X593" s="50"/>
      <c r="Y593" s="50"/>
      <c r="Z593" s="50"/>
      <c r="AA593" s="50"/>
      <c r="AB593" s="49"/>
      <c r="AC593" s="84">
        <v>593</v>
      </c>
      <c r="AD5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3" s="107">
        <v>7.3999999999999897</v>
      </c>
      <c r="AF593" s="110"/>
      <c r="AG593" s="2"/>
      <c r="AI593" s="3"/>
      <c r="AJ593" s="3"/>
      <c r="AK593" s="3"/>
    </row>
    <row r="594" spans="1:37" ht="34.049999999999997" customHeight="1" x14ac:dyDescent="0.3">
      <c r="A594" t="s">
        <v>1511</v>
      </c>
      <c r="C594" t="s">
        <v>369</v>
      </c>
      <c r="D594" s="14"/>
      <c r="E594" s="14" t="s">
        <v>56</v>
      </c>
      <c r="F594" s="79">
        <v>6.5423728813559388</v>
      </c>
      <c r="G594" s="80"/>
      <c r="H594" s="14"/>
      <c r="I594" s="14"/>
      <c r="J594" s="15" t="s">
        <v>369</v>
      </c>
      <c r="K594" s="64"/>
      <c r="L594" s="64"/>
      <c r="M594" s="15"/>
      <c r="N594" s="81"/>
      <c r="O594" s="82">
        <v>2508.79638671875</v>
      </c>
      <c r="P594" s="82">
        <v>2610.90234375</v>
      </c>
      <c r="Q594" s="75"/>
      <c r="R594" s="83"/>
      <c r="S594" s="83"/>
      <c r="T594" s="77"/>
      <c r="U594" s="77"/>
      <c r="V594" s="77"/>
      <c r="W594" s="77"/>
      <c r="X594" s="50"/>
      <c r="Y594" s="50"/>
      <c r="Z594" s="50"/>
      <c r="AA594" s="50"/>
      <c r="AB594" s="49"/>
      <c r="AC594" s="84">
        <v>594</v>
      </c>
      <c r="AD5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4" s="107">
        <v>7.4999999999999902</v>
      </c>
      <c r="AF594" s="110"/>
      <c r="AG594" s="2"/>
      <c r="AI594" s="3"/>
      <c r="AJ594" s="3"/>
      <c r="AK594" s="3"/>
    </row>
    <row r="595" spans="1:37" ht="34.049999999999997" customHeight="1" x14ac:dyDescent="0.3">
      <c r="A595" t="s">
        <v>1512</v>
      </c>
      <c r="C595" t="s">
        <v>236</v>
      </c>
      <c r="D595" s="14"/>
      <c r="E595" s="14" t="s">
        <v>56</v>
      </c>
      <c r="F595" s="79">
        <v>6.6864406779661074</v>
      </c>
      <c r="G595" s="80"/>
      <c r="H595" s="14"/>
      <c r="I595" s="14"/>
      <c r="J595" s="15" t="s">
        <v>236</v>
      </c>
      <c r="K595" s="64"/>
      <c r="L595" s="64"/>
      <c r="M595" s="15"/>
      <c r="N595" s="81"/>
      <c r="O595" s="82">
        <v>5974.48388671875</v>
      </c>
      <c r="P595" s="82">
        <v>3019.283203125</v>
      </c>
      <c r="Q595" s="75"/>
      <c r="R595" s="83"/>
      <c r="S595" s="83"/>
      <c r="T595" s="77"/>
      <c r="U595" s="77"/>
      <c r="V595" s="77"/>
      <c r="W595" s="77"/>
      <c r="X595" s="50"/>
      <c r="Y595" s="50"/>
      <c r="Z595" s="50"/>
      <c r="AA595" s="50"/>
      <c r="AB595" s="49"/>
      <c r="AC595" s="84">
        <v>595</v>
      </c>
      <c r="AD5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5" s="107">
        <v>7.5999999999999899</v>
      </c>
      <c r="AF595" s="110"/>
      <c r="AG595" s="2"/>
      <c r="AI595" s="3"/>
      <c r="AJ595" s="3"/>
      <c r="AK595" s="3"/>
    </row>
    <row r="596" spans="1:37" ht="34.049999999999997" customHeight="1" x14ac:dyDescent="0.3">
      <c r="A596" t="s">
        <v>1513</v>
      </c>
      <c r="C596" t="s">
        <v>370</v>
      </c>
      <c r="D596" s="14"/>
      <c r="E596" s="14" t="s">
        <v>56</v>
      </c>
      <c r="F596" s="79">
        <v>6.8305084745762779</v>
      </c>
      <c r="G596" s="80"/>
      <c r="H596" s="14"/>
      <c r="I596" s="14"/>
      <c r="J596" s="15" t="s">
        <v>370</v>
      </c>
      <c r="K596" s="64"/>
      <c r="L596" s="64"/>
      <c r="M596" s="15"/>
      <c r="N596" s="81"/>
      <c r="O596" s="82">
        <v>6746.67333984375</v>
      </c>
      <c r="P596" s="82">
        <v>7892.71630859375</v>
      </c>
      <c r="Q596" s="75"/>
      <c r="R596" s="83"/>
      <c r="S596" s="83"/>
      <c r="T596" s="77"/>
      <c r="U596" s="77"/>
      <c r="V596" s="77"/>
      <c r="W596" s="77"/>
      <c r="X596" s="50"/>
      <c r="Y596" s="50"/>
      <c r="Z596" s="50"/>
      <c r="AA596" s="50"/>
      <c r="AB596" s="49"/>
      <c r="AC596" s="84">
        <v>596</v>
      </c>
      <c r="AD5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6" s="107">
        <v>7.6999999999999904</v>
      </c>
      <c r="AF596" s="110"/>
      <c r="AG596" s="2"/>
      <c r="AI596" s="3"/>
      <c r="AJ596" s="3"/>
      <c r="AK596" s="3"/>
    </row>
    <row r="597" spans="1:37" ht="34.049999999999997" customHeight="1" x14ac:dyDescent="0.3">
      <c r="A597" t="s">
        <v>1514</v>
      </c>
      <c r="C597" t="s">
        <v>191</v>
      </c>
      <c r="D597" s="14"/>
      <c r="E597" s="14" t="s">
        <v>56</v>
      </c>
      <c r="F597" s="79">
        <v>6.9745762711864465</v>
      </c>
      <c r="G597" s="80"/>
      <c r="H597" s="14"/>
      <c r="I597" s="14"/>
      <c r="J597" s="15" t="s">
        <v>191</v>
      </c>
      <c r="K597" s="64"/>
      <c r="L597" s="64"/>
      <c r="M597" s="15"/>
      <c r="N597" s="81"/>
      <c r="O597" s="82">
        <v>3520.40234375</v>
      </c>
      <c r="P597" s="82">
        <v>2015.70068359375</v>
      </c>
      <c r="Q597" s="75"/>
      <c r="R597" s="83"/>
      <c r="S597" s="83"/>
      <c r="T597" s="77"/>
      <c r="U597" s="77"/>
      <c r="V597" s="77"/>
      <c r="W597" s="77"/>
      <c r="X597" s="50"/>
      <c r="Y597" s="50"/>
      <c r="Z597" s="50"/>
      <c r="AA597" s="50"/>
      <c r="AB597" s="49"/>
      <c r="AC597" s="84">
        <v>597</v>
      </c>
      <c r="AD5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7" s="107">
        <v>7.7999999999999901</v>
      </c>
      <c r="AF597" s="110"/>
      <c r="AG597" s="2"/>
      <c r="AI597" s="3"/>
      <c r="AJ597" s="3"/>
      <c r="AK597" s="3"/>
    </row>
    <row r="598" spans="1:37" ht="34.049999999999997" customHeight="1" x14ac:dyDescent="0.3">
      <c r="A598" t="s">
        <v>1515</v>
      </c>
      <c r="C598" t="s">
        <v>371</v>
      </c>
      <c r="D598" s="14"/>
      <c r="E598" s="14" t="s">
        <v>56</v>
      </c>
      <c r="F598" s="79">
        <v>7.1186440677966152</v>
      </c>
      <c r="G598" s="80"/>
      <c r="H598" s="14"/>
      <c r="I598" s="14"/>
      <c r="J598" s="15" t="s">
        <v>371</v>
      </c>
      <c r="K598" s="64"/>
      <c r="L598" s="64"/>
      <c r="M598" s="15"/>
      <c r="N598" s="81"/>
      <c r="O598" s="82">
        <v>9696.609375</v>
      </c>
      <c r="P598" s="82">
        <v>3986.657958984375</v>
      </c>
      <c r="Q598" s="75"/>
      <c r="R598" s="83"/>
      <c r="S598" s="83"/>
      <c r="T598" s="77"/>
      <c r="U598" s="77"/>
      <c r="V598" s="77"/>
      <c r="W598" s="77"/>
      <c r="X598" s="50"/>
      <c r="Y598" s="50"/>
      <c r="Z598" s="50"/>
      <c r="AA598" s="50"/>
      <c r="AB598" s="49"/>
      <c r="AC598" s="84">
        <v>598</v>
      </c>
      <c r="AD5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8" s="107">
        <v>7.8999999999999897</v>
      </c>
      <c r="AF598" s="110"/>
      <c r="AG598" s="2"/>
      <c r="AI598" s="3"/>
      <c r="AJ598" s="3"/>
      <c r="AK598" s="3"/>
    </row>
    <row r="599" spans="1:37" ht="34.049999999999997" customHeight="1" x14ac:dyDescent="0.3">
      <c r="A599" t="s">
        <v>1516</v>
      </c>
      <c r="C599" t="s">
        <v>372</v>
      </c>
      <c r="D599" s="14"/>
      <c r="E599" s="14" t="s">
        <v>56</v>
      </c>
      <c r="F599" s="79">
        <v>7.2627118644067865</v>
      </c>
      <c r="G599" s="80"/>
      <c r="H599" s="14"/>
      <c r="I599" s="14"/>
      <c r="J599" s="15" t="s">
        <v>372</v>
      </c>
      <c r="K599" s="64"/>
      <c r="L599" s="64"/>
      <c r="M599" s="15"/>
      <c r="N599" s="81"/>
      <c r="O599" s="82">
        <v>1090.8043212890625</v>
      </c>
      <c r="P599" s="82">
        <v>6252.5771484375</v>
      </c>
      <c r="Q599" s="75"/>
      <c r="R599" s="83"/>
      <c r="S599" s="83"/>
      <c r="T599" s="77"/>
      <c r="U599" s="77"/>
      <c r="V599" s="77"/>
      <c r="W599" s="77"/>
      <c r="X599" s="50"/>
      <c r="Y599" s="50"/>
      <c r="Z599" s="50"/>
      <c r="AA599" s="50"/>
      <c r="AB599" s="49"/>
      <c r="AC599" s="84">
        <v>599</v>
      </c>
      <c r="AD5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599" s="107">
        <v>7.9999999999999902</v>
      </c>
      <c r="AF599" s="110"/>
      <c r="AG599" s="2"/>
      <c r="AI599" s="3"/>
      <c r="AJ599" s="3"/>
      <c r="AK599" s="3"/>
    </row>
    <row r="600" spans="1:37" ht="34.049999999999997" customHeight="1" x14ac:dyDescent="0.3">
      <c r="A600" t="s">
        <v>1517</v>
      </c>
      <c r="C600" t="s">
        <v>296</v>
      </c>
      <c r="D600" s="14"/>
      <c r="E600" s="14" t="s">
        <v>56</v>
      </c>
      <c r="F600" s="79">
        <v>7.4067796610169543</v>
      </c>
      <c r="G600" s="80"/>
      <c r="H600" s="14"/>
      <c r="I600" s="14"/>
      <c r="J600" s="15" t="s">
        <v>296</v>
      </c>
      <c r="K600" s="64"/>
      <c r="L600" s="64"/>
      <c r="M600" s="15"/>
      <c r="N600" s="81"/>
      <c r="O600" s="82">
        <v>3104.132080078125</v>
      </c>
      <c r="P600" s="82">
        <v>3491.01123046875</v>
      </c>
      <c r="Q600" s="75"/>
      <c r="R600" s="83"/>
      <c r="S600" s="83"/>
      <c r="T600" s="77"/>
      <c r="U600" s="77"/>
      <c r="V600" s="77"/>
      <c r="W600" s="77"/>
      <c r="X600" s="50"/>
      <c r="Y600" s="50"/>
      <c r="Z600" s="50"/>
      <c r="AA600" s="50"/>
      <c r="AB600" s="49"/>
      <c r="AC600" s="84">
        <v>600</v>
      </c>
      <c r="AD6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0" s="107">
        <v>8.0999999999999908</v>
      </c>
      <c r="AF600" s="110"/>
      <c r="AG600" s="2"/>
      <c r="AI600" s="3"/>
      <c r="AJ600" s="3"/>
      <c r="AK600" s="3"/>
    </row>
    <row r="601" spans="1:37" ht="34.049999999999997" customHeight="1" x14ac:dyDescent="0.3">
      <c r="A601" t="s">
        <v>1518</v>
      </c>
      <c r="C601" t="s">
        <v>373</v>
      </c>
      <c r="D601" s="14"/>
      <c r="E601" s="14" t="s">
        <v>56</v>
      </c>
      <c r="F601" s="79">
        <v>7.5508474576271238</v>
      </c>
      <c r="G601" s="80"/>
      <c r="H601" s="14"/>
      <c r="I601" s="14"/>
      <c r="J601" s="15" t="s">
        <v>373</v>
      </c>
      <c r="K601" s="64"/>
      <c r="L601" s="64"/>
      <c r="M601" s="15"/>
      <c r="N601" s="81"/>
      <c r="O601" s="82">
        <v>3512.96630859375</v>
      </c>
      <c r="P601" s="82">
        <v>1821.3458251953125</v>
      </c>
      <c r="Q601" s="75"/>
      <c r="R601" s="83"/>
      <c r="S601" s="83"/>
      <c r="T601" s="77"/>
      <c r="U601" s="77"/>
      <c r="V601" s="77"/>
      <c r="W601" s="77"/>
      <c r="X601" s="50"/>
      <c r="Y601" s="50"/>
      <c r="Z601" s="50"/>
      <c r="AA601" s="50"/>
      <c r="AB601" s="49"/>
      <c r="AC601" s="84">
        <v>601</v>
      </c>
      <c r="AD6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1" s="107">
        <v>8.1999999999999904</v>
      </c>
      <c r="AF601" s="110"/>
      <c r="AG601" s="2"/>
      <c r="AI601" s="3"/>
      <c r="AJ601" s="3"/>
      <c r="AK601" s="3"/>
    </row>
    <row r="602" spans="1:37" ht="34.049999999999997" customHeight="1" x14ac:dyDescent="0.3">
      <c r="A602" t="s">
        <v>1519</v>
      </c>
      <c r="C602" t="s">
        <v>175</v>
      </c>
      <c r="D602" s="14"/>
      <c r="E602" s="14" t="s">
        <v>56</v>
      </c>
      <c r="F602" s="79">
        <v>7.6949152542372925</v>
      </c>
      <c r="G602" s="80"/>
      <c r="H602" s="14"/>
      <c r="I602" s="14"/>
      <c r="J602" s="15" t="s">
        <v>175</v>
      </c>
      <c r="K602" s="64"/>
      <c r="L602" s="64"/>
      <c r="M602" s="15"/>
      <c r="N602" s="81"/>
      <c r="O602" s="82">
        <v>6077.6181640625</v>
      </c>
      <c r="P602" s="82">
        <v>8587.3310546875</v>
      </c>
      <c r="Q602" s="75"/>
      <c r="R602" s="83"/>
      <c r="S602" s="83"/>
      <c r="T602" s="77"/>
      <c r="U602" s="77"/>
      <c r="V602" s="77"/>
      <c r="W602" s="77"/>
      <c r="X602" s="50"/>
      <c r="Y602" s="50"/>
      <c r="Z602" s="50"/>
      <c r="AA602" s="50"/>
      <c r="AB602" s="49"/>
      <c r="AC602" s="84">
        <v>602</v>
      </c>
      <c r="AD6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2" s="107">
        <v>8.2999999999999901</v>
      </c>
      <c r="AF602" s="110"/>
      <c r="AG602" s="2"/>
      <c r="AI602" s="3"/>
      <c r="AJ602" s="3"/>
      <c r="AK602" s="3"/>
    </row>
    <row r="603" spans="1:37" ht="34.049999999999997" customHeight="1" x14ac:dyDescent="0.3">
      <c r="A603" t="s">
        <v>1520</v>
      </c>
      <c r="C603" t="s">
        <v>175</v>
      </c>
      <c r="D603" s="14"/>
      <c r="E603" s="14" t="s">
        <v>56</v>
      </c>
      <c r="F603" s="79">
        <v>7.8389830508474603</v>
      </c>
      <c r="G603" s="80"/>
      <c r="H603" s="14"/>
      <c r="I603" s="14"/>
      <c r="J603" s="15" t="s">
        <v>175</v>
      </c>
      <c r="K603" s="64"/>
      <c r="L603" s="64"/>
      <c r="M603" s="15"/>
      <c r="N603" s="81"/>
      <c r="O603" s="82">
        <v>7996.83154296875</v>
      </c>
      <c r="P603" s="82">
        <v>6208.22412109375</v>
      </c>
      <c r="Q603" s="75"/>
      <c r="R603" s="83"/>
      <c r="S603" s="83"/>
      <c r="T603" s="77"/>
      <c r="U603" s="77"/>
      <c r="V603" s="77"/>
      <c r="W603" s="77"/>
      <c r="X603" s="50"/>
      <c r="Y603" s="50"/>
      <c r="Z603" s="50"/>
      <c r="AA603" s="50"/>
      <c r="AB603" s="49"/>
      <c r="AC603" s="84">
        <v>603</v>
      </c>
      <c r="AD6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3" s="107">
        <v>8.3999999999999897</v>
      </c>
      <c r="AF603" s="110"/>
      <c r="AG603" s="2"/>
      <c r="AI603" s="3"/>
      <c r="AJ603" s="3"/>
      <c r="AK603" s="3"/>
    </row>
    <row r="604" spans="1:37" ht="34.049999999999997" customHeight="1" x14ac:dyDescent="0.3">
      <c r="A604" t="s">
        <v>1521</v>
      </c>
      <c r="C604" t="s">
        <v>282</v>
      </c>
      <c r="D604" s="14"/>
      <c r="E604" s="14" t="s">
        <v>56</v>
      </c>
      <c r="F604" s="79">
        <v>7.9830508474576298</v>
      </c>
      <c r="G604" s="80"/>
      <c r="H604" s="14"/>
      <c r="I604" s="14"/>
      <c r="J604" s="15" t="s">
        <v>282</v>
      </c>
      <c r="K604" s="64"/>
      <c r="L604" s="64"/>
      <c r="M604" s="15"/>
      <c r="N604" s="81"/>
      <c r="O604" s="82">
        <v>7092.365234375</v>
      </c>
      <c r="P604" s="82">
        <v>4279.30712890625</v>
      </c>
      <c r="Q604" s="75"/>
      <c r="R604" s="83"/>
      <c r="S604" s="83"/>
      <c r="T604" s="77"/>
      <c r="U604" s="77"/>
      <c r="V604" s="77"/>
      <c r="W604" s="77"/>
      <c r="X604" s="50"/>
      <c r="Y604" s="50"/>
      <c r="Z604" s="50"/>
      <c r="AA604" s="50"/>
      <c r="AB604" s="49"/>
      <c r="AC604" s="84">
        <v>604</v>
      </c>
      <c r="AD6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4" s="107">
        <v>8.4999999999999893</v>
      </c>
      <c r="AF604" s="110"/>
      <c r="AG604" s="2"/>
      <c r="AI604" s="3"/>
      <c r="AJ604" s="3"/>
      <c r="AK604" s="3"/>
    </row>
    <row r="605" spans="1:37" ht="34.049999999999997" customHeight="1" x14ac:dyDescent="0.3">
      <c r="A605" t="s">
        <v>1522</v>
      </c>
      <c r="C605" t="s">
        <v>298</v>
      </c>
      <c r="D605" s="14"/>
      <c r="E605" s="14" t="s">
        <v>56</v>
      </c>
      <c r="F605" s="79">
        <v>8.1271186440678012</v>
      </c>
      <c r="G605" s="80"/>
      <c r="H605" s="14"/>
      <c r="I605" s="14"/>
      <c r="J605" s="15" t="s">
        <v>298</v>
      </c>
      <c r="K605" s="64"/>
      <c r="L605" s="64"/>
      <c r="M605" s="15"/>
      <c r="N605" s="81"/>
      <c r="O605" s="82">
        <v>3731.29638671875</v>
      </c>
      <c r="P605" s="82">
        <v>597.2091064453125</v>
      </c>
      <c r="Q605" s="75"/>
      <c r="R605" s="83"/>
      <c r="S605" s="83"/>
      <c r="T605" s="77"/>
      <c r="U605" s="77"/>
      <c r="V605" s="77"/>
      <c r="W605" s="77"/>
      <c r="X605" s="50"/>
      <c r="Y605" s="50"/>
      <c r="Z605" s="50"/>
      <c r="AA605" s="50"/>
      <c r="AB605" s="49"/>
      <c r="AC605" s="84">
        <v>605</v>
      </c>
      <c r="AD6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5" s="107">
        <v>8.5999999999999908</v>
      </c>
      <c r="AF605" s="110"/>
      <c r="AG605" s="2"/>
      <c r="AI605" s="3"/>
      <c r="AJ605" s="3"/>
      <c r="AK605" s="3"/>
    </row>
    <row r="606" spans="1:37" ht="34.049999999999997" customHeight="1" x14ac:dyDescent="0.3">
      <c r="A606" t="s">
        <v>1523</v>
      </c>
      <c r="C606" t="s">
        <v>270</v>
      </c>
      <c r="D606" s="14"/>
      <c r="E606" s="14" t="s">
        <v>56</v>
      </c>
      <c r="F606" s="79">
        <v>8.2711864406779707</v>
      </c>
      <c r="G606" s="80"/>
      <c r="H606" s="14"/>
      <c r="I606" s="14"/>
      <c r="J606" s="15" t="s">
        <v>270</v>
      </c>
      <c r="K606" s="64"/>
      <c r="L606" s="64"/>
      <c r="M606" s="15"/>
      <c r="N606" s="81"/>
      <c r="O606" s="82">
        <v>9477.263671875</v>
      </c>
      <c r="P606" s="82">
        <v>6543.71044921875</v>
      </c>
      <c r="Q606" s="75"/>
      <c r="R606" s="83"/>
      <c r="S606" s="83"/>
      <c r="T606" s="77"/>
      <c r="U606" s="77"/>
      <c r="V606" s="77"/>
      <c r="W606" s="77"/>
      <c r="X606" s="50"/>
      <c r="Y606" s="50"/>
      <c r="Z606" s="50"/>
      <c r="AA606" s="50"/>
      <c r="AB606" s="49"/>
      <c r="AC606" s="84">
        <v>606</v>
      </c>
      <c r="AD6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6" s="107">
        <v>8.6999999999999904</v>
      </c>
      <c r="AF606" s="110"/>
      <c r="AG606" s="2"/>
      <c r="AI606" s="3"/>
      <c r="AJ606" s="3"/>
      <c r="AK606" s="3"/>
    </row>
    <row r="607" spans="1:37" ht="34.049999999999997" customHeight="1" x14ac:dyDescent="0.3">
      <c r="A607" t="s">
        <v>1524</v>
      </c>
      <c r="C607" t="s">
        <v>202</v>
      </c>
      <c r="D607" s="14"/>
      <c r="E607" s="14" t="s">
        <v>56</v>
      </c>
      <c r="F607" s="79">
        <v>8.4152542372881385</v>
      </c>
      <c r="G607" s="80"/>
      <c r="H607" s="14"/>
      <c r="I607" s="14"/>
      <c r="J607" s="15" t="s">
        <v>202</v>
      </c>
      <c r="K607" s="64"/>
      <c r="L607" s="64"/>
      <c r="M607" s="15"/>
      <c r="N607" s="81"/>
      <c r="O607" s="82">
        <v>1229.5242919921875</v>
      </c>
      <c r="P607" s="82">
        <v>9440.236328125</v>
      </c>
      <c r="Q607" s="75"/>
      <c r="R607" s="83"/>
      <c r="S607" s="83"/>
      <c r="T607" s="77"/>
      <c r="U607" s="77"/>
      <c r="V607" s="77"/>
      <c r="W607" s="77"/>
      <c r="X607" s="50"/>
      <c r="Y607" s="50"/>
      <c r="Z607" s="50"/>
      <c r="AA607" s="50"/>
      <c r="AB607" s="49"/>
      <c r="AC607" s="84">
        <v>607</v>
      </c>
      <c r="AD6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7" s="107">
        <v>8.7999999999999901</v>
      </c>
      <c r="AF607" s="110"/>
      <c r="AG607" s="2"/>
      <c r="AI607" s="3"/>
      <c r="AJ607" s="3"/>
      <c r="AK607" s="3"/>
    </row>
    <row r="608" spans="1:37" ht="34.049999999999997" customHeight="1" x14ac:dyDescent="0.3">
      <c r="A608" t="s">
        <v>1525</v>
      </c>
      <c r="C608" t="s">
        <v>374</v>
      </c>
      <c r="D608" s="14"/>
      <c r="E608" s="14" t="s">
        <v>56</v>
      </c>
      <c r="F608" s="79">
        <v>8.559322033898308</v>
      </c>
      <c r="G608" s="80"/>
      <c r="H608" s="14"/>
      <c r="I608" s="14"/>
      <c r="J608" s="15" t="s">
        <v>374</v>
      </c>
      <c r="K608" s="64"/>
      <c r="L608" s="64"/>
      <c r="M608" s="15"/>
      <c r="N608" s="81"/>
      <c r="O608" s="82">
        <v>5369.5546875</v>
      </c>
      <c r="P608" s="82">
        <v>2558.113037109375</v>
      </c>
      <c r="Q608" s="75"/>
      <c r="R608" s="83"/>
      <c r="S608" s="83"/>
      <c r="T608" s="77"/>
      <c r="U608" s="77"/>
      <c r="V608" s="77"/>
      <c r="W608" s="77"/>
      <c r="X608" s="50"/>
      <c r="Y608" s="50"/>
      <c r="Z608" s="50"/>
      <c r="AA608" s="50"/>
      <c r="AB608" s="49"/>
      <c r="AC608" s="84">
        <v>608</v>
      </c>
      <c r="AD6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8" s="107">
        <v>8.8999999999999897</v>
      </c>
      <c r="AF608" s="110"/>
      <c r="AG608" s="2"/>
      <c r="AI608" s="3"/>
      <c r="AJ608" s="3"/>
      <c r="AK608" s="3"/>
    </row>
    <row r="609" spans="1:37" ht="34.049999999999997" customHeight="1" x14ac:dyDescent="0.3">
      <c r="A609" t="s">
        <v>1526</v>
      </c>
      <c r="C609" t="s">
        <v>208</v>
      </c>
      <c r="D609" s="14"/>
      <c r="E609" s="14" t="s">
        <v>56</v>
      </c>
      <c r="F609" s="79">
        <v>8.7033898305084776</v>
      </c>
      <c r="G609" s="80"/>
      <c r="H609" s="14"/>
      <c r="I609" s="14"/>
      <c r="J609" s="15" t="s">
        <v>208</v>
      </c>
      <c r="K609" s="64"/>
      <c r="L609" s="64"/>
      <c r="M609" s="15"/>
      <c r="N609" s="81"/>
      <c r="O609" s="82">
        <v>3907.74853515625</v>
      </c>
      <c r="P609" s="82">
        <v>4557.97265625</v>
      </c>
      <c r="Q609" s="75"/>
      <c r="R609" s="83"/>
      <c r="S609" s="83"/>
      <c r="T609" s="77"/>
      <c r="U609" s="77"/>
      <c r="V609" s="77"/>
      <c r="W609" s="77"/>
      <c r="X609" s="50"/>
      <c r="Y609" s="50"/>
      <c r="Z609" s="50"/>
      <c r="AA609" s="50"/>
      <c r="AB609" s="49"/>
      <c r="AC609" s="84">
        <v>609</v>
      </c>
      <c r="AD6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09" s="107">
        <v>8.9999999999999893</v>
      </c>
      <c r="AF609" s="110"/>
      <c r="AG609" s="2"/>
      <c r="AI609" s="3"/>
      <c r="AJ609" s="3"/>
      <c r="AK609" s="3"/>
    </row>
    <row r="610" spans="1:37" ht="34.049999999999997" customHeight="1" x14ac:dyDescent="0.3">
      <c r="A610" t="s">
        <v>1527</v>
      </c>
      <c r="C610" t="s">
        <v>375</v>
      </c>
      <c r="D610" s="14"/>
      <c r="E610" s="14" t="s">
        <v>56</v>
      </c>
      <c r="F610" s="79">
        <v>8.8474576271186471</v>
      </c>
      <c r="G610" s="80"/>
      <c r="H610" s="14"/>
      <c r="I610" s="14"/>
      <c r="J610" s="15" t="s">
        <v>375</v>
      </c>
      <c r="K610" s="64"/>
      <c r="L610" s="64"/>
      <c r="M610" s="15"/>
      <c r="N610" s="81"/>
      <c r="O610" s="82">
        <v>4893.330078125</v>
      </c>
      <c r="P610" s="82">
        <v>9641.7529296875</v>
      </c>
      <c r="Q610" s="75"/>
      <c r="R610" s="83"/>
      <c r="S610" s="83"/>
      <c r="T610" s="77"/>
      <c r="U610" s="77"/>
      <c r="V610" s="77"/>
      <c r="W610" s="77"/>
      <c r="X610" s="50"/>
      <c r="Y610" s="50"/>
      <c r="Z610" s="50"/>
      <c r="AA610" s="50"/>
      <c r="AB610" s="49"/>
      <c r="AC610" s="84">
        <v>610</v>
      </c>
      <c r="AD6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0" s="107">
        <v>9.0999999999999908</v>
      </c>
      <c r="AF610" s="110"/>
      <c r="AG610" s="2"/>
      <c r="AI610" s="3"/>
      <c r="AJ610" s="3"/>
      <c r="AK610" s="3"/>
    </row>
    <row r="611" spans="1:37" ht="34.049999999999997" customHeight="1" x14ac:dyDescent="0.3">
      <c r="A611" t="s">
        <v>1528</v>
      </c>
      <c r="C611" t="s">
        <v>199</v>
      </c>
      <c r="D611" s="14"/>
      <c r="E611" s="14" t="s">
        <v>56</v>
      </c>
      <c r="F611" s="79">
        <v>8.9915254237288167</v>
      </c>
      <c r="G611" s="80"/>
      <c r="H611" s="14"/>
      <c r="I611" s="14"/>
      <c r="J611" s="15" t="s">
        <v>199</v>
      </c>
      <c r="K611" s="64"/>
      <c r="L611" s="64"/>
      <c r="M611" s="15"/>
      <c r="N611" s="81"/>
      <c r="O611" s="82">
        <v>1726.16748046875</v>
      </c>
      <c r="P611" s="82">
        <v>8014.37451171875</v>
      </c>
      <c r="Q611" s="75"/>
      <c r="R611" s="83"/>
      <c r="S611" s="83"/>
      <c r="T611" s="77"/>
      <c r="U611" s="77"/>
      <c r="V611" s="77"/>
      <c r="W611" s="77"/>
      <c r="X611" s="50"/>
      <c r="Y611" s="50"/>
      <c r="Z611" s="50"/>
      <c r="AA611" s="50"/>
      <c r="AB611" s="49"/>
      <c r="AC611" s="84">
        <v>611</v>
      </c>
      <c r="AD6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1" s="107">
        <v>9.1999999999999904</v>
      </c>
      <c r="AF611" s="110"/>
      <c r="AG611" s="2"/>
      <c r="AI611" s="3"/>
      <c r="AJ611" s="3"/>
      <c r="AK611" s="3"/>
    </row>
    <row r="612" spans="1:37" ht="34.049999999999997" customHeight="1" x14ac:dyDescent="0.3">
      <c r="A612" t="s">
        <v>1529</v>
      </c>
      <c r="C612" t="s">
        <v>376</v>
      </c>
      <c r="D612" s="14"/>
      <c r="E612" s="14" t="s">
        <v>56</v>
      </c>
      <c r="F612" s="79">
        <v>9.1355932203389685</v>
      </c>
      <c r="G612" s="80"/>
      <c r="H612" s="14"/>
      <c r="I612" s="14"/>
      <c r="J612" s="15" t="s">
        <v>376</v>
      </c>
      <c r="K612" s="64"/>
      <c r="L612" s="64"/>
      <c r="M612" s="15"/>
      <c r="N612" s="81"/>
      <c r="O612" s="82">
        <v>7893.9345703125</v>
      </c>
      <c r="P612" s="82">
        <v>6634.49365234375</v>
      </c>
      <c r="Q612" s="75"/>
      <c r="R612" s="83"/>
      <c r="S612" s="83"/>
      <c r="T612" s="77"/>
      <c r="U612" s="77"/>
      <c r="V612" s="77"/>
      <c r="W612" s="77"/>
      <c r="X612" s="50"/>
      <c r="Y612" s="50"/>
      <c r="Z612" s="50"/>
      <c r="AA612" s="50"/>
      <c r="AB612" s="49"/>
      <c r="AC612" s="84">
        <v>612</v>
      </c>
      <c r="AD6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2" s="107">
        <v>9.2999999999999794</v>
      </c>
      <c r="AF612" s="110"/>
      <c r="AG612" s="2"/>
      <c r="AI612" s="3"/>
      <c r="AJ612" s="3"/>
      <c r="AK612" s="3"/>
    </row>
    <row r="613" spans="1:37" ht="34.049999999999997" customHeight="1" x14ac:dyDescent="0.3">
      <c r="A613" t="s">
        <v>1530</v>
      </c>
      <c r="C613" t="s">
        <v>347</v>
      </c>
      <c r="D613" s="14"/>
      <c r="E613" s="14" t="s">
        <v>56</v>
      </c>
      <c r="F613" s="79">
        <v>9.2796610169491416</v>
      </c>
      <c r="G613" s="80"/>
      <c r="H613" s="14"/>
      <c r="I613" s="14"/>
      <c r="J613" s="15" t="s">
        <v>347</v>
      </c>
      <c r="K613" s="64"/>
      <c r="L613" s="64"/>
      <c r="M613" s="15"/>
      <c r="N613" s="81"/>
      <c r="O613" s="82">
        <v>423.18658447265625</v>
      </c>
      <c r="P613" s="82">
        <v>6869.81689453125</v>
      </c>
      <c r="Q613" s="75"/>
      <c r="R613" s="83"/>
      <c r="S613" s="83"/>
      <c r="T613" s="77"/>
      <c r="U613" s="77"/>
      <c r="V613" s="77"/>
      <c r="W613" s="77"/>
      <c r="X613" s="50"/>
      <c r="Y613" s="50"/>
      <c r="Z613" s="50"/>
      <c r="AA613" s="50"/>
      <c r="AB613" s="49"/>
      <c r="AC613" s="84">
        <v>613</v>
      </c>
      <c r="AD6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3" s="107">
        <v>9.3999999999999808</v>
      </c>
      <c r="AF613" s="110"/>
      <c r="AG613" s="2"/>
      <c r="AI613" s="3"/>
      <c r="AJ613" s="3"/>
      <c r="AK613" s="3"/>
    </row>
    <row r="614" spans="1:37" ht="34.049999999999997" customHeight="1" x14ac:dyDescent="0.3">
      <c r="A614" t="s">
        <v>1531</v>
      </c>
      <c r="C614" t="s">
        <v>298</v>
      </c>
      <c r="D614" s="14"/>
      <c r="E614" s="14" t="s">
        <v>56</v>
      </c>
      <c r="F614" s="79">
        <v>9.4237288135593094</v>
      </c>
      <c r="G614" s="80"/>
      <c r="H614" s="14"/>
      <c r="I614" s="14"/>
      <c r="J614" s="15" t="s">
        <v>298</v>
      </c>
      <c r="K614" s="64"/>
      <c r="L614" s="64"/>
      <c r="M614" s="15"/>
      <c r="N614" s="81"/>
      <c r="O614" s="82">
        <v>8879.3193359375</v>
      </c>
      <c r="P614" s="82">
        <v>4168.17626953125</v>
      </c>
      <c r="Q614" s="75"/>
      <c r="R614" s="83"/>
      <c r="S614" s="83"/>
      <c r="T614" s="77"/>
      <c r="U614" s="77"/>
      <c r="V614" s="77"/>
      <c r="W614" s="77"/>
      <c r="X614" s="50"/>
      <c r="Y614" s="50"/>
      <c r="Z614" s="50"/>
      <c r="AA614" s="50"/>
      <c r="AB614" s="49"/>
      <c r="AC614" s="84">
        <v>614</v>
      </c>
      <c r="AD6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4" s="107">
        <v>9.4999999999999805</v>
      </c>
      <c r="AF614" s="110"/>
      <c r="AG614" s="2"/>
      <c r="AI614" s="3"/>
      <c r="AJ614" s="3"/>
      <c r="AK614" s="3"/>
    </row>
    <row r="615" spans="1:37" ht="34.049999999999997" customHeight="1" x14ac:dyDescent="0.3">
      <c r="A615" t="s">
        <v>1532</v>
      </c>
      <c r="C615" t="s">
        <v>294</v>
      </c>
      <c r="D615" s="14"/>
      <c r="E615" s="14" t="s">
        <v>56</v>
      </c>
      <c r="F615" s="79">
        <v>9.5677966101694771</v>
      </c>
      <c r="G615" s="80"/>
      <c r="H615" s="14"/>
      <c r="I615" s="14"/>
      <c r="J615" s="15" t="s">
        <v>294</v>
      </c>
      <c r="K615" s="64"/>
      <c r="L615" s="64"/>
      <c r="M615" s="15"/>
      <c r="N615" s="81"/>
      <c r="O615" s="82">
        <v>7423.56005859375</v>
      </c>
      <c r="P615" s="82">
        <v>7825.80029296875</v>
      </c>
      <c r="Q615" s="75"/>
      <c r="R615" s="83"/>
      <c r="S615" s="83"/>
      <c r="T615" s="77"/>
      <c r="U615" s="77"/>
      <c r="V615" s="77"/>
      <c r="W615" s="77"/>
      <c r="X615" s="50"/>
      <c r="Y615" s="50"/>
      <c r="Z615" s="50"/>
      <c r="AA615" s="50"/>
      <c r="AB615" s="49"/>
      <c r="AC615" s="84">
        <v>615</v>
      </c>
      <c r="AD6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5" s="107">
        <v>9.5999999999999801</v>
      </c>
      <c r="AF615" s="110"/>
      <c r="AG615" s="2"/>
      <c r="AI615" s="3"/>
      <c r="AJ615" s="3"/>
      <c r="AK615" s="3"/>
    </row>
    <row r="616" spans="1:37" ht="34.049999999999997" customHeight="1" x14ac:dyDescent="0.3">
      <c r="A616" t="s">
        <v>1533</v>
      </c>
      <c r="C616" t="s">
        <v>278</v>
      </c>
      <c r="D616" s="14"/>
      <c r="E616" s="14" t="s">
        <v>56</v>
      </c>
      <c r="F616" s="79">
        <v>9.7118644067796467</v>
      </c>
      <c r="G616" s="80"/>
      <c r="H616" s="14"/>
      <c r="I616" s="14"/>
      <c r="J616" s="15" t="s">
        <v>278</v>
      </c>
      <c r="K616" s="64"/>
      <c r="L616" s="64"/>
      <c r="M616" s="15"/>
      <c r="N616" s="81"/>
      <c r="O616" s="82">
        <v>2464.778564453125</v>
      </c>
      <c r="P616" s="82">
        <v>2838.474853515625</v>
      </c>
      <c r="Q616" s="75"/>
      <c r="R616" s="83"/>
      <c r="S616" s="83"/>
      <c r="T616" s="77"/>
      <c r="U616" s="77"/>
      <c r="V616" s="77"/>
      <c r="W616" s="77"/>
      <c r="X616" s="50"/>
      <c r="Y616" s="50"/>
      <c r="Z616" s="50"/>
      <c r="AA616" s="50"/>
      <c r="AB616" s="49"/>
      <c r="AC616" s="84">
        <v>616</v>
      </c>
      <c r="AD6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6" s="107">
        <v>9.6999999999999797</v>
      </c>
      <c r="AF616" s="110"/>
      <c r="AG616" s="2"/>
      <c r="AI616" s="3"/>
      <c r="AJ616" s="3"/>
      <c r="AK616" s="3"/>
    </row>
    <row r="617" spans="1:37" ht="34.049999999999997" customHeight="1" x14ac:dyDescent="0.3">
      <c r="A617" t="s">
        <v>1534</v>
      </c>
      <c r="C617" t="s">
        <v>233</v>
      </c>
      <c r="D617" s="14"/>
      <c r="E617" s="14" t="s">
        <v>56</v>
      </c>
      <c r="F617" s="79">
        <v>9.8559322033898162</v>
      </c>
      <c r="G617" s="80"/>
      <c r="H617" s="14"/>
      <c r="I617" s="14"/>
      <c r="J617" s="15" t="s">
        <v>233</v>
      </c>
      <c r="K617" s="64"/>
      <c r="L617" s="64"/>
      <c r="M617" s="15"/>
      <c r="N617" s="81"/>
      <c r="O617" s="82">
        <v>7685.11865234375</v>
      </c>
      <c r="P617" s="82">
        <v>5827.49267578125</v>
      </c>
      <c r="Q617" s="75"/>
      <c r="R617" s="83"/>
      <c r="S617" s="83"/>
      <c r="T617" s="77"/>
      <c r="U617" s="77"/>
      <c r="V617" s="77"/>
      <c r="W617" s="77"/>
      <c r="X617" s="50"/>
      <c r="Y617" s="50"/>
      <c r="Z617" s="50"/>
      <c r="AA617" s="50"/>
      <c r="AB617" s="49"/>
      <c r="AC617" s="84">
        <v>617</v>
      </c>
      <c r="AD6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7" s="107">
        <v>9.7999999999999794</v>
      </c>
      <c r="AF617" s="110"/>
      <c r="AG617" s="2"/>
      <c r="AI617" s="3"/>
      <c r="AJ617" s="3"/>
      <c r="AK617" s="3"/>
    </row>
    <row r="618" spans="1:37" ht="34.049999999999997" customHeight="1" x14ac:dyDescent="0.3">
      <c r="A618" t="s">
        <v>1535</v>
      </c>
      <c r="C618" t="s">
        <v>278</v>
      </c>
      <c r="D618" s="14"/>
      <c r="E618" s="14" t="s">
        <v>56</v>
      </c>
      <c r="F618" s="79">
        <v>1.5000000000000289</v>
      </c>
      <c r="G618" s="80"/>
      <c r="H618" s="14"/>
      <c r="I618" s="14"/>
      <c r="J618" s="15" t="s">
        <v>278</v>
      </c>
      <c r="K618" s="64"/>
      <c r="L618" s="64"/>
      <c r="M618" s="15"/>
      <c r="N618" s="81"/>
      <c r="O618" s="82">
        <v>9491.2568359375</v>
      </c>
      <c r="P618" s="82">
        <v>6494.04150390625</v>
      </c>
      <c r="Q618" s="75"/>
      <c r="R618" s="83"/>
      <c r="S618" s="83"/>
      <c r="T618" s="77"/>
      <c r="U618" s="77"/>
      <c r="V618" s="77"/>
      <c r="W618" s="77"/>
      <c r="X618" s="50"/>
      <c r="Y618" s="50"/>
      <c r="Z618" s="50"/>
      <c r="AA618" s="50"/>
      <c r="AB618" s="49"/>
      <c r="AC618" s="84">
        <v>618</v>
      </c>
      <c r="AD6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8" s="107">
        <v>4</v>
      </c>
      <c r="AF618" s="110"/>
      <c r="AG618" s="2"/>
      <c r="AI618" s="3"/>
      <c r="AJ618" s="3"/>
      <c r="AK618" s="3"/>
    </row>
    <row r="619" spans="1:37" ht="34.049999999999997" customHeight="1" x14ac:dyDescent="0.3">
      <c r="A619" t="s">
        <v>1536</v>
      </c>
      <c r="C619" t="s">
        <v>217</v>
      </c>
      <c r="D619" s="14"/>
      <c r="E619" s="14" t="s">
        <v>56</v>
      </c>
      <c r="F619" s="79">
        <v>1.6440677966101975</v>
      </c>
      <c r="G619" s="80"/>
      <c r="H619" s="14"/>
      <c r="I619" s="14"/>
      <c r="J619" s="15" t="s">
        <v>217</v>
      </c>
      <c r="K619" s="64"/>
      <c r="L619" s="64"/>
      <c r="M619" s="15"/>
      <c r="N619" s="81"/>
      <c r="O619" s="82">
        <v>8074.216796875</v>
      </c>
      <c r="P619" s="82">
        <v>6228.78662109375</v>
      </c>
      <c r="Q619" s="75"/>
      <c r="R619" s="83"/>
      <c r="S619" s="83"/>
      <c r="T619" s="77"/>
      <c r="U619" s="77"/>
      <c r="V619" s="77"/>
      <c r="W619" s="77"/>
      <c r="X619" s="50"/>
      <c r="Y619" s="50"/>
      <c r="Z619" s="50"/>
      <c r="AA619" s="50"/>
      <c r="AB619" s="49"/>
      <c r="AC619" s="84">
        <v>619</v>
      </c>
      <c r="AD6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19" s="107">
        <v>4.0999999999999996</v>
      </c>
      <c r="AF619" s="110"/>
      <c r="AG619" s="2"/>
      <c r="AI619" s="3"/>
      <c r="AJ619" s="3"/>
      <c r="AK619" s="3"/>
    </row>
    <row r="620" spans="1:37" ht="34.049999999999997" customHeight="1" x14ac:dyDescent="0.3">
      <c r="A620" t="s">
        <v>1537</v>
      </c>
      <c r="C620" t="s">
        <v>276</v>
      </c>
      <c r="D620" s="14"/>
      <c r="E620" s="14" t="s">
        <v>56</v>
      </c>
      <c r="F620" s="79">
        <v>1.7881355932203675</v>
      </c>
      <c r="G620" s="80"/>
      <c r="H620" s="14"/>
      <c r="I620" s="14"/>
      <c r="J620" s="15" t="s">
        <v>276</v>
      </c>
      <c r="K620" s="64"/>
      <c r="L620" s="64"/>
      <c r="M620" s="15"/>
      <c r="N620" s="81"/>
      <c r="O620" s="82">
        <v>4976.83203125</v>
      </c>
      <c r="P620" s="82">
        <v>7475.2685546875</v>
      </c>
      <c r="Q620" s="75"/>
      <c r="R620" s="83"/>
      <c r="S620" s="83"/>
      <c r="T620" s="77"/>
      <c r="U620" s="77"/>
      <c r="V620" s="77"/>
      <c r="W620" s="77"/>
      <c r="X620" s="50"/>
      <c r="Y620" s="50"/>
      <c r="Z620" s="50"/>
      <c r="AA620" s="50"/>
      <c r="AB620" s="49"/>
      <c r="AC620" s="84">
        <v>620</v>
      </c>
      <c r="AD6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0" s="107">
        <v>4.2</v>
      </c>
      <c r="AF620" s="110"/>
      <c r="AG620" s="2"/>
      <c r="AI620" s="3"/>
      <c r="AJ620" s="3"/>
      <c r="AK620" s="3"/>
    </row>
    <row r="621" spans="1:37" ht="34.049999999999997" customHeight="1" x14ac:dyDescent="0.3">
      <c r="A621" t="s">
        <v>1538</v>
      </c>
      <c r="C621" t="s">
        <v>377</v>
      </c>
      <c r="D621" s="14"/>
      <c r="E621" s="14" t="s">
        <v>56</v>
      </c>
      <c r="F621" s="79">
        <v>1.9322033898305364</v>
      </c>
      <c r="G621" s="80"/>
      <c r="H621" s="14"/>
      <c r="I621" s="14"/>
      <c r="J621" s="15" t="s">
        <v>377</v>
      </c>
      <c r="K621" s="64"/>
      <c r="L621" s="64"/>
      <c r="M621" s="15"/>
      <c r="N621" s="81"/>
      <c r="O621" s="82">
        <v>7852.9404296875</v>
      </c>
      <c r="P621" s="82">
        <v>3553.727783203125</v>
      </c>
      <c r="Q621" s="75"/>
      <c r="R621" s="83"/>
      <c r="S621" s="83"/>
      <c r="T621" s="77"/>
      <c r="U621" s="77"/>
      <c r="V621" s="77"/>
      <c r="W621" s="77"/>
      <c r="X621" s="50"/>
      <c r="Y621" s="50"/>
      <c r="Z621" s="50"/>
      <c r="AA621" s="50"/>
      <c r="AB621" s="49"/>
      <c r="AC621" s="84">
        <v>621</v>
      </c>
      <c r="AD6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1" s="107">
        <v>4.3</v>
      </c>
      <c r="AF621" s="110"/>
      <c r="AG621" s="2"/>
      <c r="AI621" s="3"/>
      <c r="AJ621" s="3"/>
      <c r="AK621" s="3"/>
    </row>
    <row r="622" spans="1:37" ht="34.049999999999997" customHeight="1" x14ac:dyDescent="0.3">
      <c r="A622" t="s">
        <v>1539</v>
      </c>
      <c r="C622" t="s">
        <v>341</v>
      </c>
      <c r="D622" s="14"/>
      <c r="E622" s="14" t="s">
        <v>56</v>
      </c>
      <c r="F622" s="79">
        <v>2.0762711864407062</v>
      </c>
      <c r="G622" s="80"/>
      <c r="H622" s="14"/>
      <c r="I622" s="14"/>
      <c r="J622" s="15" t="s">
        <v>341</v>
      </c>
      <c r="K622" s="64"/>
      <c r="L622" s="64"/>
      <c r="M622" s="15"/>
      <c r="N622" s="81"/>
      <c r="O622" s="82">
        <v>4617.11376953125</v>
      </c>
      <c r="P622" s="82">
        <v>1951.5367431640625</v>
      </c>
      <c r="Q622" s="75"/>
      <c r="R622" s="83"/>
      <c r="S622" s="83"/>
      <c r="T622" s="77"/>
      <c r="U622" s="77"/>
      <c r="V622" s="77"/>
      <c r="W622" s="77"/>
      <c r="X622" s="50"/>
      <c r="Y622" s="50"/>
      <c r="Z622" s="50"/>
      <c r="AA622" s="50"/>
      <c r="AB622" s="49"/>
      <c r="AC622" s="84">
        <v>622</v>
      </c>
      <c r="AD6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2" s="107">
        <v>4.4000000000000004</v>
      </c>
      <c r="AF622" s="110"/>
      <c r="AG622" s="2"/>
      <c r="AI622" s="3"/>
      <c r="AJ622" s="3"/>
      <c r="AK622" s="3"/>
    </row>
    <row r="623" spans="1:37" ht="34.049999999999997" customHeight="1" x14ac:dyDescent="0.3">
      <c r="A623" t="s">
        <v>1540</v>
      </c>
      <c r="C623" t="s">
        <v>300</v>
      </c>
      <c r="D623" s="14"/>
      <c r="E623" s="14" t="s">
        <v>56</v>
      </c>
      <c r="F623" s="79">
        <v>2.2203389830508753</v>
      </c>
      <c r="G623" s="80"/>
      <c r="H623" s="14"/>
      <c r="I623" s="14"/>
      <c r="J623" s="15" t="s">
        <v>300</v>
      </c>
      <c r="K623" s="64"/>
      <c r="L623" s="64"/>
      <c r="M623" s="15"/>
      <c r="N623" s="81"/>
      <c r="O623" s="82">
        <v>7178.95849609375</v>
      </c>
      <c r="P623" s="82">
        <v>8139.97021484375</v>
      </c>
      <c r="Q623" s="75"/>
      <c r="R623" s="83"/>
      <c r="S623" s="83"/>
      <c r="T623" s="77"/>
      <c r="U623" s="77"/>
      <c r="V623" s="77"/>
      <c r="W623" s="77"/>
      <c r="X623" s="50"/>
      <c r="Y623" s="50"/>
      <c r="Z623" s="50"/>
      <c r="AA623" s="50"/>
      <c r="AB623" s="49"/>
      <c r="AC623" s="84">
        <v>623</v>
      </c>
      <c r="AD6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3" s="107">
        <v>4.5</v>
      </c>
      <c r="AF623" s="110"/>
      <c r="AG623" s="2"/>
      <c r="AI623" s="3"/>
      <c r="AJ623" s="3"/>
      <c r="AK623" s="3"/>
    </row>
    <row r="624" spans="1:37" ht="34.049999999999997" customHeight="1" x14ac:dyDescent="0.3">
      <c r="A624" t="s">
        <v>1541</v>
      </c>
      <c r="C624" t="s">
        <v>378</v>
      </c>
      <c r="D624" s="14"/>
      <c r="E624" s="14" t="s">
        <v>56</v>
      </c>
      <c r="F624" s="79">
        <v>2.364406779661044</v>
      </c>
      <c r="G624" s="80"/>
      <c r="H624" s="14"/>
      <c r="I624" s="14"/>
      <c r="J624" s="15" t="s">
        <v>378</v>
      </c>
      <c r="K624" s="64"/>
      <c r="L624" s="64"/>
      <c r="M624" s="15"/>
      <c r="N624" s="81"/>
      <c r="O624" s="82">
        <v>6734.92724609375</v>
      </c>
      <c r="P624" s="82">
        <v>4609.15087890625</v>
      </c>
      <c r="Q624" s="75"/>
      <c r="R624" s="83"/>
      <c r="S624" s="83"/>
      <c r="T624" s="77"/>
      <c r="U624" s="77"/>
      <c r="V624" s="77"/>
      <c r="W624" s="77"/>
      <c r="X624" s="50"/>
      <c r="Y624" s="50"/>
      <c r="Z624" s="50"/>
      <c r="AA624" s="50"/>
      <c r="AB624" s="49"/>
      <c r="AC624" s="84">
        <v>624</v>
      </c>
      <c r="AD6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4" s="107">
        <v>4.5999999999999996</v>
      </c>
      <c r="AF624" s="110"/>
      <c r="AG624" s="2"/>
      <c r="AI624" s="3"/>
      <c r="AJ624" s="3"/>
      <c r="AK624" s="3"/>
    </row>
    <row r="625" spans="1:37" ht="34.049999999999997" customHeight="1" x14ac:dyDescent="0.3">
      <c r="A625" t="s">
        <v>1542</v>
      </c>
      <c r="C625" t="s">
        <v>196</v>
      </c>
      <c r="D625" s="14"/>
      <c r="E625" s="14" t="s">
        <v>56</v>
      </c>
      <c r="F625" s="79">
        <v>2.508474576271214</v>
      </c>
      <c r="G625" s="80"/>
      <c r="H625" s="14"/>
      <c r="I625" s="14"/>
      <c r="J625" s="15" t="s">
        <v>196</v>
      </c>
      <c r="K625" s="64"/>
      <c r="L625" s="64"/>
      <c r="M625" s="15"/>
      <c r="N625" s="81"/>
      <c r="O625" s="82">
        <v>3548.41650390625</v>
      </c>
      <c r="P625" s="82">
        <v>4880.1015625</v>
      </c>
      <c r="Q625" s="75"/>
      <c r="R625" s="83"/>
      <c r="S625" s="83"/>
      <c r="T625" s="77"/>
      <c r="U625" s="77"/>
      <c r="V625" s="77"/>
      <c r="W625" s="77"/>
      <c r="X625" s="50"/>
      <c r="Y625" s="50"/>
      <c r="Z625" s="50"/>
      <c r="AA625" s="50"/>
      <c r="AB625" s="49"/>
      <c r="AC625" s="84">
        <v>625</v>
      </c>
      <c r="AD6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5" s="107">
        <v>4.7</v>
      </c>
      <c r="AF625" s="110"/>
      <c r="AG625" s="2"/>
      <c r="AI625" s="3"/>
      <c r="AJ625" s="3"/>
      <c r="AK625" s="3"/>
    </row>
    <row r="626" spans="1:37" ht="34.049999999999997" customHeight="1" x14ac:dyDescent="0.3">
      <c r="A626" t="s">
        <v>1543</v>
      </c>
      <c r="C626" t="s">
        <v>256</v>
      </c>
      <c r="D626" s="14"/>
      <c r="E626" s="14" t="s">
        <v>56</v>
      </c>
      <c r="F626" s="79">
        <v>2.6525423728813826</v>
      </c>
      <c r="G626" s="80"/>
      <c r="H626" s="14"/>
      <c r="I626" s="14"/>
      <c r="J626" s="15" t="s">
        <v>256</v>
      </c>
      <c r="K626" s="64"/>
      <c r="L626" s="64"/>
      <c r="M626" s="15"/>
      <c r="N626" s="81"/>
      <c r="O626" s="82">
        <v>6351.96630859375</v>
      </c>
      <c r="P626" s="82">
        <v>2916.4072265625</v>
      </c>
      <c r="Q626" s="75"/>
      <c r="R626" s="83"/>
      <c r="S626" s="83"/>
      <c r="T626" s="77"/>
      <c r="U626" s="77"/>
      <c r="V626" s="77"/>
      <c r="W626" s="77"/>
      <c r="X626" s="50"/>
      <c r="Y626" s="50"/>
      <c r="Z626" s="50"/>
      <c r="AA626" s="50"/>
      <c r="AB626" s="49"/>
      <c r="AC626" s="84">
        <v>626</v>
      </c>
      <c r="AD6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6" s="107">
        <v>4.8</v>
      </c>
      <c r="AF626" s="110"/>
      <c r="AG626" s="2"/>
      <c r="AI626" s="3"/>
      <c r="AJ626" s="3"/>
      <c r="AK626" s="3"/>
    </row>
    <row r="627" spans="1:37" ht="34.049999999999997" customHeight="1" x14ac:dyDescent="0.3">
      <c r="A627" t="s">
        <v>1544</v>
      </c>
      <c r="C627" t="s">
        <v>379</v>
      </c>
      <c r="D627" s="14"/>
      <c r="E627" s="14" t="s">
        <v>56</v>
      </c>
      <c r="F627" s="79">
        <v>2.7966101694915526</v>
      </c>
      <c r="G627" s="80"/>
      <c r="H627" s="14"/>
      <c r="I627" s="14"/>
      <c r="J627" s="15" t="s">
        <v>379</v>
      </c>
      <c r="K627" s="64"/>
      <c r="L627" s="64"/>
      <c r="M627" s="15"/>
      <c r="N627" s="81"/>
      <c r="O627" s="82">
        <v>2500.8115234375</v>
      </c>
      <c r="P627" s="82">
        <v>4139.94775390625</v>
      </c>
      <c r="Q627" s="75"/>
      <c r="R627" s="83"/>
      <c r="S627" s="83"/>
      <c r="T627" s="77"/>
      <c r="U627" s="77"/>
      <c r="V627" s="77"/>
      <c r="W627" s="77"/>
      <c r="X627" s="50"/>
      <c r="Y627" s="50"/>
      <c r="Z627" s="50"/>
      <c r="AA627" s="50"/>
      <c r="AB627" s="49"/>
      <c r="AC627" s="84">
        <v>627</v>
      </c>
      <c r="AD6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7" s="107">
        <v>4.9000000000000004</v>
      </c>
      <c r="AF627" s="110"/>
      <c r="AG627" s="2"/>
      <c r="AI627" s="3"/>
      <c r="AJ627" s="3"/>
      <c r="AK627" s="3"/>
    </row>
    <row r="628" spans="1:37" ht="34.049999999999997" customHeight="1" x14ac:dyDescent="0.3">
      <c r="A628" t="s">
        <v>1545</v>
      </c>
      <c r="C628" t="s">
        <v>224</v>
      </c>
      <c r="D628" s="14"/>
      <c r="E628" s="14" t="s">
        <v>56</v>
      </c>
      <c r="F628" s="79">
        <v>2.9406779661017213</v>
      </c>
      <c r="G628" s="80"/>
      <c r="H628" s="14"/>
      <c r="I628" s="14"/>
      <c r="J628" s="15" t="s">
        <v>224</v>
      </c>
      <c r="K628" s="64"/>
      <c r="L628" s="64"/>
      <c r="M628" s="15"/>
      <c r="N628" s="81"/>
      <c r="O628" s="82">
        <v>8859.31640625</v>
      </c>
      <c r="P628" s="82">
        <v>5863.10400390625</v>
      </c>
      <c r="Q628" s="75"/>
      <c r="R628" s="83"/>
      <c r="S628" s="83"/>
      <c r="T628" s="77"/>
      <c r="U628" s="77"/>
      <c r="V628" s="77"/>
      <c r="W628" s="77"/>
      <c r="X628" s="50"/>
      <c r="Y628" s="50"/>
      <c r="Z628" s="50"/>
      <c r="AA628" s="50"/>
      <c r="AB628" s="49"/>
      <c r="AC628" s="84">
        <v>628</v>
      </c>
      <c r="AD6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8" s="107">
        <v>5</v>
      </c>
      <c r="AF628" s="110"/>
      <c r="AG628" s="2"/>
      <c r="AI628" s="3"/>
      <c r="AJ628" s="3"/>
      <c r="AK628" s="3"/>
    </row>
    <row r="629" spans="1:37" ht="34.049999999999997" customHeight="1" x14ac:dyDescent="0.3">
      <c r="A629" t="s">
        <v>1546</v>
      </c>
      <c r="C629" t="s">
        <v>380</v>
      </c>
      <c r="D629" s="14"/>
      <c r="E629" s="14" t="s">
        <v>56</v>
      </c>
      <c r="F629" s="79">
        <v>3.0847457627118899</v>
      </c>
      <c r="G629" s="80"/>
      <c r="H629" s="14"/>
      <c r="I629" s="14"/>
      <c r="J629" s="15" t="s">
        <v>380</v>
      </c>
      <c r="K629" s="64"/>
      <c r="L629" s="64"/>
      <c r="M629" s="15"/>
      <c r="N629" s="81"/>
      <c r="O629" s="82">
        <v>4935.779296875</v>
      </c>
      <c r="P629" s="82">
        <v>1590.143798828125</v>
      </c>
      <c r="Q629" s="75"/>
      <c r="R629" s="83"/>
      <c r="S629" s="83"/>
      <c r="T629" s="77"/>
      <c r="U629" s="77"/>
      <c r="V629" s="77"/>
      <c r="W629" s="77"/>
      <c r="X629" s="50"/>
      <c r="Y629" s="50"/>
      <c r="Z629" s="50"/>
      <c r="AA629" s="50"/>
      <c r="AB629" s="49"/>
      <c r="AC629" s="84">
        <v>629</v>
      </c>
      <c r="AD6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29" s="107">
        <v>5.0999999999999996</v>
      </c>
      <c r="AF629" s="110"/>
      <c r="AG629" s="2"/>
      <c r="AI629" s="3"/>
      <c r="AJ629" s="3"/>
      <c r="AK629" s="3"/>
    </row>
    <row r="630" spans="1:37" ht="34.049999999999997" customHeight="1" x14ac:dyDescent="0.3">
      <c r="A630" t="s">
        <v>1547</v>
      </c>
      <c r="C630" t="s">
        <v>381</v>
      </c>
      <c r="D630" s="14"/>
      <c r="E630" s="14" t="s">
        <v>56</v>
      </c>
      <c r="F630" s="79">
        <v>3.2288135593220604</v>
      </c>
      <c r="G630" s="80"/>
      <c r="H630" s="14"/>
      <c r="I630" s="14"/>
      <c r="J630" s="15" t="s">
        <v>381</v>
      </c>
      <c r="K630" s="64"/>
      <c r="L630" s="64"/>
      <c r="M630" s="15"/>
      <c r="N630" s="81"/>
      <c r="O630" s="82">
        <v>8884.6318359375</v>
      </c>
      <c r="P630" s="82">
        <v>4353.64599609375</v>
      </c>
      <c r="Q630" s="75"/>
      <c r="R630" s="83"/>
      <c r="S630" s="83"/>
      <c r="T630" s="77"/>
      <c r="U630" s="77"/>
      <c r="V630" s="77"/>
      <c r="W630" s="77"/>
      <c r="X630" s="50"/>
      <c r="Y630" s="50"/>
      <c r="Z630" s="50"/>
      <c r="AA630" s="50"/>
      <c r="AB630" s="49"/>
      <c r="AC630" s="84">
        <v>630</v>
      </c>
      <c r="AD6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0" s="107">
        <v>5.2</v>
      </c>
      <c r="AF630" s="110"/>
      <c r="AG630" s="2"/>
      <c r="AI630" s="3"/>
      <c r="AJ630" s="3"/>
      <c r="AK630" s="3"/>
    </row>
    <row r="631" spans="1:37" ht="34.049999999999997" customHeight="1" x14ac:dyDescent="0.3">
      <c r="A631" t="s">
        <v>1548</v>
      </c>
      <c r="C631" t="s">
        <v>382</v>
      </c>
      <c r="D631" s="14"/>
      <c r="E631" s="14" t="s">
        <v>56</v>
      </c>
      <c r="F631" s="79">
        <v>3.372881355932229</v>
      </c>
      <c r="G631" s="80"/>
      <c r="H631" s="14"/>
      <c r="I631" s="14"/>
      <c r="J631" s="15" t="s">
        <v>382</v>
      </c>
      <c r="K631" s="64"/>
      <c r="L631" s="64"/>
      <c r="M631" s="15"/>
      <c r="N631" s="81"/>
      <c r="O631" s="82">
        <v>5209.5693359375</v>
      </c>
      <c r="P631" s="82">
        <v>8546.8466796875</v>
      </c>
      <c r="Q631" s="75"/>
      <c r="R631" s="83"/>
      <c r="S631" s="83"/>
      <c r="T631" s="77"/>
      <c r="U631" s="77"/>
      <c r="V631" s="77"/>
      <c r="W631" s="77"/>
      <c r="X631" s="50"/>
      <c r="Y631" s="50"/>
      <c r="Z631" s="50"/>
      <c r="AA631" s="50"/>
      <c r="AB631" s="49"/>
      <c r="AC631" s="84">
        <v>631</v>
      </c>
      <c r="AD6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1" s="107">
        <v>5.3</v>
      </c>
      <c r="AF631" s="110"/>
      <c r="AG631" s="2"/>
      <c r="AI631" s="3"/>
      <c r="AJ631" s="3"/>
      <c r="AK631" s="3"/>
    </row>
    <row r="632" spans="1:37" ht="34.049999999999997" customHeight="1" x14ac:dyDescent="0.3">
      <c r="A632" t="s">
        <v>1549</v>
      </c>
      <c r="C632" t="s">
        <v>383</v>
      </c>
      <c r="D632" s="14"/>
      <c r="E632" s="14" t="s">
        <v>56</v>
      </c>
      <c r="F632" s="79">
        <v>3.516949152542399</v>
      </c>
      <c r="G632" s="80"/>
      <c r="H632" s="14"/>
      <c r="I632" s="14"/>
      <c r="J632" s="15" t="s">
        <v>383</v>
      </c>
      <c r="K632" s="64"/>
      <c r="L632" s="64"/>
      <c r="M632" s="15"/>
      <c r="N632" s="81"/>
      <c r="O632" s="82">
        <v>5282.72802734375</v>
      </c>
      <c r="P632" s="82">
        <v>1420.335693359375</v>
      </c>
      <c r="Q632" s="75"/>
      <c r="R632" s="83"/>
      <c r="S632" s="83"/>
      <c r="T632" s="77"/>
      <c r="U632" s="77"/>
      <c r="V632" s="77"/>
      <c r="W632" s="77"/>
      <c r="X632" s="50"/>
      <c r="Y632" s="50"/>
      <c r="Z632" s="50"/>
      <c r="AA632" s="50"/>
      <c r="AB632" s="49"/>
      <c r="AC632" s="84">
        <v>632</v>
      </c>
      <c r="AD6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2" s="107">
        <v>5.4</v>
      </c>
      <c r="AF632" s="110"/>
      <c r="AG632" s="2"/>
      <c r="AI632" s="3"/>
      <c r="AJ632" s="3"/>
      <c r="AK632" s="3"/>
    </row>
    <row r="633" spans="1:37" ht="34.049999999999997" customHeight="1" x14ac:dyDescent="0.3">
      <c r="A633" t="s">
        <v>1550</v>
      </c>
      <c r="C633" t="s">
        <v>384</v>
      </c>
      <c r="D633" s="14"/>
      <c r="E633" s="14" t="s">
        <v>56</v>
      </c>
      <c r="F633" s="79">
        <v>3.6610169491525539</v>
      </c>
      <c r="G633" s="80"/>
      <c r="H633" s="14"/>
      <c r="I633" s="14"/>
      <c r="J633" s="15" t="s">
        <v>384</v>
      </c>
      <c r="K633" s="64"/>
      <c r="L633" s="64"/>
      <c r="M633" s="15"/>
      <c r="N633" s="81"/>
      <c r="O633" s="82">
        <v>6882.99658203125</v>
      </c>
      <c r="P633" s="82">
        <v>5731.35498046875</v>
      </c>
      <c r="Q633" s="75"/>
      <c r="R633" s="83"/>
      <c r="S633" s="83"/>
      <c r="T633" s="77"/>
      <c r="U633" s="77"/>
      <c r="V633" s="77"/>
      <c r="W633" s="77"/>
      <c r="X633" s="50"/>
      <c r="Y633" s="50"/>
      <c r="Z633" s="50"/>
      <c r="AA633" s="50"/>
      <c r="AB633" s="49"/>
      <c r="AC633" s="84">
        <v>633</v>
      </c>
      <c r="AD6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3" s="107">
        <v>5.4999999999999902</v>
      </c>
      <c r="AF633" s="110"/>
      <c r="AG633" s="2"/>
      <c r="AI633" s="3"/>
      <c r="AJ633" s="3"/>
      <c r="AK633" s="3"/>
    </row>
    <row r="634" spans="1:37" ht="34.049999999999997" customHeight="1" x14ac:dyDescent="0.3">
      <c r="A634" t="s">
        <v>1551</v>
      </c>
      <c r="C634" t="s">
        <v>385</v>
      </c>
      <c r="D634" s="14"/>
      <c r="E634" s="14" t="s">
        <v>56</v>
      </c>
      <c r="F634" s="79">
        <v>3.8050847457627222</v>
      </c>
      <c r="G634" s="80"/>
      <c r="H634" s="14"/>
      <c r="I634" s="14"/>
      <c r="J634" s="15" t="s">
        <v>385</v>
      </c>
      <c r="K634" s="64"/>
      <c r="L634" s="64"/>
      <c r="M634" s="15"/>
      <c r="N634" s="81"/>
      <c r="O634" s="82">
        <v>8289.5390625</v>
      </c>
      <c r="P634" s="82">
        <v>4578.47412109375</v>
      </c>
      <c r="Q634" s="75"/>
      <c r="R634" s="83"/>
      <c r="S634" s="83"/>
      <c r="T634" s="77"/>
      <c r="U634" s="77"/>
      <c r="V634" s="77"/>
      <c r="W634" s="77"/>
      <c r="X634" s="50"/>
      <c r="Y634" s="50"/>
      <c r="Z634" s="50"/>
      <c r="AA634" s="50"/>
      <c r="AB634" s="49"/>
      <c r="AC634" s="84">
        <v>634</v>
      </c>
      <c r="AD6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4" s="107">
        <v>5.5999999999999899</v>
      </c>
      <c r="AF634" s="110"/>
      <c r="AG634" s="2"/>
      <c r="AI634" s="3"/>
      <c r="AJ634" s="3"/>
      <c r="AK634" s="3"/>
    </row>
    <row r="635" spans="1:37" ht="34.049999999999997" customHeight="1" x14ac:dyDescent="0.3">
      <c r="A635" t="s">
        <v>1552</v>
      </c>
      <c r="C635" t="s">
        <v>281</v>
      </c>
      <c r="D635" s="14"/>
      <c r="E635" s="14" t="s">
        <v>56</v>
      </c>
      <c r="F635" s="79">
        <v>3.9491525423728926</v>
      </c>
      <c r="G635" s="80"/>
      <c r="H635" s="14"/>
      <c r="I635" s="14"/>
      <c r="J635" s="15" t="s">
        <v>281</v>
      </c>
      <c r="K635" s="64"/>
      <c r="L635" s="64"/>
      <c r="M635" s="15"/>
      <c r="N635" s="81"/>
      <c r="O635" s="82">
        <v>2616.17724609375</v>
      </c>
      <c r="P635" s="82">
        <v>3201.264404296875</v>
      </c>
      <c r="Q635" s="75"/>
      <c r="R635" s="83"/>
      <c r="S635" s="83"/>
      <c r="T635" s="77"/>
      <c r="U635" s="77"/>
      <c r="V635" s="77"/>
      <c r="W635" s="77"/>
      <c r="X635" s="50"/>
      <c r="Y635" s="50"/>
      <c r="Z635" s="50"/>
      <c r="AA635" s="50"/>
      <c r="AB635" s="49"/>
      <c r="AC635" s="84">
        <v>635</v>
      </c>
      <c r="AD6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5" s="107">
        <v>5.6999999999999904</v>
      </c>
      <c r="AF635" s="110"/>
      <c r="AG635" s="2"/>
      <c r="AI635" s="3"/>
      <c r="AJ635" s="3"/>
      <c r="AK635" s="3"/>
    </row>
    <row r="636" spans="1:37" ht="34.049999999999997" customHeight="1" x14ac:dyDescent="0.3">
      <c r="A636" t="s">
        <v>1553</v>
      </c>
      <c r="C636" t="s">
        <v>386</v>
      </c>
      <c r="D636" s="14"/>
      <c r="E636" s="14" t="s">
        <v>56</v>
      </c>
      <c r="F636" s="79">
        <v>4.0932203389830608</v>
      </c>
      <c r="G636" s="80"/>
      <c r="H636" s="14"/>
      <c r="I636" s="14"/>
      <c r="J636" s="15" t="s">
        <v>386</v>
      </c>
      <c r="K636" s="64"/>
      <c r="L636" s="64"/>
      <c r="M636" s="15"/>
      <c r="N636" s="81"/>
      <c r="O636" s="82">
        <v>7806.18798828125</v>
      </c>
      <c r="P636" s="82">
        <v>1721.8485107421875</v>
      </c>
      <c r="Q636" s="75"/>
      <c r="R636" s="83"/>
      <c r="S636" s="83"/>
      <c r="T636" s="77"/>
      <c r="U636" s="77"/>
      <c r="V636" s="77"/>
      <c r="W636" s="77"/>
      <c r="X636" s="50"/>
      <c r="Y636" s="50"/>
      <c r="Z636" s="50"/>
      <c r="AA636" s="50"/>
      <c r="AB636" s="49"/>
      <c r="AC636" s="84">
        <v>636</v>
      </c>
      <c r="AD6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6" s="107">
        <v>5.7999999999999901</v>
      </c>
      <c r="AF636" s="110"/>
      <c r="AG636" s="2"/>
      <c r="AI636" s="3"/>
      <c r="AJ636" s="3"/>
      <c r="AK636" s="3"/>
    </row>
    <row r="637" spans="1:37" ht="34.049999999999997" customHeight="1" x14ac:dyDescent="0.3">
      <c r="A637" t="s">
        <v>1554</v>
      </c>
      <c r="C637" t="s">
        <v>202</v>
      </c>
      <c r="D637" s="14"/>
      <c r="E637" s="14" t="s">
        <v>56</v>
      </c>
      <c r="F637" s="79">
        <v>4.2372881355932304</v>
      </c>
      <c r="G637" s="80"/>
      <c r="H637" s="14"/>
      <c r="I637" s="14"/>
      <c r="J637" s="15" t="s">
        <v>202</v>
      </c>
      <c r="K637" s="64"/>
      <c r="L637" s="64"/>
      <c r="M637" s="15"/>
      <c r="N637" s="81"/>
      <c r="O637" s="82">
        <v>1259.0804443359375</v>
      </c>
      <c r="P637" s="82">
        <v>7044.81201171875</v>
      </c>
      <c r="Q637" s="75"/>
      <c r="R637" s="83"/>
      <c r="S637" s="83"/>
      <c r="T637" s="77"/>
      <c r="U637" s="77"/>
      <c r="V637" s="77"/>
      <c r="W637" s="77"/>
      <c r="X637" s="50"/>
      <c r="Y637" s="50"/>
      <c r="Z637" s="50"/>
      <c r="AA637" s="50"/>
      <c r="AB637" s="49"/>
      <c r="AC637" s="84">
        <v>637</v>
      </c>
      <c r="AD6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7" s="107">
        <v>5.8999999999999897</v>
      </c>
      <c r="AF637" s="110"/>
      <c r="AG637" s="2"/>
      <c r="AI637" s="3"/>
      <c r="AJ637" s="3"/>
      <c r="AK637" s="3"/>
    </row>
    <row r="638" spans="1:37" ht="34.049999999999997" customHeight="1" x14ac:dyDescent="0.3">
      <c r="A638" t="s">
        <v>1555</v>
      </c>
      <c r="C638" t="s">
        <v>387</v>
      </c>
      <c r="D638" s="14"/>
      <c r="E638" s="14" t="s">
        <v>56</v>
      </c>
      <c r="F638" s="79">
        <v>4.3813559322033999</v>
      </c>
      <c r="G638" s="80"/>
      <c r="H638" s="14"/>
      <c r="I638" s="14"/>
      <c r="J638" s="15" t="s">
        <v>387</v>
      </c>
      <c r="K638" s="64"/>
      <c r="L638" s="64"/>
      <c r="M638" s="15"/>
      <c r="N638" s="81"/>
      <c r="O638" s="82">
        <v>9301.87109375</v>
      </c>
      <c r="P638" s="82">
        <v>4215.7802734375</v>
      </c>
      <c r="Q638" s="75"/>
      <c r="R638" s="83"/>
      <c r="S638" s="83"/>
      <c r="T638" s="77"/>
      <c r="U638" s="77"/>
      <c r="V638" s="77"/>
      <c r="W638" s="77"/>
      <c r="X638" s="50"/>
      <c r="Y638" s="50"/>
      <c r="Z638" s="50"/>
      <c r="AA638" s="50"/>
      <c r="AB638" s="49"/>
      <c r="AC638" s="84">
        <v>638</v>
      </c>
      <c r="AD6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8" s="107">
        <v>5.9999999999999902</v>
      </c>
      <c r="AF638" s="110"/>
      <c r="AG638" s="2"/>
      <c r="AI638" s="3"/>
      <c r="AJ638" s="3"/>
      <c r="AK638" s="3"/>
    </row>
    <row r="639" spans="1:37" ht="34.049999999999997" customHeight="1" x14ac:dyDescent="0.3">
      <c r="A639" t="s">
        <v>1556</v>
      </c>
      <c r="C639" t="s">
        <v>388</v>
      </c>
      <c r="D639" s="14"/>
      <c r="E639" s="14" t="s">
        <v>56</v>
      </c>
      <c r="F639" s="79">
        <v>4.5254237288135686</v>
      </c>
      <c r="G639" s="80"/>
      <c r="H639" s="14"/>
      <c r="I639" s="14"/>
      <c r="J639" s="15" t="s">
        <v>388</v>
      </c>
      <c r="K639" s="64"/>
      <c r="L639" s="64"/>
      <c r="M639" s="15"/>
      <c r="N639" s="81"/>
      <c r="O639" s="82">
        <v>7375.94091796875</v>
      </c>
      <c r="P639" s="82">
        <v>6434.7099609375</v>
      </c>
      <c r="Q639" s="75"/>
      <c r="R639" s="83"/>
      <c r="S639" s="83"/>
      <c r="T639" s="77"/>
      <c r="U639" s="77"/>
      <c r="V639" s="77"/>
      <c r="W639" s="77"/>
      <c r="X639" s="50"/>
      <c r="Y639" s="50"/>
      <c r="Z639" s="50"/>
      <c r="AA639" s="50"/>
      <c r="AB639" s="49"/>
      <c r="AC639" s="84">
        <v>639</v>
      </c>
      <c r="AD6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39" s="107">
        <v>6.0999999999999899</v>
      </c>
      <c r="AF639" s="110"/>
      <c r="AG639" s="2"/>
      <c r="AI639" s="3"/>
      <c r="AJ639" s="3"/>
      <c r="AK639" s="3"/>
    </row>
    <row r="640" spans="1:37" ht="34.049999999999997" customHeight="1" x14ac:dyDescent="0.3">
      <c r="A640" t="s">
        <v>1557</v>
      </c>
      <c r="C640" t="s">
        <v>389</v>
      </c>
      <c r="D640" s="14"/>
      <c r="E640" s="14" t="s">
        <v>56</v>
      </c>
      <c r="F640" s="79">
        <v>4.669491525423739</v>
      </c>
      <c r="G640" s="80"/>
      <c r="H640" s="14"/>
      <c r="I640" s="14"/>
      <c r="J640" s="15" t="s">
        <v>389</v>
      </c>
      <c r="K640" s="64"/>
      <c r="L640" s="64"/>
      <c r="M640" s="15"/>
      <c r="N640" s="81"/>
      <c r="O640" s="82">
        <v>8028.064453125</v>
      </c>
      <c r="P640" s="82">
        <v>2056.56640625</v>
      </c>
      <c r="Q640" s="75"/>
      <c r="R640" s="83"/>
      <c r="S640" s="83"/>
      <c r="T640" s="77"/>
      <c r="U640" s="77"/>
      <c r="V640" s="77"/>
      <c r="W640" s="77"/>
      <c r="X640" s="50"/>
      <c r="Y640" s="50"/>
      <c r="Z640" s="50"/>
      <c r="AA640" s="50"/>
      <c r="AB640" s="49"/>
      <c r="AC640" s="84">
        <v>640</v>
      </c>
      <c r="AD6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0" s="107">
        <v>6.1999999999999904</v>
      </c>
      <c r="AF640" s="110"/>
      <c r="AG640" s="2"/>
      <c r="AI640" s="3"/>
      <c r="AJ640" s="3"/>
      <c r="AK640" s="3"/>
    </row>
    <row r="641" spans="1:37" ht="34.049999999999997" customHeight="1" x14ac:dyDescent="0.3">
      <c r="A641" t="s">
        <v>1558</v>
      </c>
      <c r="C641" t="s">
        <v>351</v>
      </c>
      <c r="D641" s="14"/>
      <c r="E641" s="14" t="s">
        <v>56</v>
      </c>
      <c r="F641" s="79">
        <v>4.8135593220339077</v>
      </c>
      <c r="G641" s="80"/>
      <c r="H641" s="14"/>
      <c r="I641" s="14"/>
      <c r="J641" s="15" t="s">
        <v>351</v>
      </c>
      <c r="K641" s="64"/>
      <c r="L641" s="64"/>
      <c r="M641" s="15"/>
      <c r="N641" s="81"/>
      <c r="O641" s="82">
        <v>3962.57373046875</v>
      </c>
      <c r="P641" s="82">
        <v>9087.0908203125</v>
      </c>
      <c r="Q641" s="75"/>
      <c r="R641" s="83"/>
      <c r="S641" s="83"/>
      <c r="T641" s="77"/>
      <c r="U641" s="77"/>
      <c r="V641" s="77"/>
      <c r="W641" s="77"/>
      <c r="X641" s="50"/>
      <c r="Y641" s="50"/>
      <c r="Z641" s="50"/>
      <c r="AA641" s="50"/>
      <c r="AB641" s="49"/>
      <c r="AC641" s="84">
        <v>641</v>
      </c>
      <c r="AD6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1" s="107">
        <v>6.2999999999999901</v>
      </c>
      <c r="AF641" s="110"/>
      <c r="AG641" s="2"/>
      <c r="AI641" s="3"/>
      <c r="AJ641" s="3"/>
      <c r="AK641" s="3"/>
    </row>
    <row r="642" spans="1:37" ht="34.049999999999997" customHeight="1" x14ac:dyDescent="0.3">
      <c r="A642" t="s">
        <v>1559</v>
      </c>
      <c r="C642" t="s">
        <v>190</v>
      </c>
      <c r="D642" s="14"/>
      <c r="E642" s="14" t="s">
        <v>56</v>
      </c>
      <c r="F642" s="79">
        <v>4.9576271186440763</v>
      </c>
      <c r="G642" s="80"/>
      <c r="H642" s="14"/>
      <c r="I642" s="14"/>
      <c r="J642" s="15" t="s">
        <v>190</v>
      </c>
      <c r="K642" s="64"/>
      <c r="L642" s="64"/>
      <c r="M642" s="15"/>
      <c r="N642" s="81"/>
      <c r="O642" s="82">
        <v>4784.77490234375</v>
      </c>
      <c r="P642" s="82">
        <v>317.55606079101562</v>
      </c>
      <c r="Q642" s="75"/>
      <c r="R642" s="83"/>
      <c r="S642" s="83"/>
      <c r="T642" s="77"/>
      <c r="U642" s="77"/>
      <c r="V642" s="77"/>
      <c r="W642" s="77"/>
      <c r="X642" s="50"/>
      <c r="Y642" s="50"/>
      <c r="Z642" s="50"/>
      <c r="AA642" s="50"/>
      <c r="AB642" s="49"/>
      <c r="AC642" s="84">
        <v>642</v>
      </c>
      <c r="AD6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2" s="107">
        <v>6.3999999999999897</v>
      </c>
      <c r="AF642" s="110"/>
      <c r="AG642" s="2"/>
      <c r="AI642" s="3"/>
      <c r="AJ642" s="3"/>
      <c r="AK642" s="3"/>
    </row>
    <row r="643" spans="1:37" ht="34.049999999999997" customHeight="1" x14ac:dyDescent="0.3">
      <c r="A643" t="s">
        <v>1560</v>
      </c>
      <c r="C643" t="s">
        <v>230</v>
      </c>
      <c r="D643" s="14"/>
      <c r="E643" s="14" t="s">
        <v>56</v>
      </c>
      <c r="F643" s="79">
        <v>5.1016949152542459</v>
      </c>
      <c r="G643" s="80"/>
      <c r="H643" s="14"/>
      <c r="I643" s="14"/>
      <c r="J643" s="15" t="s">
        <v>230</v>
      </c>
      <c r="K643" s="64"/>
      <c r="L643" s="64"/>
      <c r="M643" s="15"/>
      <c r="N643" s="81"/>
      <c r="O643" s="82">
        <v>1912.2965087890625</v>
      </c>
      <c r="P643" s="82">
        <v>3947.0771484375</v>
      </c>
      <c r="Q643" s="75"/>
      <c r="R643" s="83"/>
      <c r="S643" s="83"/>
      <c r="T643" s="77"/>
      <c r="U643" s="77"/>
      <c r="V643" s="77"/>
      <c r="W643" s="77"/>
      <c r="X643" s="50"/>
      <c r="Y643" s="50"/>
      <c r="Z643" s="50"/>
      <c r="AA643" s="50"/>
      <c r="AB643" s="49"/>
      <c r="AC643" s="84">
        <v>643</v>
      </c>
      <c r="AD6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3" s="107">
        <v>6.4999999999999902</v>
      </c>
      <c r="AF643" s="110"/>
      <c r="AG643" s="2"/>
      <c r="AI643" s="3"/>
      <c r="AJ643" s="3"/>
      <c r="AK643" s="3"/>
    </row>
    <row r="644" spans="1:37" ht="34.049999999999997" customHeight="1" x14ac:dyDescent="0.3">
      <c r="A644" t="s">
        <v>1561</v>
      </c>
      <c r="C644" t="s">
        <v>208</v>
      </c>
      <c r="D644" s="14"/>
      <c r="E644" s="14" t="s">
        <v>56</v>
      </c>
      <c r="F644" s="79">
        <v>5.2457627118644155</v>
      </c>
      <c r="G644" s="80"/>
      <c r="H644" s="14"/>
      <c r="I644" s="14"/>
      <c r="J644" s="15" t="s">
        <v>208</v>
      </c>
      <c r="K644" s="64"/>
      <c r="L644" s="64"/>
      <c r="M644" s="15"/>
      <c r="N644" s="81"/>
      <c r="O644" s="82">
        <v>5097.7001953125</v>
      </c>
      <c r="P644" s="82">
        <v>9456.517578125</v>
      </c>
      <c r="Q644" s="75"/>
      <c r="R644" s="83"/>
      <c r="S644" s="83"/>
      <c r="T644" s="77"/>
      <c r="U644" s="77"/>
      <c r="V644" s="77"/>
      <c r="W644" s="77"/>
      <c r="X644" s="50"/>
      <c r="Y644" s="50"/>
      <c r="Z644" s="50"/>
      <c r="AA644" s="50"/>
      <c r="AB644" s="49"/>
      <c r="AC644" s="84">
        <v>644</v>
      </c>
      <c r="AD6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4" s="107">
        <v>6.5999999999999899</v>
      </c>
      <c r="AF644" s="110"/>
      <c r="AG644" s="2"/>
      <c r="AI644" s="3"/>
      <c r="AJ644" s="3"/>
      <c r="AK644" s="3"/>
    </row>
    <row r="645" spans="1:37" ht="34.049999999999997" customHeight="1" x14ac:dyDescent="0.3">
      <c r="A645" t="s">
        <v>1562</v>
      </c>
      <c r="C645" t="s">
        <v>390</v>
      </c>
      <c r="D645" s="14"/>
      <c r="E645" s="14" t="s">
        <v>56</v>
      </c>
      <c r="F645" s="79">
        <v>5.389830508474585</v>
      </c>
      <c r="G645" s="80"/>
      <c r="H645" s="14"/>
      <c r="I645" s="14"/>
      <c r="J645" s="15" t="s">
        <v>390</v>
      </c>
      <c r="K645" s="64"/>
      <c r="L645" s="64"/>
      <c r="M645" s="15"/>
      <c r="N645" s="81"/>
      <c r="O645" s="82">
        <v>1632.1182861328125</v>
      </c>
      <c r="P645" s="82">
        <v>2133.04638671875</v>
      </c>
      <c r="Q645" s="75"/>
      <c r="R645" s="83"/>
      <c r="S645" s="83"/>
      <c r="T645" s="77"/>
      <c r="U645" s="77"/>
      <c r="V645" s="77"/>
      <c r="W645" s="77"/>
      <c r="X645" s="50"/>
      <c r="Y645" s="50"/>
      <c r="Z645" s="50"/>
      <c r="AA645" s="50"/>
      <c r="AB645" s="49"/>
      <c r="AC645" s="84">
        <v>645</v>
      </c>
      <c r="AD6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5" s="107">
        <v>6.6999999999999904</v>
      </c>
      <c r="AF645" s="110"/>
      <c r="AG645" s="2"/>
      <c r="AI645" s="3"/>
      <c r="AJ645" s="3"/>
      <c r="AK645" s="3"/>
    </row>
    <row r="646" spans="1:37" ht="34.049999999999997" customHeight="1" x14ac:dyDescent="0.3">
      <c r="A646" t="s">
        <v>1563</v>
      </c>
      <c r="C646" t="s">
        <v>178</v>
      </c>
      <c r="D646" s="14"/>
      <c r="E646" s="14" t="s">
        <v>56</v>
      </c>
      <c r="F646" s="79">
        <v>5.5338983050847537</v>
      </c>
      <c r="G646" s="80"/>
      <c r="H646" s="14"/>
      <c r="I646" s="14"/>
      <c r="J646" s="15" t="s">
        <v>178</v>
      </c>
      <c r="K646" s="64"/>
      <c r="L646" s="64"/>
      <c r="M646" s="15"/>
      <c r="N646" s="81"/>
      <c r="O646" s="82">
        <v>5146.61962890625</v>
      </c>
      <c r="P646" s="82">
        <v>6093.412109375</v>
      </c>
      <c r="Q646" s="75"/>
      <c r="R646" s="83"/>
      <c r="S646" s="83"/>
      <c r="T646" s="77"/>
      <c r="U646" s="77"/>
      <c r="V646" s="77"/>
      <c r="W646" s="77"/>
      <c r="X646" s="50"/>
      <c r="Y646" s="50"/>
      <c r="Z646" s="50"/>
      <c r="AA646" s="50"/>
      <c r="AB646" s="49"/>
      <c r="AC646" s="84">
        <v>646</v>
      </c>
      <c r="AD6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6" s="107">
        <v>6.7999999999999901</v>
      </c>
      <c r="AF646" s="110"/>
      <c r="AG646" s="2"/>
      <c r="AI646" s="3"/>
      <c r="AJ646" s="3"/>
      <c r="AK646" s="3"/>
    </row>
    <row r="647" spans="1:37" ht="34.049999999999997" customHeight="1" x14ac:dyDescent="0.3">
      <c r="A647" t="s">
        <v>1564</v>
      </c>
      <c r="C647" t="s">
        <v>391</v>
      </c>
      <c r="D647" s="14"/>
      <c r="E647" s="14" t="s">
        <v>56</v>
      </c>
      <c r="F647" s="79">
        <v>5.6779661016949232</v>
      </c>
      <c r="G647" s="80"/>
      <c r="H647" s="14"/>
      <c r="I647" s="14"/>
      <c r="J647" s="15" t="s">
        <v>391</v>
      </c>
      <c r="K647" s="64"/>
      <c r="L647" s="64"/>
      <c r="M647" s="15"/>
      <c r="N647" s="81"/>
      <c r="O647" s="82">
        <v>200.02108764648437</v>
      </c>
      <c r="P647" s="82">
        <v>5419.669921875</v>
      </c>
      <c r="Q647" s="75"/>
      <c r="R647" s="83"/>
      <c r="S647" s="83"/>
      <c r="T647" s="77"/>
      <c r="U647" s="77"/>
      <c r="V647" s="77"/>
      <c r="W647" s="77"/>
      <c r="X647" s="50"/>
      <c r="Y647" s="50"/>
      <c r="Z647" s="50"/>
      <c r="AA647" s="50"/>
      <c r="AB647" s="49"/>
      <c r="AC647" s="84">
        <v>647</v>
      </c>
      <c r="AD6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7" s="107">
        <v>6.8999999999999897</v>
      </c>
      <c r="AF647" s="110"/>
      <c r="AG647" s="2"/>
      <c r="AI647" s="3"/>
      <c r="AJ647" s="3"/>
      <c r="AK647" s="3"/>
    </row>
    <row r="648" spans="1:37" ht="34.049999999999997" customHeight="1" x14ac:dyDescent="0.3">
      <c r="A648" t="s">
        <v>1565</v>
      </c>
      <c r="C648" t="s">
        <v>196</v>
      </c>
      <c r="D648" s="14"/>
      <c r="E648" s="14" t="s">
        <v>56</v>
      </c>
      <c r="F648" s="79">
        <v>5.8220338983050928</v>
      </c>
      <c r="G648" s="80"/>
      <c r="H648" s="14"/>
      <c r="I648" s="14"/>
      <c r="J648" s="15" t="s">
        <v>196</v>
      </c>
      <c r="K648" s="64"/>
      <c r="L648" s="64"/>
      <c r="M648" s="15"/>
      <c r="N648" s="81"/>
      <c r="O648" s="82">
        <v>5557.5888671875</v>
      </c>
      <c r="P648" s="82">
        <v>8949.6650390625</v>
      </c>
      <c r="Q648" s="75"/>
      <c r="R648" s="83"/>
      <c r="S648" s="83"/>
      <c r="T648" s="77"/>
      <c r="U648" s="77"/>
      <c r="V648" s="77"/>
      <c r="W648" s="77"/>
      <c r="X648" s="50"/>
      <c r="Y648" s="50"/>
      <c r="Z648" s="50"/>
      <c r="AA648" s="50"/>
      <c r="AB648" s="49"/>
      <c r="AC648" s="84">
        <v>648</v>
      </c>
      <c r="AD6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8" s="107">
        <v>6.9999999999999902</v>
      </c>
      <c r="AF648" s="110"/>
      <c r="AG648" s="2"/>
      <c r="AI648" s="3"/>
      <c r="AJ648" s="3"/>
      <c r="AK648" s="3"/>
    </row>
    <row r="649" spans="1:37" ht="34.049999999999997" customHeight="1" x14ac:dyDescent="0.3">
      <c r="A649" t="s">
        <v>1566</v>
      </c>
      <c r="C649" t="s">
        <v>183</v>
      </c>
      <c r="D649" s="14"/>
      <c r="E649" s="14" t="s">
        <v>56</v>
      </c>
      <c r="F649" s="79">
        <v>5.9661016949152614</v>
      </c>
      <c r="G649" s="80"/>
      <c r="H649" s="14"/>
      <c r="I649" s="14"/>
      <c r="J649" s="15" t="s">
        <v>183</v>
      </c>
      <c r="K649" s="64"/>
      <c r="L649" s="64"/>
      <c r="M649" s="15"/>
      <c r="N649" s="81"/>
      <c r="O649" s="82">
        <v>1669.6688232421875</v>
      </c>
      <c r="P649" s="82">
        <v>4312.19287109375</v>
      </c>
      <c r="Q649" s="75"/>
      <c r="R649" s="83"/>
      <c r="S649" s="83"/>
      <c r="T649" s="77"/>
      <c r="U649" s="77"/>
      <c r="V649" s="77"/>
      <c r="W649" s="77"/>
      <c r="X649" s="50"/>
      <c r="Y649" s="50"/>
      <c r="Z649" s="50"/>
      <c r="AA649" s="50"/>
      <c r="AB649" s="49"/>
      <c r="AC649" s="84">
        <v>649</v>
      </c>
      <c r="AD6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49" s="107">
        <v>7.0999999999999899</v>
      </c>
      <c r="AF649" s="110"/>
      <c r="AG649" s="2"/>
      <c r="AI649" s="3"/>
      <c r="AJ649" s="3"/>
      <c r="AK649" s="3"/>
    </row>
    <row r="650" spans="1:37" ht="34.049999999999997" customHeight="1" x14ac:dyDescent="0.3">
      <c r="A650" t="s">
        <v>1567</v>
      </c>
      <c r="C650" t="s">
        <v>222</v>
      </c>
      <c r="D650" s="14"/>
      <c r="E650" s="14" t="s">
        <v>56</v>
      </c>
      <c r="F650" s="79">
        <v>6.1101694915254319</v>
      </c>
      <c r="G650" s="80"/>
      <c r="H650" s="14"/>
      <c r="I650" s="14"/>
      <c r="J650" s="15" t="s">
        <v>222</v>
      </c>
      <c r="K650" s="64"/>
      <c r="L650" s="64"/>
      <c r="M650" s="15"/>
      <c r="N650" s="81"/>
      <c r="O650" s="82">
        <v>2406.908935546875</v>
      </c>
      <c r="P650" s="82">
        <v>2745.7001953125</v>
      </c>
      <c r="Q650" s="75"/>
      <c r="R650" s="83"/>
      <c r="S650" s="83"/>
      <c r="T650" s="77"/>
      <c r="U650" s="77"/>
      <c r="V650" s="77"/>
      <c r="W650" s="77"/>
      <c r="X650" s="50"/>
      <c r="Y650" s="50"/>
      <c r="Z650" s="50"/>
      <c r="AA650" s="50"/>
      <c r="AB650" s="49"/>
      <c r="AC650" s="84">
        <v>650</v>
      </c>
      <c r="AD6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0" s="107">
        <v>7.1999999999999904</v>
      </c>
      <c r="AF650" s="110"/>
      <c r="AG650" s="2"/>
      <c r="AI650" s="3"/>
      <c r="AJ650" s="3"/>
      <c r="AK650" s="3"/>
    </row>
    <row r="651" spans="1:37" ht="34.049999999999997" customHeight="1" x14ac:dyDescent="0.3">
      <c r="A651" t="s">
        <v>1568</v>
      </c>
      <c r="C651" t="s">
        <v>392</v>
      </c>
      <c r="D651" s="14"/>
      <c r="E651" s="14" t="s">
        <v>56</v>
      </c>
      <c r="F651" s="79">
        <v>6.2542372881356005</v>
      </c>
      <c r="G651" s="80"/>
      <c r="H651" s="14"/>
      <c r="I651" s="14"/>
      <c r="J651" s="15" t="s">
        <v>392</v>
      </c>
      <c r="K651" s="64"/>
      <c r="L651" s="64"/>
      <c r="M651" s="15"/>
      <c r="N651" s="81"/>
      <c r="O651" s="82">
        <v>1790.83203125</v>
      </c>
      <c r="P651" s="82">
        <v>1488.665771484375</v>
      </c>
      <c r="Q651" s="75"/>
      <c r="R651" s="83"/>
      <c r="S651" s="83"/>
      <c r="T651" s="77"/>
      <c r="U651" s="77"/>
      <c r="V651" s="77"/>
      <c r="W651" s="77"/>
      <c r="X651" s="50"/>
      <c r="Y651" s="50"/>
      <c r="Z651" s="50"/>
      <c r="AA651" s="50"/>
      <c r="AB651" s="49"/>
      <c r="AC651" s="84">
        <v>651</v>
      </c>
      <c r="AD6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1" s="107">
        <v>7.2999999999999901</v>
      </c>
      <c r="AF651" s="110"/>
      <c r="AG651" s="2"/>
      <c r="AI651" s="3"/>
      <c r="AJ651" s="3"/>
      <c r="AK651" s="3"/>
    </row>
    <row r="652" spans="1:37" ht="34.049999999999997" customHeight="1" x14ac:dyDescent="0.3">
      <c r="A652" t="s">
        <v>1569</v>
      </c>
      <c r="C652" t="s">
        <v>393</v>
      </c>
      <c r="D652" s="14"/>
      <c r="E652" s="14" t="s">
        <v>56</v>
      </c>
      <c r="F652" s="79">
        <v>6.3983050847457692</v>
      </c>
      <c r="G652" s="80"/>
      <c r="H652" s="14"/>
      <c r="I652" s="14"/>
      <c r="J652" s="15" t="s">
        <v>393</v>
      </c>
      <c r="K652" s="64"/>
      <c r="L652" s="64"/>
      <c r="M652" s="15"/>
      <c r="N652" s="81"/>
      <c r="O652" s="82">
        <v>1101.8555908203125</v>
      </c>
      <c r="P652" s="82">
        <v>3158.7509765625</v>
      </c>
      <c r="Q652" s="75"/>
      <c r="R652" s="83"/>
      <c r="S652" s="83"/>
      <c r="T652" s="77"/>
      <c r="U652" s="77"/>
      <c r="V652" s="77"/>
      <c r="W652" s="77"/>
      <c r="X652" s="50"/>
      <c r="Y652" s="50"/>
      <c r="Z652" s="50"/>
      <c r="AA652" s="50"/>
      <c r="AB652" s="49"/>
      <c r="AC652" s="84">
        <v>652</v>
      </c>
      <c r="AD6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2" s="107">
        <v>7.3999999999999897</v>
      </c>
      <c r="AF652" s="110"/>
      <c r="AG652" s="2"/>
      <c r="AI652" s="3"/>
      <c r="AJ652" s="3"/>
      <c r="AK652" s="3"/>
    </row>
    <row r="653" spans="1:37" ht="34.049999999999997" customHeight="1" x14ac:dyDescent="0.3">
      <c r="A653" t="s">
        <v>1570</v>
      </c>
      <c r="C653" t="s">
        <v>321</v>
      </c>
      <c r="D653" s="14"/>
      <c r="E653" s="14" t="s">
        <v>56</v>
      </c>
      <c r="F653" s="79">
        <v>6.5423728813559388</v>
      </c>
      <c r="G653" s="80"/>
      <c r="H653" s="14"/>
      <c r="I653" s="14"/>
      <c r="J653" s="15" t="s">
        <v>321</v>
      </c>
      <c r="K653" s="64"/>
      <c r="L653" s="64"/>
      <c r="M653" s="15"/>
      <c r="N653" s="81"/>
      <c r="O653" s="82">
        <v>9396.1455078125</v>
      </c>
      <c r="P653" s="82">
        <v>4541.26123046875</v>
      </c>
      <c r="Q653" s="75"/>
      <c r="R653" s="83"/>
      <c r="S653" s="83"/>
      <c r="T653" s="77"/>
      <c r="U653" s="77"/>
      <c r="V653" s="77"/>
      <c r="W653" s="77"/>
      <c r="X653" s="50"/>
      <c r="Y653" s="50"/>
      <c r="Z653" s="50"/>
      <c r="AA653" s="50"/>
      <c r="AB653" s="49"/>
      <c r="AC653" s="84">
        <v>653</v>
      </c>
      <c r="AD6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3" s="107">
        <v>7.4999999999999902</v>
      </c>
      <c r="AF653" s="110"/>
      <c r="AG653" s="2"/>
      <c r="AI653" s="3"/>
      <c r="AJ653" s="3"/>
      <c r="AK653" s="3"/>
    </row>
    <row r="654" spans="1:37" ht="34.049999999999997" customHeight="1" x14ac:dyDescent="0.3">
      <c r="A654" t="s">
        <v>1571</v>
      </c>
      <c r="C654" t="s">
        <v>394</v>
      </c>
      <c r="D654" s="14"/>
      <c r="E654" s="14" t="s">
        <v>56</v>
      </c>
      <c r="F654" s="79">
        <v>6.6864406779661074</v>
      </c>
      <c r="G654" s="80"/>
      <c r="H654" s="14"/>
      <c r="I654" s="14"/>
      <c r="J654" s="15" t="s">
        <v>394</v>
      </c>
      <c r="K654" s="64"/>
      <c r="L654" s="64"/>
      <c r="M654" s="15"/>
      <c r="N654" s="81"/>
      <c r="O654" s="82">
        <v>5263.77197265625</v>
      </c>
      <c r="P654" s="82">
        <v>3125.96240234375</v>
      </c>
      <c r="Q654" s="75"/>
      <c r="R654" s="83"/>
      <c r="S654" s="83"/>
      <c r="T654" s="77"/>
      <c r="U654" s="77"/>
      <c r="V654" s="77"/>
      <c r="W654" s="77"/>
      <c r="X654" s="50"/>
      <c r="Y654" s="50"/>
      <c r="Z654" s="50"/>
      <c r="AA654" s="50"/>
      <c r="AB654" s="49"/>
      <c r="AC654" s="84">
        <v>654</v>
      </c>
      <c r="AD6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4" s="107">
        <v>7.5999999999999899</v>
      </c>
      <c r="AF654" s="110"/>
      <c r="AG654" s="2"/>
      <c r="AI654" s="3"/>
      <c r="AJ654" s="3"/>
      <c r="AK654" s="3"/>
    </row>
    <row r="655" spans="1:37" ht="34.049999999999997" customHeight="1" x14ac:dyDescent="0.3">
      <c r="A655" t="s">
        <v>1572</v>
      </c>
      <c r="C655" t="s">
        <v>224</v>
      </c>
      <c r="D655" s="14"/>
      <c r="E655" s="14" t="s">
        <v>56</v>
      </c>
      <c r="F655" s="79">
        <v>6.8305084745762779</v>
      </c>
      <c r="G655" s="80"/>
      <c r="H655" s="14"/>
      <c r="I655" s="14"/>
      <c r="J655" s="15" t="s">
        <v>224</v>
      </c>
      <c r="K655" s="64"/>
      <c r="L655" s="64"/>
      <c r="M655" s="15"/>
      <c r="N655" s="81"/>
      <c r="O655" s="82">
        <v>7933.81787109375</v>
      </c>
      <c r="P655" s="82">
        <v>7170.67626953125</v>
      </c>
      <c r="Q655" s="75"/>
      <c r="R655" s="83"/>
      <c r="S655" s="83"/>
      <c r="T655" s="77"/>
      <c r="U655" s="77"/>
      <c r="V655" s="77"/>
      <c r="W655" s="77"/>
      <c r="X655" s="50"/>
      <c r="Y655" s="50"/>
      <c r="Z655" s="50"/>
      <c r="AA655" s="50"/>
      <c r="AB655" s="49"/>
      <c r="AC655" s="84">
        <v>655</v>
      </c>
      <c r="AD6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5" s="107">
        <v>7.6999999999999904</v>
      </c>
      <c r="AF655" s="110"/>
      <c r="AG655" s="2"/>
      <c r="AI655" s="3"/>
      <c r="AJ655" s="3"/>
      <c r="AK655" s="3"/>
    </row>
    <row r="656" spans="1:37" ht="34.049999999999997" customHeight="1" x14ac:dyDescent="0.3">
      <c r="A656" t="s">
        <v>1573</v>
      </c>
      <c r="C656" t="s">
        <v>395</v>
      </c>
      <c r="D656" s="14"/>
      <c r="E656" s="14" t="s">
        <v>56</v>
      </c>
      <c r="F656" s="79">
        <v>6.9745762711864465</v>
      </c>
      <c r="G656" s="80"/>
      <c r="H656" s="14"/>
      <c r="I656" s="14"/>
      <c r="J656" s="15" t="s">
        <v>395</v>
      </c>
      <c r="K656" s="64"/>
      <c r="L656" s="64"/>
      <c r="M656" s="15"/>
      <c r="N656" s="81"/>
      <c r="O656" s="82">
        <v>8202.734375</v>
      </c>
      <c r="P656" s="82">
        <v>2420.8740234375</v>
      </c>
      <c r="Q656" s="75"/>
      <c r="R656" s="83"/>
      <c r="S656" s="83"/>
      <c r="T656" s="77"/>
      <c r="U656" s="77"/>
      <c r="V656" s="77"/>
      <c r="W656" s="77"/>
      <c r="X656" s="50"/>
      <c r="Y656" s="50"/>
      <c r="Z656" s="50"/>
      <c r="AA656" s="50"/>
      <c r="AB656" s="49"/>
      <c r="AC656" s="84">
        <v>656</v>
      </c>
      <c r="AD6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6" s="107">
        <v>7.7999999999999901</v>
      </c>
      <c r="AF656" s="110"/>
      <c r="AG656" s="2"/>
      <c r="AI656" s="3"/>
      <c r="AJ656" s="3"/>
      <c r="AK656" s="3"/>
    </row>
    <row r="657" spans="1:37" ht="34.049999999999997" customHeight="1" x14ac:dyDescent="0.3">
      <c r="A657" t="s">
        <v>1574</v>
      </c>
      <c r="C657" t="s">
        <v>396</v>
      </c>
      <c r="D657" s="14"/>
      <c r="E657" s="14" t="s">
        <v>56</v>
      </c>
      <c r="F657" s="79">
        <v>7.1186440677966152</v>
      </c>
      <c r="G657" s="80"/>
      <c r="H657" s="14"/>
      <c r="I657" s="14"/>
      <c r="J657" s="15" t="s">
        <v>396</v>
      </c>
      <c r="K657" s="64"/>
      <c r="L657" s="64"/>
      <c r="M657" s="15"/>
      <c r="N657" s="81"/>
      <c r="O657" s="82">
        <v>9683.2265625</v>
      </c>
      <c r="P657" s="82">
        <v>8218.8291015625</v>
      </c>
      <c r="Q657" s="75"/>
      <c r="R657" s="83"/>
      <c r="S657" s="83"/>
      <c r="T657" s="77"/>
      <c r="U657" s="77"/>
      <c r="V657" s="77"/>
      <c r="W657" s="77"/>
      <c r="X657" s="50"/>
      <c r="Y657" s="50"/>
      <c r="Z657" s="50"/>
      <c r="AA657" s="50"/>
      <c r="AB657" s="49"/>
      <c r="AC657" s="84">
        <v>657</v>
      </c>
      <c r="AD6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7" s="107">
        <v>7.8999999999999897</v>
      </c>
      <c r="AF657" s="110"/>
      <c r="AG657" s="2"/>
      <c r="AI657" s="3"/>
      <c r="AJ657" s="3"/>
      <c r="AK657" s="3"/>
    </row>
    <row r="658" spans="1:37" ht="34.049999999999997" customHeight="1" x14ac:dyDescent="0.3">
      <c r="A658" t="s">
        <v>1575</v>
      </c>
      <c r="C658" t="s">
        <v>224</v>
      </c>
      <c r="D658" s="14"/>
      <c r="E658" s="14" t="s">
        <v>56</v>
      </c>
      <c r="F658" s="79">
        <v>7.2627118644067865</v>
      </c>
      <c r="G658" s="80"/>
      <c r="H658" s="14"/>
      <c r="I658" s="14"/>
      <c r="J658" s="15" t="s">
        <v>224</v>
      </c>
      <c r="K658" s="64"/>
      <c r="L658" s="64"/>
      <c r="M658" s="15"/>
      <c r="N658" s="81"/>
      <c r="O658" s="82">
        <v>3953.38623046875</v>
      </c>
      <c r="P658" s="82">
        <v>7918.32373046875</v>
      </c>
      <c r="Q658" s="75"/>
      <c r="R658" s="83"/>
      <c r="S658" s="83"/>
      <c r="T658" s="77"/>
      <c r="U658" s="77"/>
      <c r="V658" s="77"/>
      <c r="W658" s="77"/>
      <c r="X658" s="50"/>
      <c r="Y658" s="50"/>
      <c r="Z658" s="50"/>
      <c r="AA658" s="50"/>
      <c r="AB658" s="49"/>
      <c r="AC658" s="84">
        <v>658</v>
      </c>
      <c r="AD6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8" s="107">
        <v>7.9999999999999902</v>
      </c>
      <c r="AF658" s="110"/>
      <c r="AG658" s="2"/>
      <c r="AI658" s="3"/>
      <c r="AJ658" s="3"/>
      <c r="AK658" s="3"/>
    </row>
    <row r="659" spans="1:37" ht="34.049999999999997" customHeight="1" x14ac:dyDescent="0.3">
      <c r="A659" t="s">
        <v>1576</v>
      </c>
      <c r="C659" t="s">
        <v>397</v>
      </c>
      <c r="D659" s="14"/>
      <c r="E659" s="14" t="s">
        <v>56</v>
      </c>
      <c r="F659" s="79">
        <v>7.4067796610169543</v>
      </c>
      <c r="G659" s="80"/>
      <c r="H659" s="14"/>
      <c r="I659" s="14"/>
      <c r="J659" s="15" t="s">
        <v>397</v>
      </c>
      <c r="K659" s="64"/>
      <c r="L659" s="64"/>
      <c r="M659" s="15"/>
      <c r="N659" s="81"/>
      <c r="O659" s="82">
        <v>5385.97998046875</v>
      </c>
      <c r="P659" s="82">
        <v>368.07684326171875</v>
      </c>
      <c r="Q659" s="75"/>
      <c r="R659" s="83"/>
      <c r="S659" s="83"/>
      <c r="T659" s="77"/>
      <c r="U659" s="77"/>
      <c r="V659" s="77"/>
      <c r="W659" s="77"/>
      <c r="X659" s="50"/>
      <c r="Y659" s="50"/>
      <c r="Z659" s="50"/>
      <c r="AA659" s="50"/>
      <c r="AB659" s="49"/>
      <c r="AC659" s="84">
        <v>659</v>
      </c>
      <c r="AD6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59" s="107">
        <v>8.0999999999999908</v>
      </c>
      <c r="AF659" s="110"/>
      <c r="AG659" s="2"/>
      <c r="AI659" s="3"/>
      <c r="AJ659" s="3"/>
      <c r="AK659" s="3"/>
    </row>
    <row r="660" spans="1:37" ht="34.049999999999997" customHeight="1" x14ac:dyDescent="0.3">
      <c r="A660" t="s">
        <v>1577</v>
      </c>
      <c r="C660" t="s">
        <v>178</v>
      </c>
      <c r="D660" s="14"/>
      <c r="E660" s="14" t="s">
        <v>56</v>
      </c>
      <c r="F660" s="79">
        <v>7.5508474576271238</v>
      </c>
      <c r="G660" s="80"/>
      <c r="H660" s="14"/>
      <c r="I660" s="14"/>
      <c r="J660" s="15" t="s">
        <v>178</v>
      </c>
      <c r="K660" s="64"/>
      <c r="L660" s="64"/>
      <c r="M660" s="15"/>
      <c r="N660" s="81"/>
      <c r="O660" s="82">
        <v>7575.3310546875</v>
      </c>
      <c r="P660" s="82">
        <v>8186.5634765625</v>
      </c>
      <c r="Q660" s="75"/>
      <c r="R660" s="83"/>
      <c r="S660" s="83"/>
      <c r="T660" s="77"/>
      <c r="U660" s="77"/>
      <c r="V660" s="77"/>
      <c r="W660" s="77"/>
      <c r="X660" s="50"/>
      <c r="Y660" s="50"/>
      <c r="Z660" s="50"/>
      <c r="AA660" s="50"/>
      <c r="AB660" s="49"/>
      <c r="AC660" s="84">
        <v>660</v>
      </c>
      <c r="AD6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0" s="107">
        <v>8.1999999999999904</v>
      </c>
      <c r="AF660" s="110"/>
      <c r="AG660" s="2"/>
      <c r="AI660" s="3"/>
      <c r="AJ660" s="3"/>
      <c r="AK660" s="3"/>
    </row>
    <row r="661" spans="1:37" ht="34.049999999999997" customHeight="1" x14ac:dyDescent="0.3">
      <c r="A661" t="s">
        <v>1578</v>
      </c>
      <c r="C661" t="s">
        <v>258</v>
      </c>
      <c r="D661" s="14"/>
      <c r="E661" s="14" t="s">
        <v>56</v>
      </c>
      <c r="F661" s="79">
        <v>7.6949152542372765</v>
      </c>
      <c r="G661" s="80"/>
      <c r="H661" s="14"/>
      <c r="I661" s="14"/>
      <c r="J661" s="15" t="s">
        <v>258</v>
      </c>
      <c r="K661" s="64"/>
      <c r="L661" s="64"/>
      <c r="M661" s="15"/>
      <c r="N661" s="81"/>
      <c r="O661" s="82">
        <v>8001.45703125</v>
      </c>
      <c r="P661" s="82">
        <v>8687.8330078125</v>
      </c>
      <c r="Q661" s="75"/>
      <c r="R661" s="83"/>
      <c r="S661" s="83"/>
      <c r="T661" s="77"/>
      <c r="U661" s="77"/>
      <c r="V661" s="77"/>
      <c r="W661" s="77"/>
      <c r="X661" s="50"/>
      <c r="Y661" s="50"/>
      <c r="Z661" s="50"/>
      <c r="AA661" s="50"/>
      <c r="AB661" s="49"/>
      <c r="AC661" s="84">
        <v>661</v>
      </c>
      <c r="AD6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1" s="107">
        <v>8.2999999999999794</v>
      </c>
      <c r="AF661" s="110"/>
      <c r="AG661" s="2"/>
      <c r="AI661" s="3"/>
      <c r="AJ661" s="3"/>
      <c r="AK661" s="3"/>
    </row>
    <row r="662" spans="1:37" ht="34.049999999999997" customHeight="1" x14ac:dyDescent="0.3">
      <c r="A662" t="s">
        <v>1579</v>
      </c>
      <c r="C662" t="s">
        <v>398</v>
      </c>
      <c r="D662" s="14"/>
      <c r="E662" s="14" t="s">
        <v>56</v>
      </c>
      <c r="F662" s="79">
        <v>7.8389830508474487</v>
      </c>
      <c r="G662" s="80"/>
      <c r="H662" s="14"/>
      <c r="I662" s="14"/>
      <c r="J662" s="15" t="s">
        <v>398</v>
      </c>
      <c r="K662" s="64"/>
      <c r="L662" s="64"/>
      <c r="M662" s="15"/>
      <c r="N662" s="81"/>
      <c r="O662" s="82">
        <v>9119.28125</v>
      </c>
      <c r="P662" s="82">
        <v>7740.95458984375</v>
      </c>
      <c r="Q662" s="75"/>
      <c r="R662" s="83"/>
      <c r="S662" s="83"/>
      <c r="T662" s="77"/>
      <c r="U662" s="77"/>
      <c r="V662" s="77"/>
      <c r="W662" s="77"/>
      <c r="X662" s="50"/>
      <c r="Y662" s="50"/>
      <c r="Z662" s="50"/>
      <c r="AA662" s="50"/>
      <c r="AB662" s="49"/>
      <c r="AC662" s="84">
        <v>662</v>
      </c>
      <c r="AD6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2" s="107">
        <v>8.3999999999999808</v>
      </c>
      <c r="AF662" s="110"/>
      <c r="AG662" s="2"/>
      <c r="AI662" s="3"/>
      <c r="AJ662" s="3"/>
      <c r="AK662" s="3"/>
    </row>
    <row r="663" spans="1:37" ht="34.049999999999997" customHeight="1" x14ac:dyDescent="0.3">
      <c r="A663" t="s">
        <v>1580</v>
      </c>
      <c r="C663" t="s">
        <v>178</v>
      </c>
      <c r="D663" s="14"/>
      <c r="E663" s="14" t="s">
        <v>56</v>
      </c>
      <c r="F663" s="79">
        <v>7.9830508474576174</v>
      </c>
      <c r="G663" s="80"/>
      <c r="H663" s="14"/>
      <c r="I663" s="14"/>
      <c r="J663" s="15" t="s">
        <v>178</v>
      </c>
      <c r="K663" s="64"/>
      <c r="L663" s="64"/>
      <c r="M663" s="15"/>
      <c r="N663" s="81"/>
      <c r="O663" s="82">
        <v>8910.2607421875</v>
      </c>
      <c r="P663" s="82">
        <v>7829.9140625</v>
      </c>
      <c r="Q663" s="75"/>
      <c r="R663" s="83"/>
      <c r="S663" s="83"/>
      <c r="T663" s="77"/>
      <c r="U663" s="77"/>
      <c r="V663" s="77"/>
      <c r="W663" s="77"/>
      <c r="X663" s="50"/>
      <c r="Y663" s="50"/>
      <c r="Z663" s="50"/>
      <c r="AA663" s="50"/>
      <c r="AB663" s="49"/>
      <c r="AC663" s="84">
        <v>663</v>
      </c>
      <c r="AD6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3" s="107">
        <v>8.4999999999999805</v>
      </c>
      <c r="AF663" s="110"/>
      <c r="AG663" s="2"/>
      <c r="AI663" s="3"/>
      <c r="AJ663" s="3"/>
      <c r="AK663" s="3"/>
    </row>
    <row r="664" spans="1:37" ht="34.049999999999997" customHeight="1" x14ac:dyDescent="0.3">
      <c r="A664" t="s">
        <v>1581</v>
      </c>
      <c r="C664" t="s">
        <v>213</v>
      </c>
      <c r="D664" s="14"/>
      <c r="E664" s="14" t="s">
        <v>56</v>
      </c>
      <c r="F664" s="79">
        <v>8.1271186440677852</v>
      </c>
      <c r="G664" s="80"/>
      <c r="H664" s="14"/>
      <c r="I664" s="14"/>
      <c r="J664" s="15" t="s">
        <v>213</v>
      </c>
      <c r="K664" s="64"/>
      <c r="L664" s="64"/>
      <c r="M664" s="15"/>
      <c r="N664" s="81"/>
      <c r="O664" s="82">
        <v>6902.0791015625</v>
      </c>
      <c r="P664" s="82">
        <v>5532.83154296875</v>
      </c>
      <c r="Q664" s="75"/>
      <c r="R664" s="83"/>
      <c r="S664" s="83"/>
      <c r="T664" s="77"/>
      <c r="U664" s="77"/>
      <c r="V664" s="77"/>
      <c r="W664" s="77"/>
      <c r="X664" s="50"/>
      <c r="Y664" s="50"/>
      <c r="Z664" s="50"/>
      <c r="AA664" s="50"/>
      <c r="AB664" s="49"/>
      <c r="AC664" s="84">
        <v>664</v>
      </c>
      <c r="AD6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4" s="107">
        <v>8.5999999999999801</v>
      </c>
      <c r="AF664" s="110"/>
      <c r="AG664" s="2"/>
      <c r="AI664" s="3"/>
      <c r="AJ664" s="3"/>
      <c r="AK664" s="3"/>
    </row>
    <row r="665" spans="1:37" ht="34.049999999999997" customHeight="1" x14ac:dyDescent="0.3">
      <c r="A665" t="s">
        <v>1582</v>
      </c>
      <c r="C665" t="s">
        <v>365</v>
      </c>
      <c r="D665" s="14"/>
      <c r="E665" s="14" t="s">
        <v>56</v>
      </c>
      <c r="F665" s="79">
        <v>8.2711864406779547</v>
      </c>
      <c r="G665" s="80"/>
      <c r="H665" s="14"/>
      <c r="I665" s="14"/>
      <c r="J665" s="15" t="s">
        <v>365</v>
      </c>
      <c r="K665" s="64"/>
      <c r="L665" s="64"/>
      <c r="M665" s="15"/>
      <c r="N665" s="81"/>
      <c r="O665" s="82">
        <v>1251.34326171875</v>
      </c>
      <c r="P665" s="82">
        <v>3684.553955078125</v>
      </c>
      <c r="Q665" s="75"/>
      <c r="R665" s="83"/>
      <c r="S665" s="83"/>
      <c r="T665" s="77"/>
      <c r="U665" s="77"/>
      <c r="V665" s="77"/>
      <c r="W665" s="77"/>
      <c r="X665" s="50"/>
      <c r="Y665" s="50"/>
      <c r="Z665" s="50"/>
      <c r="AA665" s="50"/>
      <c r="AB665" s="49"/>
      <c r="AC665" s="84">
        <v>665</v>
      </c>
      <c r="AD6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5" s="107">
        <v>8.6999999999999797</v>
      </c>
      <c r="AF665" s="110"/>
      <c r="AG665" s="2"/>
      <c r="AI665" s="3"/>
      <c r="AJ665" s="3"/>
      <c r="AK665" s="3"/>
    </row>
    <row r="666" spans="1:37" ht="34.049999999999997" customHeight="1" x14ac:dyDescent="0.3">
      <c r="A666" t="s">
        <v>1583</v>
      </c>
      <c r="C666" t="s">
        <v>174</v>
      </c>
      <c r="D666" s="14"/>
      <c r="E666" s="14" t="s">
        <v>56</v>
      </c>
      <c r="F666" s="79">
        <v>8.4152542372881243</v>
      </c>
      <c r="G666" s="80"/>
      <c r="H666" s="14"/>
      <c r="I666" s="14"/>
      <c r="J666" s="15" t="s">
        <v>174</v>
      </c>
      <c r="K666" s="64"/>
      <c r="L666" s="64"/>
      <c r="M666" s="15"/>
      <c r="N666" s="81"/>
      <c r="O666" s="82">
        <v>6538.56591796875</v>
      </c>
      <c r="P666" s="82">
        <v>7709.3798828125</v>
      </c>
      <c r="Q666" s="75"/>
      <c r="R666" s="83"/>
      <c r="S666" s="83"/>
      <c r="T666" s="77"/>
      <c r="U666" s="77"/>
      <c r="V666" s="77"/>
      <c r="W666" s="77"/>
      <c r="X666" s="50"/>
      <c r="Y666" s="50"/>
      <c r="Z666" s="50"/>
      <c r="AA666" s="50"/>
      <c r="AB666" s="49"/>
      <c r="AC666" s="84">
        <v>666</v>
      </c>
      <c r="AD6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6" s="107">
        <v>8.7999999999999794</v>
      </c>
      <c r="AF666" s="110"/>
      <c r="AG666" s="2"/>
      <c r="AI666" s="3"/>
      <c r="AJ666" s="3"/>
      <c r="AK666" s="3"/>
    </row>
    <row r="667" spans="1:37" ht="34.049999999999997" customHeight="1" x14ac:dyDescent="0.3">
      <c r="A667" t="s">
        <v>1584</v>
      </c>
      <c r="C667" t="s">
        <v>395</v>
      </c>
      <c r="D667" s="14"/>
      <c r="E667" s="14" t="s">
        <v>56</v>
      </c>
      <c r="F667" s="79">
        <v>8.5593220338982938</v>
      </c>
      <c r="G667" s="80"/>
      <c r="H667" s="14"/>
      <c r="I667" s="14"/>
      <c r="J667" s="15" t="s">
        <v>395</v>
      </c>
      <c r="K667" s="64"/>
      <c r="L667" s="64"/>
      <c r="M667" s="15"/>
      <c r="N667" s="81"/>
      <c r="O667" s="82">
        <v>7903.109375</v>
      </c>
      <c r="P667" s="82">
        <v>7409.1240234375</v>
      </c>
      <c r="Q667" s="75"/>
      <c r="R667" s="83"/>
      <c r="S667" s="83"/>
      <c r="T667" s="77"/>
      <c r="U667" s="77"/>
      <c r="V667" s="77"/>
      <c r="W667" s="77"/>
      <c r="X667" s="50"/>
      <c r="Y667" s="50"/>
      <c r="Z667" s="50"/>
      <c r="AA667" s="50"/>
      <c r="AB667" s="49"/>
      <c r="AC667" s="84">
        <v>667</v>
      </c>
      <c r="AD6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7" s="107">
        <v>8.8999999999999808</v>
      </c>
      <c r="AF667" s="110"/>
      <c r="AG667" s="2"/>
      <c r="AI667" s="3"/>
      <c r="AJ667" s="3"/>
      <c r="AK667" s="3"/>
    </row>
    <row r="668" spans="1:37" ht="34.049999999999997" customHeight="1" x14ac:dyDescent="0.3">
      <c r="A668" t="s">
        <v>1585</v>
      </c>
      <c r="C668" t="s">
        <v>218</v>
      </c>
      <c r="D668" s="14"/>
      <c r="E668" s="14" t="s">
        <v>56</v>
      </c>
      <c r="F668" s="79">
        <v>8.7033898305084634</v>
      </c>
      <c r="G668" s="80"/>
      <c r="H668" s="14"/>
      <c r="I668" s="14"/>
      <c r="J668" s="15" t="s">
        <v>218</v>
      </c>
      <c r="K668" s="64"/>
      <c r="L668" s="64"/>
      <c r="M668" s="15"/>
      <c r="N668" s="81"/>
      <c r="O668" s="82">
        <v>8366.4677734375</v>
      </c>
      <c r="P668" s="82">
        <v>4615.03369140625</v>
      </c>
      <c r="Q668" s="75"/>
      <c r="R668" s="83"/>
      <c r="S668" s="83"/>
      <c r="T668" s="77"/>
      <c r="U668" s="77"/>
      <c r="V668" s="77"/>
      <c r="W668" s="77"/>
      <c r="X668" s="50"/>
      <c r="Y668" s="50"/>
      <c r="Z668" s="50"/>
      <c r="AA668" s="50"/>
      <c r="AB668" s="49"/>
      <c r="AC668" s="84">
        <v>668</v>
      </c>
      <c r="AD6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8" s="107">
        <v>8.9999999999999805</v>
      </c>
      <c r="AF668" s="110"/>
      <c r="AG668" s="2"/>
      <c r="AI668" s="3"/>
      <c r="AJ668" s="3"/>
      <c r="AK668" s="3"/>
    </row>
    <row r="669" spans="1:37" ht="34.049999999999997" customHeight="1" x14ac:dyDescent="0.3">
      <c r="A669" t="s">
        <v>1586</v>
      </c>
      <c r="C669" t="s">
        <v>399</v>
      </c>
      <c r="D669" s="14"/>
      <c r="E669" s="14" t="s">
        <v>56</v>
      </c>
      <c r="F669" s="79">
        <v>8.8474576271186329</v>
      </c>
      <c r="G669" s="80"/>
      <c r="H669" s="14"/>
      <c r="I669" s="14"/>
      <c r="J669" s="15" t="s">
        <v>399</v>
      </c>
      <c r="K669" s="64"/>
      <c r="L669" s="64"/>
      <c r="M669" s="15"/>
      <c r="N669" s="81"/>
      <c r="O669" s="82">
        <v>1754.4149169921875</v>
      </c>
      <c r="P669" s="82">
        <v>1709.85693359375</v>
      </c>
      <c r="Q669" s="75"/>
      <c r="R669" s="83"/>
      <c r="S669" s="83"/>
      <c r="T669" s="77"/>
      <c r="U669" s="77"/>
      <c r="V669" s="77"/>
      <c r="W669" s="77"/>
      <c r="X669" s="50"/>
      <c r="Y669" s="50"/>
      <c r="Z669" s="50"/>
      <c r="AA669" s="50"/>
      <c r="AB669" s="49"/>
      <c r="AC669" s="84">
        <v>669</v>
      </c>
      <c r="AD6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69" s="107">
        <v>9.0999999999999801</v>
      </c>
      <c r="AF669" s="110"/>
      <c r="AG669" s="2"/>
      <c r="AI669" s="3"/>
      <c r="AJ669" s="3"/>
      <c r="AK669" s="3"/>
    </row>
    <row r="670" spans="1:37" ht="34.049999999999997" customHeight="1" x14ac:dyDescent="0.3">
      <c r="A670" t="s">
        <v>1587</v>
      </c>
      <c r="C670" t="s">
        <v>197</v>
      </c>
      <c r="D670" s="14"/>
      <c r="E670" s="14" t="s">
        <v>56</v>
      </c>
      <c r="F670" s="79">
        <v>8.9915254237288007</v>
      </c>
      <c r="G670" s="80"/>
      <c r="H670" s="14"/>
      <c r="I670" s="14"/>
      <c r="J670" s="15" t="s">
        <v>197</v>
      </c>
      <c r="K670" s="64"/>
      <c r="L670" s="64"/>
      <c r="M670" s="15"/>
      <c r="N670" s="81"/>
      <c r="O670" s="82">
        <v>1086.2994384765625</v>
      </c>
      <c r="P670" s="82">
        <v>8532.392578125</v>
      </c>
      <c r="Q670" s="75"/>
      <c r="R670" s="83"/>
      <c r="S670" s="83"/>
      <c r="T670" s="77"/>
      <c r="U670" s="77"/>
      <c r="V670" s="77"/>
      <c r="W670" s="77"/>
      <c r="X670" s="50"/>
      <c r="Y670" s="50"/>
      <c r="Z670" s="50"/>
      <c r="AA670" s="50"/>
      <c r="AB670" s="49"/>
      <c r="AC670" s="84">
        <v>670</v>
      </c>
      <c r="AD6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0" s="107">
        <v>9.1999999999999797</v>
      </c>
      <c r="AF670" s="110"/>
      <c r="AG670" s="2"/>
      <c r="AI670" s="3"/>
      <c r="AJ670" s="3"/>
      <c r="AK670" s="3"/>
    </row>
    <row r="671" spans="1:37" ht="34.049999999999997" customHeight="1" x14ac:dyDescent="0.3">
      <c r="A671" t="s">
        <v>1588</v>
      </c>
      <c r="C671" t="s">
        <v>400</v>
      </c>
      <c r="D671" s="14"/>
      <c r="E671" s="14" t="s">
        <v>56</v>
      </c>
      <c r="F671" s="79">
        <v>9.1355932203389685</v>
      </c>
      <c r="G671" s="80"/>
      <c r="H671" s="14"/>
      <c r="I671" s="14"/>
      <c r="J671" s="15" t="s">
        <v>400</v>
      </c>
      <c r="K671" s="64"/>
      <c r="L671" s="64"/>
      <c r="M671" s="15"/>
      <c r="N671" s="81"/>
      <c r="O671" s="82">
        <v>7956.15771484375</v>
      </c>
      <c r="P671" s="82">
        <v>654.7535400390625</v>
      </c>
      <c r="Q671" s="75"/>
      <c r="R671" s="83"/>
      <c r="S671" s="83"/>
      <c r="T671" s="77"/>
      <c r="U671" s="77"/>
      <c r="V671" s="77"/>
      <c r="W671" s="77"/>
      <c r="X671" s="50"/>
      <c r="Y671" s="50"/>
      <c r="Z671" s="50"/>
      <c r="AA671" s="50"/>
      <c r="AB671" s="49"/>
      <c r="AC671" s="84">
        <v>671</v>
      </c>
      <c r="AD6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1" s="107">
        <v>9.2999999999999794</v>
      </c>
      <c r="AF671" s="110"/>
      <c r="AG671" s="2"/>
      <c r="AI671" s="3"/>
      <c r="AJ671" s="3"/>
      <c r="AK671" s="3"/>
    </row>
    <row r="672" spans="1:37" ht="34.049999999999997" customHeight="1" x14ac:dyDescent="0.3">
      <c r="A672" t="s">
        <v>1589</v>
      </c>
      <c r="C672" t="s">
        <v>401</v>
      </c>
      <c r="D672" s="14"/>
      <c r="E672" s="14" t="s">
        <v>56</v>
      </c>
      <c r="F672" s="79">
        <v>9.2796610169491416</v>
      </c>
      <c r="G672" s="80"/>
      <c r="H672" s="14"/>
      <c r="I672" s="14"/>
      <c r="J672" s="15" t="s">
        <v>401</v>
      </c>
      <c r="K672" s="64"/>
      <c r="L672" s="64"/>
      <c r="M672" s="15"/>
      <c r="N672" s="81"/>
      <c r="O672" s="82">
        <v>4869.427734375</v>
      </c>
      <c r="P672" s="82">
        <v>6616.72900390625</v>
      </c>
      <c r="Q672" s="75"/>
      <c r="R672" s="83"/>
      <c r="S672" s="83"/>
      <c r="T672" s="77"/>
      <c r="U672" s="77"/>
      <c r="V672" s="77"/>
      <c r="W672" s="77"/>
      <c r="X672" s="50"/>
      <c r="Y672" s="50"/>
      <c r="Z672" s="50"/>
      <c r="AA672" s="50"/>
      <c r="AB672" s="49"/>
      <c r="AC672" s="84">
        <v>672</v>
      </c>
      <c r="AD6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2" s="107">
        <v>9.3999999999999808</v>
      </c>
      <c r="AF672" s="110"/>
      <c r="AG672" s="2"/>
      <c r="AI672" s="3"/>
      <c r="AJ672" s="3"/>
      <c r="AK672" s="3"/>
    </row>
    <row r="673" spans="1:37" ht="34.049999999999997" customHeight="1" x14ac:dyDescent="0.3">
      <c r="A673" t="s">
        <v>1590</v>
      </c>
      <c r="C673" t="s">
        <v>286</v>
      </c>
      <c r="D673" s="14"/>
      <c r="E673" s="14" t="s">
        <v>56</v>
      </c>
      <c r="F673" s="79">
        <v>9.4237288135593094</v>
      </c>
      <c r="G673" s="80"/>
      <c r="H673" s="14"/>
      <c r="I673" s="14"/>
      <c r="J673" s="15" t="s">
        <v>286</v>
      </c>
      <c r="K673" s="64"/>
      <c r="L673" s="64"/>
      <c r="M673" s="15"/>
      <c r="N673" s="81"/>
      <c r="O673" s="82">
        <v>6149.94384765625</v>
      </c>
      <c r="P673" s="82">
        <v>3699.911376953125</v>
      </c>
      <c r="Q673" s="75"/>
      <c r="R673" s="83"/>
      <c r="S673" s="83"/>
      <c r="T673" s="77"/>
      <c r="U673" s="77"/>
      <c r="V673" s="77"/>
      <c r="W673" s="77"/>
      <c r="X673" s="50"/>
      <c r="Y673" s="50"/>
      <c r="Z673" s="50"/>
      <c r="AA673" s="50"/>
      <c r="AB673" s="49"/>
      <c r="AC673" s="84">
        <v>673</v>
      </c>
      <c r="AD6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3" s="107">
        <v>9.4999999999999805</v>
      </c>
      <c r="AF673" s="110"/>
      <c r="AG673" s="2"/>
      <c r="AI673" s="3"/>
      <c r="AJ673" s="3"/>
      <c r="AK673" s="3"/>
    </row>
    <row r="674" spans="1:37" ht="34.049999999999997" customHeight="1" x14ac:dyDescent="0.3">
      <c r="A674" t="s">
        <v>1591</v>
      </c>
      <c r="C674" t="s">
        <v>402</v>
      </c>
      <c r="D674" s="14"/>
      <c r="E674" s="14" t="s">
        <v>56</v>
      </c>
      <c r="F674" s="79">
        <v>9.5677966101694771</v>
      </c>
      <c r="G674" s="80"/>
      <c r="H674" s="14"/>
      <c r="I674" s="14"/>
      <c r="J674" s="15" t="s">
        <v>402</v>
      </c>
      <c r="K674" s="64"/>
      <c r="L674" s="64"/>
      <c r="M674" s="15"/>
      <c r="N674" s="81"/>
      <c r="O674" s="82">
        <v>8346.51953125</v>
      </c>
      <c r="P674" s="82">
        <v>4762.47119140625</v>
      </c>
      <c r="Q674" s="75"/>
      <c r="R674" s="83"/>
      <c r="S674" s="83"/>
      <c r="T674" s="77"/>
      <c r="U674" s="77"/>
      <c r="V674" s="77"/>
      <c r="W674" s="77"/>
      <c r="X674" s="50"/>
      <c r="Y674" s="50"/>
      <c r="Z674" s="50"/>
      <c r="AA674" s="50"/>
      <c r="AB674" s="49"/>
      <c r="AC674" s="84">
        <v>674</v>
      </c>
      <c r="AD6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4" s="107">
        <v>9.5999999999999801</v>
      </c>
      <c r="AF674" s="110"/>
      <c r="AG674" s="2"/>
      <c r="AI674" s="3"/>
      <c r="AJ674" s="3"/>
      <c r="AK674" s="3"/>
    </row>
    <row r="675" spans="1:37" ht="34.049999999999997" customHeight="1" x14ac:dyDescent="0.3">
      <c r="A675" t="s">
        <v>1592</v>
      </c>
      <c r="C675" t="s">
        <v>185</v>
      </c>
      <c r="D675" s="14"/>
      <c r="E675" s="14" t="s">
        <v>56</v>
      </c>
      <c r="F675" s="79">
        <v>9.7118644067796467</v>
      </c>
      <c r="G675" s="80"/>
      <c r="H675" s="14"/>
      <c r="I675" s="14"/>
      <c r="J675" s="15" t="s">
        <v>185</v>
      </c>
      <c r="K675" s="64"/>
      <c r="L675" s="64"/>
      <c r="M675" s="15"/>
      <c r="N675" s="81"/>
      <c r="O675" s="82">
        <v>5697.67138671875</v>
      </c>
      <c r="P675" s="82">
        <v>5494.771484375</v>
      </c>
      <c r="Q675" s="75"/>
      <c r="R675" s="83"/>
      <c r="S675" s="83"/>
      <c r="T675" s="77"/>
      <c r="U675" s="77"/>
      <c r="V675" s="77"/>
      <c r="W675" s="77"/>
      <c r="X675" s="50"/>
      <c r="Y675" s="50"/>
      <c r="Z675" s="50"/>
      <c r="AA675" s="50"/>
      <c r="AB675" s="49"/>
      <c r="AC675" s="84">
        <v>675</v>
      </c>
      <c r="AD6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5" s="107">
        <v>9.6999999999999797</v>
      </c>
      <c r="AF675" s="110"/>
      <c r="AG675" s="2"/>
      <c r="AI675" s="3"/>
      <c r="AJ675" s="3"/>
      <c r="AK675" s="3"/>
    </row>
    <row r="676" spans="1:37" ht="34.049999999999997" customHeight="1" x14ac:dyDescent="0.3">
      <c r="A676" t="s">
        <v>1593</v>
      </c>
      <c r="C676" t="s">
        <v>403</v>
      </c>
      <c r="D676" s="14"/>
      <c r="E676" s="14" t="s">
        <v>56</v>
      </c>
      <c r="F676" s="79">
        <v>9.8559322033898162</v>
      </c>
      <c r="G676" s="80"/>
      <c r="H676" s="14"/>
      <c r="I676" s="14"/>
      <c r="J676" s="15" t="s">
        <v>403</v>
      </c>
      <c r="K676" s="64"/>
      <c r="L676" s="64"/>
      <c r="M676" s="15"/>
      <c r="N676" s="81"/>
      <c r="O676" s="82">
        <v>4140.666015625</v>
      </c>
      <c r="P676" s="82">
        <v>1594.70458984375</v>
      </c>
      <c r="Q676" s="75"/>
      <c r="R676" s="83"/>
      <c r="S676" s="83"/>
      <c r="T676" s="77"/>
      <c r="U676" s="77"/>
      <c r="V676" s="77"/>
      <c r="W676" s="77"/>
      <c r="X676" s="50"/>
      <c r="Y676" s="50"/>
      <c r="Z676" s="50"/>
      <c r="AA676" s="50"/>
      <c r="AB676" s="49"/>
      <c r="AC676" s="84">
        <v>676</v>
      </c>
      <c r="AD6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6" s="107">
        <v>9.7999999999999794</v>
      </c>
      <c r="AF676" s="110"/>
      <c r="AG676" s="2"/>
      <c r="AI676" s="3"/>
      <c r="AJ676" s="3"/>
      <c r="AK676" s="3"/>
    </row>
    <row r="677" spans="1:37" ht="34.049999999999997" customHeight="1" x14ac:dyDescent="0.3">
      <c r="A677" t="s">
        <v>1594</v>
      </c>
      <c r="C677" t="s">
        <v>341</v>
      </c>
      <c r="D677" s="14"/>
      <c r="E677" s="14" t="s">
        <v>56</v>
      </c>
      <c r="F677" s="79">
        <v>1.5000000000000289</v>
      </c>
      <c r="G677" s="80"/>
      <c r="H677" s="14"/>
      <c r="I677" s="14"/>
      <c r="J677" s="15" t="s">
        <v>341</v>
      </c>
      <c r="K677" s="64"/>
      <c r="L677" s="64"/>
      <c r="M677" s="15"/>
      <c r="N677" s="81"/>
      <c r="O677" s="82">
        <v>1773.9117431640625</v>
      </c>
      <c r="P677" s="82">
        <v>7652.0771484375</v>
      </c>
      <c r="Q677" s="75"/>
      <c r="R677" s="83"/>
      <c r="S677" s="83"/>
      <c r="T677" s="77"/>
      <c r="U677" s="77"/>
      <c r="V677" s="77"/>
      <c r="W677" s="77"/>
      <c r="X677" s="50"/>
      <c r="Y677" s="50"/>
      <c r="Z677" s="50"/>
      <c r="AA677" s="50"/>
      <c r="AB677" s="49"/>
      <c r="AC677" s="84">
        <v>677</v>
      </c>
      <c r="AD6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7" s="107">
        <v>4</v>
      </c>
      <c r="AF677" s="110"/>
      <c r="AG677" s="2"/>
      <c r="AI677" s="3"/>
      <c r="AJ677" s="3"/>
      <c r="AK677" s="3"/>
    </row>
    <row r="678" spans="1:37" ht="34.049999999999997" customHeight="1" x14ac:dyDescent="0.3">
      <c r="A678" t="s">
        <v>1595</v>
      </c>
      <c r="C678" t="s">
        <v>183</v>
      </c>
      <c r="D678" s="14"/>
      <c r="E678" s="14" t="s">
        <v>56</v>
      </c>
      <c r="F678" s="79">
        <v>1.6440677966101975</v>
      </c>
      <c r="G678" s="80"/>
      <c r="H678" s="14"/>
      <c r="I678" s="14"/>
      <c r="J678" s="15" t="s">
        <v>183</v>
      </c>
      <c r="K678" s="64"/>
      <c r="L678" s="64"/>
      <c r="M678" s="15"/>
      <c r="N678" s="81"/>
      <c r="O678" s="82">
        <v>2787.19091796875</v>
      </c>
      <c r="P678" s="82">
        <v>5967.93310546875</v>
      </c>
      <c r="Q678" s="75"/>
      <c r="R678" s="83"/>
      <c r="S678" s="83"/>
      <c r="T678" s="77"/>
      <c r="U678" s="77"/>
      <c r="V678" s="77"/>
      <c r="W678" s="77"/>
      <c r="X678" s="50"/>
      <c r="Y678" s="50"/>
      <c r="Z678" s="50"/>
      <c r="AA678" s="50"/>
      <c r="AB678" s="49"/>
      <c r="AC678" s="84">
        <v>678</v>
      </c>
      <c r="AD6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8" s="107">
        <v>4.0999999999999996</v>
      </c>
      <c r="AF678" s="110"/>
      <c r="AG678" s="2"/>
      <c r="AI678" s="3"/>
      <c r="AJ678" s="3"/>
      <c r="AK678" s="3"/>
    </row>
    <row r="679" spans="1:37" ht="34.049999999999997" customHeight="1" x14ac:dyDescent="0.3">
      <c r="A679" t="s">
        <v>1596</v>
      </c>
      <c r="C679" t="s">
        <v>298</v>
      </c>
      <c r="D679" s="14"/>
      <c r="E679" s="14" t="s">
        <v>56</v>
      </c>
      <c r="F679" s="79">
        <v>1.7881355932203675</v>
      </c>
      <c r="G679" s="80"/>
      <c r="H679" s="14"/>
      <c r="I679" s="14"/>
      <c r="J679" s="15" t="s">
        <v>298</v>
      </c>
      <c r="K679" s="64"/>
      <c r="L679" s="64"/>
      <c r="M679" s="15"/>
      <c r="N679" s="81"/>
      <c r="O679" s="82">
        <v>3598.869140625</v>
      </c>
      <c r="P679" s="82">
        <v>2633.649169921875</v>
      </c>
      <c r="Q679" s="75"/>
      <c r="R679" s="83"/>
      <c r="S679" s="83"/>
      <c r="T679" s="77"/>
      <c r="U679" s="77"/>
      <c r="V679" s="77"/>
      <c r="W679" s="77"/>
      <c r="X679" s="50"/>
      <c r="Y679" s="50"/>
      <c r="Z679" s="50"/>
      <c r="AA679" s="50"/>
      <c r="AB679" s="49"/>
      <c r="AC679" s="84">
        <v>679</v>
      </c>
      <c r="AD6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79" s="107">
        <v>4.2</v>
      </c>
      <c r="AF679" s="110"/>
      <c r="AG679" s="2"/>
      <c r="AI679" s="3"/>
      <c r="AJ679" s="3"/>
      <c r="AK679" s="3"/>
    </row>
    <row r="680" spans="1:37" ht="34.049999999999997" customHeight="1" x14ac:dyDescent="0.3">
      <c r="A680" t="s">
        <v>1597</v>
      </c>
      <c r="C680" t="s">
        <v>196</v>
      </c>
      <c r="D680" s="14"/>
      <c r="E680" s="14" t="s">
        <v>56</v>
      </c>
      <c r="F680" s="79">
        <v>1.9322033898305364</v>
      </c>
      <c r="G680" s="80"/>
      <c r="H680" s="14"/>
      <c r="I680" s="14"/>
      <c r="J680" s="15" t="s">
        <v>196</v>
      </c>
      <c r="K680" s="64"/>
      <c r="L680" s="64"/>
      <c r="M680" s="15"/>
      <c r="N680" s="81"/>
      <c r="O680" s="82">
        <v>4138.08935546875</v>
      </c>
      <c r="P680" s="82">
        <v>262.2186279296875</v>
      </c>
      <c r="Q680" s="75"/>
      <c r="R680" s="83"/>
      <c r="S680" s="83"/>
      <c r="T680" s="77"/>
      <c r="U680" s="77"/>
      <c r="V680" s="77"/>
      <c r="W680" s="77"/>
      <c r="X680" s="50"/>
      <c r="Y680" s="50"/>
      <c r="Z680" s="50"/>
      <c r="AA680" s="50"/>
      <c r="AB680" s="49"/>
      <c r="AC680" s="84">
        <v>680</v>
      </c>
      <c r="AD6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0" s="107">
        <v>4.3</v>
      </c>
      <c r="AF680" s="110"/>
      <c r="AG680" s="2"/>
      <c r="AI680" s="3"/>
      <c r="AJ680" s="3"/>
      <c r="AK680" s="3"/>
    </row>
    <row r="681" spans="1:37" ht="34.049999999999997" customHeight="1" x14ac:dyDescent="0.3">
      <c r="A681" t="s">
        <v>1598</v>
      </c>
      <c r="C681" t="s">
        <v>404</v>
      </c>
      <c r="D681" s="14"/>
      <c r="E681" s="14" t="s">
        <v>56</v>
      </c>
      <c r="F681" s="79">
        <v>2.0762711864407062</v>
      </c>
      <c r="G681" s="80"/>
      <c r="H681" s="14"/>
      <c r="I681" s="14"/>
      <c r="J681" s="15" t="s">
        <v>404</v>
      </c>
      <c r="K681" s="64"/>
      <c r="L681" s="64"/>
      <c r="M681" s="15"/>
      <c r="N681" s="81"/>
      <c r="O681" s="82">
        <v>6912.76708984375</v>
      </c>
      <c r="P681" s="82">
        <v>2852.290283203125</v>
      </c>
      <c r="Q681" s="75"/>
      <c r="R681" s="83"/>
      <c r="S681" s="83"/>
      <c r="T681" s="77"/>
      <c r="U681" s="77"/>
      <c r="V681" s="77"/>
      <c r="W681" s="77"/>
      <c r="X681" s="50"/>
      <c r="Y681" s="50"/>
      <c r="Z681" s="50"/>
      <c r="AA681" s="50"/>
      <c r="AB681" s="49"/>
      <c r="AC681" s="84">
        <v>681</v>
      </c>
      <c r="AD6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1" s="107">
        <v>4.4000000000000004</v>
      </c>
      <c r="AF681" s="110"/>
      <c r="AG681" s="2"/>
      <c r="AI681" s="3"/>
      <c r="AJ681" s="3"/>
      <c r="AK681" s="3"/>
    </row>
    <row r="682" spans="1:37" ht="34.049999999999997" customHeight="1" x14ac:dyDescent="0.3">
      <c r="A682" t="s">
        <v>1599</v>
      </c>
      <c r="C682" t="s">
        <v>405</v>
      </c>
      <c r="D682" s="14"/>
      <c r="E682" s="14" t="s">
        <v>56</v>
      </c>
      <c r="F682" s="79">
        <v>2.2203389830508753</v>
      </c>
      <c r="G682" s="80"/>
      <c r="H682" s="14"/>
      <c r="I682" s="14"/>
      <c r="J682" s="15" t="s">
        <v>405</v>
      </c>
      <c r="K682" s="64"/>
      <c r="L682" s="64"/>
      <c r="M682" s="15"/>
      <c r="N682" s="81"/>
      <c r="O682" s="82">
        <v>3915.8798828125</v>
      </c>
      <c r="P682" s="82">
        <v>2402.568359375</v>
      </c>
      <c r="Q682" s="75"/>
      <c r="R682" s="83"/>
      <c r="S682" s="83"/>
      <c r="T682" s="77"/>
      <c r="U682" s="77"/>
      <c r="V682" s="77"/>
      <c r="W682" s="77"/>
      <c r="X682" s="50"/>
      <c r="Y682" s="50"/>
      <c r="Z682" s="50"/>
      <c r="AA682" s="50"/>
      <c r="AB682" s="49"/>
      <c r="AC682" s="84">
        <v>682</v>
      </c>
      <c r="AD6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2" s="107">
        <v>4.5</v>
      </c>
      <c r="AF682" s="110"/>
      <c r="AG682" s="2"/>
      <c r="AI682" s="3"/>
      <c r="AJ682" s="3"/>
      <c r="AK682" s="3"/>
    </row>
    <row r="683" spans="1:37" ht="34.049999999999997" customHeight="1" x14ac:dyDescent="0.3">
      <c r="A683" t="s">
        <v>1600</v>
      </c>
      <c r="C683" t="s">
        <v>194</v>
      </c>
      <c r="D683" s="14"/>
      <c r="E683" s="14" t="s">
        <v>56</v>
      </c>
      <c r="F683" s="79">
        <v>2.364406779661044</v>
      </c>
      <c r="G683" s="80"/>
      <c r="H683" s="14"/>
      <c r="I683" s="14"/>
      <c r="J683" s="15" t="s">
        <v>194</v>
      </c>
      <c r="K683" s="64"/>
      <c r="L683" s="64"/>
      <c r="M683" s="15"/>
      <c r="N683" s="81"/>
      <c r="O683" s="82">
        <v>8361.48828125</v>
      </c>
      <c r="P683" s="82">
        <v>7193.7255859375</v>
      </c>
      <c r="Q683" s="75"/>
      <c r="R683" s="83"/>
      <c r="S683" s="83"/>
      <c r="T683" s="77"/>
      <c r="U683" s="77"/>
      <c r="V683" s="77"/>
      <c r="W683" s="77"/>
      <c r="X683" s="50"/>
      <c r="Y683" s="50"/>
      <c r="Z683" s="50"/>
      <c r="AA683" s="50"/>
      <c r="AB683" s="49"/>
      <c r="AC683" s="84">
        <v>683</v>
      </c>
      <c r="AD6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3" s="107">
        <v>4.5999999999999996</v>
      </c>
      <c r="AF683" s="110"/>
      <c r="AG683" s="2"/>
      <c r="AI683" s="3"/>
      <c r="AJ683" s="3"/>
      <c r="AK683" s="3"/>
    </row>
    <row r="684" spans="1:37" ht="34.049999999999997" customHeight="1" x14ac:dyDescent="0.3">
      <c r="A684" t="s">
        <v>1601</v>
      </c>
      <c r="C684" t="s">
        <v>406</v>
      </c>
      <c r="D684" s="14"/>
      <c r="E684" s="14" t="s">
        <v>56</v>
      </c>
      <c r="F684" s="79">
        <v>2.508474576271214</v>
      </c>
      <c r="G684" s="80"/>
      <c r="H684" s="14"/>
      <c r="I684" s="14"/>
      <c r="J684" s="15" t="s">
        <v>406</v>
      </c>
      <c r="K684" s="64"/>
      <c r="L684" s="64"/>
      <c r="M684" s="15"/>
      <c r="N684" s="81"/>
      <c r="O684" s="82">
        <v>1758.578369140625</v>
      </c>
      <c r="P684" s="82">
        <v>6624.642578125</v>
      </c>
      <c r="Q684" s="75"/>
      <c r="R684" s="83"/>
      <c r="S684" s="83"/>
      <c r="T684" s="77"/>
      <c r="U684" s="77"/>
      <c r="V684" s="77"/>
      <c r="W684" s="77"/>
      <c r="X684" s="50"/>
      <c r="Y684" s="50"/>
      <c r="Z684" s="50"/>
      <c r="AA684" s="50"/>
      <c r="AB684" s="49"/>
      <c r="AC684" s="84">
        <v>684</v>
      </c>
      <c r="AD6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4" s="107">
        <v>4.7</v>
      </c>
      <c r="AF684" s="110"/>
      <c r="AG684" s="2"/>
      <c r="AI684" s="3"/>
      <c r="AJ684" s="3"/>
      <c r="AK684" s="3"/>
    </row>
    <row r="685" spans="1:37" ht="34.049999999999997" customHeight="1" x14ac:dyDescent="0.3">
      <c r="A685" t="s">
        <v>1602</v>
      </c>
      <c r="C685" t="s">
        <v>173</v>
      </c>
      <c r="D685" s="14"/>
      <c r="E685" s="14" t="s">
        <v>56</v>
      </c>
      <c r="F685" s="79">
        <v>2.6525423728813826</v>
      </c>
      <c r="G685" s="80"/>
      <c r="H685" s="14"/>
      <c r="I685" s="14"/>
      <c r="J685" s="15" t="s">
        <v>173</v>
      </c>
      <c r="K685" s="64"/>
      <c r="L685" s="64"/>
      <c r="M685" s="15"/>
      <c r="N685" s="81"/>
      <c r="O685" s="82">
        <v>7424.03076171875</v>
      </c>
      <c r="P685" s="82">
        <v>6455.060546875</v>
      </c>
      <c r="Q685" s="75"/>
      <c r="R685" s="83"/>
      <c r="S685" s="83"/>
      <c r="T685" s="77"/>
      <c r="U685" s="77"/>
      <c r="V685" s="77"/>
      <c r="W685" s="77"/>
      <c r="X685" s="50"/>
      <c r="Y685" s="50"/>
      <c r="Z685" s="50"/>
      <c r="AA685" s="50"/>
      <c r="AB685" s="49"/>
      <c r="AC685" s="84">
        <v>685</v>
      </c>
      <c r="AD6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5" s="107">
        <v>4.8</v>
      </c>
      <c r="AF685" s="110"/>
      <c r="AG685" s="2"/>
      <c r="AI685" s="3"/>
      <c r="AJ685" s="3"/>
      <c r="AK685" s="3"/>
    </row>
    <row r="686" spans="1:37" ht="34.049999999999997" customHeight="1" x14ac:dyDescent="0.3">
      <c r="A686" t="s">
        <v>1603</v>
      </c>
      <c r="C686" t="s">
        <v>338</v>
      </c>
      <c r="D686" s="14"/>
      <c r="E686" s="14" t="s">
        <v>56</v>
      </c>
      <c r="F686" s="79">
        <v>2.7966101694915526</v>
      </c>
      <c r="G686" s="80"/>
      <c r="H686" s="14"/>
      <c r="I686" s="14"/>
      <c r="J686" s="15" t="s">
        <v>338</v>
      </c>
      <c r="K686" s="64"/>
      <c r="L686" s="64"/>
      <c r="M686" s="15"/>
      <c r="N686" s="81"/>
      <c r="O686" s="82">
        <v>7002.36328125</v>
      </c>
      <c r="P686" s="82">
        <v>9045.5615234375</v>
      </c>
      <c r="Q686" s="75"/>
      <c r="R686" s="83"/>
      <c r="S686" s="83"/>
      <c r="T686" s="77"/>
      <c r="U686" s="77"/>
      <c r="V686" s="77"/>
      <c r="W686" s="77"/>
      <c r="X686" s="50"/>
      <c r="Y686" s="50"/>
      <c r="Z686" s="50"/>
      <c r="AA686" s="50"/>
      <c r="AB686" s="49"/>
      <c r="AC686" s="84">
        <v>686</v>
      </c>
      <c r="AD6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6" s="107">
        <v>4.9000000000000004</v>
      </c>
      <c r="AF686" s="110"/>
      <c r="AG686" s="2"/>
      <c r="AI686" s="3"/>
      <c r="AJ686" s="3"/>
      <c r="AK686" s="3"/>
    </row>
    <row r="687" spans="1:37" ht="34.049999999999997" customHeight="1" x14ac:dyDescent="0.3">
      <c r="A687" t="s">
        <v>1604</v>
      </c>
      <c r="C687" t="s">
        <v>178</v>
      </c>
      <c r="D687" s="14"/>
      <c r="E687" s="14" t="s">
        <v>56</v>
      </c>
      <c r="F687" s="79">
        <v>2.9406779661017213</v>
      </c>
      <c r="G687" s="80"/>
      <c r="H687" s="14"/>
      <c r="I687" s="14"/>
      <c r="J687" s="15" t="s">
        <v>178</v>
      </c>
      <c r="K687" s="64"/>
      <c r="L687" s="64"/>
      <c r="M687" s="15"/>
      <c r="N687" s="81"/>
      <c r="O687" s="82">
        <v>3770.74365234375</v>
      </c>
      <c r="P687" s="82">
        <v>8047.07373046875</v>
      </c>
      <c r="Q687" s="75"/>
      <c r="R687" s="83"/>
      <c r="S687" s="83"/>
      <c r="T687" s="77"/>
      <c r="U687" s="77"/>
      <c r="V687" s="77"/>
      <c r="W687" s="77"/>
      <c r="X687" s="50"/>
      <c r="Y687" s="50"/>
      <c r="Z687" s="50"/>
      <c r="AA687" s="50"/>
      <c r="AB687" s="49"/>
      <c r="AC687" s="84">
        <v>687</v>
      </c>
      <c r="AD6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7" s="107">
        <v>5</v>
      </c>
      <c r="AF687" s="110"/>
      <c r="AG687" s="2"/>
      <c r="AI687" s="3"/>
      <c r="AJ687" s="3"/>
      <c r="AK687" s="3"/>
    </row>
    <row r="688" spans="1:37" ht="34.049999999999997" customHeight="1" x14ac:dyDescent="0.3">
      <c r="A688" t="s">
        <v>1605</v>
      </c>
      <c r="C688" t="s">
        <v>178</v>
      </c>
      <c r="D688" s="14"/>
      <c r="E688" s="14" t="s">
        <v>56</v>
      </c>
      <c r="F688" s="79">
        <v>3.0847457627118899</v>
      </c>
      <c r="G688" s="80"/>
      <c r="H688" s="14"/>
      <c r="I688" s="14"/>
      <c r="J688" s="15" t="s">
        <v>178</v>
      </c>
      <c r="K688" s="64"/>
      <c r="L688" s="64"/>
      <c r="M688" s="15"/>
      <c r="N688" s="81"/>
      <c r="O688" s="82">
        <v>1439.0013427734375</v>
      </c>
      <c r="P688" s="82">
        <v>7958.56787109375</v>
      </c>
      <c r="Q688" s="75"/>
      <c r="R688" s="83"/>
      <c r="S688" s="83"/>
      <c r="T688" s="77"/>
      <c r="U688" s="77"/>
      <c r="V688" s="77"/>
      <c r="W688" s="77"/>
      <c r="X688" s="50"/>
      <c r="Y688" s="50"/>
      <c r="Z688" s="50"/>
      <c r="AA688" s="50"/>
      <c r="AB688" s="49"/>
      <c r="AC688" s="84">
        <v>688</v>
      </c>
      <c r="AD6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8" s="107">
        <v>5.0999999999999996</v>
      </c>
      <c r="AF688" s="110"/>
      <c r="AG688" s="2"/>
      <c r="AI688" s="3"/>
      <c r="AJ688" s="3"/>
      <c r="AK688" s="3"/>
    </row>
    <row r="689" spans="1:37" ht="34.049999999999997" customHeight="1" x14ac:dyDescent="0.3">
      <c r="A689" t="s">
        <v>1606</v>
      </c>
      <c r="C689" t="s">
        <v>202</v>
      </c>
      <c r="D689" s="14"/>
      <c r="E689" s="14" t="s">
        <v>56</v>
      </c>
      <c r="F689" s="79">
        <v>3.2288135593220604</v>
      </c>
      <c r="G689" s="80"/>
      <c r="H689" s="14"/>
      <c r="I689" s="14"/>
      <c r="J689" s="15" t="s">
        <v>202</v>
      </c>
      <c r="K689" s="64"/>
      <c r="L689" s="64"/>
      <c r="M689" s="15"/>
      <c r="N689" s="81"/>
      <c r="O689" s="82">
        <v>1119.68896484375</v>
      </c>
      <c r="P689" s="82">
        <v>6200.4619140625</v>
      </c>
      <c r="Q689" s="75"/>
      <c r="R689" s="83"/>
      <c r="S689" s="83"/>
      <c r="T689" s="77"/>
      <c r="U689" s="77"/>
      <c r="V689" s="77"/>
      <c r="W689" s="77"/>
      <c r="X689" s="50"/>
      <c r="Y689" s="50"/>
      <c r="Z689" s="50"/>
      <c r="AA689" s="50"/>
      <c r="AB689" s="49"/>
      <c r="AC689" s="84">
        <v>689</v>
      </c>
      <c r="AD6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89" s="107">
        <v>5.2</v>
      </c>
      <c r="AF689" s="110"/>
      <c r="AG689" s="2"/>
      <c r="AI689" s="3"/>
      <c r="AJ689" s="3"/>
      <c r="AK689" s="3"/>
    </row>
    <row r="690" spans="1:37" ht="34.049999999999997" customHeight="1" x14ac:dyDescent="0.3">
      <c r="A690" t="s">
        <v>1607</v>
      </c>
      <c r="C690" t="s">
        <v>384</v>
      </c>
      <c r="D690" s="14"/>
      <c r="E690" s="14" t="s">
        <v>56</v>
      </c>
      <c r="F690" s="79">
        <v>3.372881355932229</v>
      </c>
      <c r="G690" s="80"/>
      <c r="H690" s="14"/>
      <c r="I690" s="14"/>
      <c r="J690" s="15" t="s">
        <v>384</v>
      </c>
      <c r="K690" s="64"/>
      <c r="L690" s="64"/>
      <c r="M690" s="15"/>
      <c r="N690" s="81"/>
      <c r="O690" s="82">
        <v>4136.6083984375</v>
      </c>
      <c r="P690" s="82">
        <v>7297.70849609375</v>
      </c>
      <c r="Q690" s="75"/>
      <c r="R690" s="83"/>
      <c r="S690" s="83"/>
      <c r="T690" s="77"/>
      <c r="U690" s="77"/>
      <c r="V690" s="77"/>
      <c r="W690" s="77"/>
      <c r="X690" s="50"/>
      <c r="Y690" s="50"/>
      <c r="Z690" s="50"/>
      <c r="AA690" s="50"/>
      <c r="AB690" s="49"/>
      <c r="AC690" s="84">
        <v>690</v>
      </c>
      <c r="AD6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0" s="107">
        <v>5.3</v>
      </c>
      <c r="AF690" s="110"/>
      <c r="AG690" s="2"/>
      <c r="AI690" s="3"/>
      <c r="AJ690" s="3"/>
      <c r="AK690" s="3"/>
    </row>
    <row r="691" spans="1:37" ht="34.049999999999997" customHeight="1" x14ac:dyDescent="0.3">
      <c r="A691" t="s">
        <v>1608</v>
      </c>
      <c r="C691" t="s">
        <v>178</v>
      </c>
      <c r="D691" s="14"/>
      <c r="E691" s="14" t="s">
        <v>56</v>
      </c>
      <c r="F691" s="79">
        <v>3.516949152542399</v>
      </c>
      <c r="G691" s="80"/>
      <c r="H691" s="14"/>
      <c r="I691" s="14"/>
      <c r="J691" s="15" t="s">
        <v>178</v>
      </c>
      <c r="K691" s="64"/>
      <c r="L691" s="64"/>
      <c r="M691" s="15"/>
      <c r="N691" s="81"/>
      <c r="O691" s="82">
        <v>4077.074462890625</v>
      </c>
      <c r="P691" s="82">
        <v>3809.236328125</v>
      </c>
      <c r="Q691" s="75"/>
      <c r="R691" s="83"/>
      <c r="S691" s="83"/>
      <c r="T691" s="77"/>
      <c r="U691" s="77"/>
      <c r="V691" s="77"/>
      <c r="W691" s="77"/>
      <c r="X691" s="50"/>
      <c r="Y691" s="50"/>
      <c r="Z691" s="50"/>
      <c r="AA691" s="50"/>
      <c r="AB691" s="49"/>
      <c r="AC691" s="84">
        <v>691</v>
      </c>
      <c r="AD6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1" s="107">
        <v>5.4</v>
      </c>
      <c r="AF691" s="110"/>
      <c r="AG691" s="2"/>
      <c r="AI691" s="3"/>
      <c r="AJ691" s="3"/>
      <c r="AK691" s="3"/>
    </row>
    <row r="692" spans="1:37" ht="34.049999999999997" customHeight="1" x14ac:dyDescent="0.3">
      <c r="A692" t="s">
        <v>1609</v>
      </c>
      <c r="C692" t="s">
        <v>407</v>
      </c>
      <c r="D692" s="14"/>
      <c r="E692" s="14" t="s">
        <v>56</v>
      </c>
      <c r="F692" s="79">
        <v>3.6610169491525539</v>
      </c>
      <c r="G692" s="80"/>
      <c r="H692" s="14"/>
      <c r="I692" s="14"/>
      <c r="J692" s="15" t="s">
        <v>407</v>
      </c>
      <c r="K692" s="64"/>
      <c r="L692" s="64"/>
      <c r="M692" s="15"/>
      <c r="N692" s="81"/>
      <c r="O692" s="82">
        <v>6160.01220703125</v>
      </c>
      <c r="P692" s="82">
        <v>1538.6671142578125</v>
      </c>
      <c r="Q692" s="75"/>
      <c r="R692" s="83"/>
      <c r="S692" s="83"/>
      <c r="T692" s="77"/>
      <c r="U692" s="77"/>
      <c r="V692" s="77"/>
      <c r="W692" s="77"/>
      <c r="X692" s="50"/>
      <c r="Y692" s="50"/>
      <c r="Z692" s="50"/>
      <c r="AA692" s="50"/>
      <c r="AB692" s="49"/>
      <c r="AC692" s="84">
        <v>692</v>
      </c>
      <c r="AD6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2" s="107">
        <v>5.4999999999999902</v>
      </c>
      <c r="AF692" s="110"/>
      <c r="AG692" s="2"/>
      <c r="AI692" s="3"/>
      <c r="AJ692" s="3"/>
      <c r="AK692" s="3"/>
    </row>
    <row r="693" spans="1:37" ht="34.049999999999997" customHeight="1" x14ac:dyDescent="0.3">
      <c r="A693" t="s">
        <v>1610</v>
      </c>
      <c r="C693" t="s">
        <v>175</v>
      </c>
      <c r="D693" s="14"/>
      <c r="E693" s="14" t="s">
        <v>56</v>
      </c>
      <c r="F693" s="79">
        <v>3.8050847457627222</v>
      </c>
      <c r="G693" s="80"/>
      <c r="H693" s="14"/>
      <c r="I693" s="14"/>
      <c r="J693" s="15" t="s">
        <v>175</v>
      </c>
      <c r="K693" s="64"/>
      <c r="L693" s="64"/>
      <c r="M693" s="15"/>
      <c r="N693" s="81"/>
      <c r="O693" s="82">
        <v>3921.220458984375</v>
      </c>
      <c r="P693" s="82">
        <v>7904.685546875</v>
      </c>
      <c r="Q693" s="75"/>
      <c r="R693" s="83"/>
      <c r="S693" s="83"/>
      <c r="T693" s="77"/>
      <c r="U693" s="77"/>
      <c r="V693" s="77"/>
      <c r="W693" s="77"/>
      <c r="X693" s="50"/>
      <c r="Y693" s="50"/>
      <c r="Z693" s="50"/>
      <c r="AA693" s="50"/>
      <c r="AB693" s="49"/>
      <c r="AC693" s="84">
        <v>693</v>
      </c>
      <c r="AD6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3" s="107">
        <v>5.5999999999999899</v>
      </c>
      <c r="AF693" s="110"/>
      <c r="AG693" s="2"/>
      <c r="AI693" s="3"/>
      <c r="AJ693" s="3"/>
      <c r="AK693" s="3"/>
    </row>
    <row r="694" spans="1:37" ht="34.049999999999997" customHeight="1" x14ac:dyDescent="0.3">
      <c r="A694" t="s">
        <v>1611</v>
      </c>
      <c r="C694" t="s">
        <v>246</v>
      </c>
      <c r="D694" s="14"/>
      <c r="E694" s="14" t="s">
        <v>56</v>
      </c>
      <c r="F694" s="79">
        <v>3.9491525423728926</v>
      </c>
      <c r="G694" s="80"/>
      <c r="H694" s="14"/>
      <c r="I694" s="14"/>
      <c r="J694" s="15" t="s">
        <v>246</v>
      </c>
      <c r="K694" s="64"/>
      <c r="L694" s="64"/>
      <c r="M694" s="15"/>
      <c r="N694" s="81"/>
      <c r="O694" s="82">
        <v>9296.4560546875</v>
      </c>
      <c r="P694" s="82">
        <v>5452.9697265625</v>
      </c>
      <c r="Q694" s="75"/>
      <c r="R694" s="83"/>
      <c r="S694" s="83"/>
      <c r="T694" s="77"/>
      <c r="U694" s="77"/>
      <c r="V694" s="77"/>
      <c r="W694" s="77"/>
      <c r="X694" s="50"/>
      <c r="Y694" s="50"/>
      <c r="Z694" s="50"/>
      <c r="AA694" s="50"/>
      <c r="AB694" s="49"/>
      <c r="AC694" s="84">
        <v>694</v>
      </c>
      <c r="AD6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4" s="107">
        <v>5.6999999999999904</v>
      </c>
      <c r="AF694" s="110"/>
      <c r="AG694" s="2"/>
      <c r="AI694" s="3"/>
      <c r="AJ694" s="3"/>
      <c r="AK694" s="3"/>
    </row>
    <row r="695" spans="1:37" ht="34.049999999999997" customHeight="1" x14ac:dyDescent="0.3">
      <c r="A695" t="s">
        <v>1612</v>
      </c>
      <c r="C695" t="s">
        <v>300</v>
      </c>
      <c r="D695" s="14"/>
      <c r="E695" s="14" t="s">
        <v>56</v>
      </c>
      <c r="F695" s="79">
        <v>4.0932203389830608</v>
      </c>
      <c r="G695" s="80"/>
      <c r="H695" s="14"/>
      <c r="I695" s="14"/>
      <c r="J695" s="15" t="s">
        <v>300</v>
      </c>
      <c r="K695" s="64"/>
      <c r="L695" s="64"/>
      <c r="M695" s="15"/>
      <c r="N695" s="81"/>
      <c r="O695" s="82">
        <v>7511.4990234375</v>
      </c>
      <c r="P695" s="82">
        <v>5291.73583984375</v>
      </c>
      <c r="Q695" s="75"/>
      <c r="R695" s="83"/>
      <c r="S695" s="83"/>
      <c r="T695" s="77"/>
      <c r="U695" s="77"/>
      <c r="V695" s="77"/>
      <c r="W695" s="77"/>
      <c r="X695" s="50"/>
      <c r="Y695" s="50"/>
      <c r="Z695" s="50"/>
      <c r="AA695" s="50"/>
      <c r="AB695" s="49"/>
      <c r="AC695" s="84">
        <v>695</v>
      </c>
      <c r="AD6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5" s="107">
        <v>5.7999999999999901</v>
      </c>
      <c r="AF695" s="110"/>
      <c r="AG695" s="2"/>
      <c r="AI695" s="3"/>
      <c r="AJ695" s="3"/>
      <c r="AK695" s="3"/>
    </row>
    <row r="696" spans="1:37" ht="34.049999999999997" customHeight="1" x14ac:dyDescent="0.3">
      <c r="A696" t="s">
        <v>1613</v>
      </c>
      <c r="C696" t="s">
        <v>408</v>
      </c>
      <c r="D696" s="14"/>
      <c r="E696" s="14" t="s">
        <v>56</v>
      </c>
      <c r="F696" s="79">
        <v>4.2372881355932304</v>
      </c>
      <c r="G696" s="80"/>
      <c r="H696" s="14"/>
      <c r="I696" s="14"/>
      <c r="J696" s="15" t="s">
        <v>408</v>
      </c>
      <c r="K696" s="64"/>
      <c r="L696" s="64"/>
      <c r="M696" s="15"/>
      <c r="N696" s="81"/>
      <c r="O696" s="82">
        <v>581.7117919921875</v>
      </c>
      <c r="P696" s="82">
        <v>3111.59765625</v>
      </c>
      <c r="Q696" s="75"/>
      <c r="R696" s="83"/>
      <c r="S696" s="83"/>
      <c r="T696" s="77"/>
      <c r="U696" s="77"/>
      <c r="V696" s="77"/>
      <c r="W696" s="77"/>
      <c r="X696" s="50"/>
      <c r="Y696" s="50"/>
      <c r="Z696" s="50"/>
      <c r="AA696" s="50"/>
      <c r="AB696" s="49"/>
      <c r="AC696" s="84">
        <v>696</v>
      </c>
      <c r="AD6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6" s="107">
        <v>5.8999999999999897</v>
      </c>
      <c r="AF696" s="110"/>
      <c r="AG696" s="2"/>
      <c r="AI696" s="3"/>
      <c r="AJ696" s="3"/>
      <c r="AK696" s="3"/>
    </row>
    <row r="697" spans="1:37" ht="34.049999999999997" customHeight="1" x14ac:dyDescent="0.3">
      <c r="A697" t="s">
        <v>1614</v>
      </c>
      <c r="C697" t="s">
        <v>409</v>
      </c>
      <c r="D697" s="14"/>
      <c r="E697" s="14" t="s">
        <v>56</v>
      </c>
      <c r="F697" s="79">
        <v>4.3813559322033999</v>
      </c>
      <c r="G697" s="80"/>
      <c r="H697" s="14"/>
      <c r="I697" s="14"/>
      <c r="J697" s="15" t="s">
        <v>409</v>
      </c>
      <c r="K697" s="64"/>
      <c r="L697" s="64"/>
      <c r="M697" s="15"/>
      <c r="N697" s="81"/>
      <c r="O697" s="82">
        <v>6107.39697265625</v>
      </c>
      <c r="P697" s="82">
        <v>8375.201171875</v>
      </c>
      <c r="Q697" s="75"/>
      <c r="R697" s="83"/>
      <c r="S697" s="83"/>
      <c r="T697" s="77"/>
      <c r="U697" s="77"/>
      <c r="V697" s="77"/>
      <c r="W697" s="77"/>
      <c r="X697" s="50"/>
      <c r="Y697" s="50"/>
      <c r="Z697" s="50"/>
      <c r="AA697" s="50"/>
      <c r="AB697" s="49"/>
      <c r="AC697" s="84">
        <v>697</v>
      </c>
      <c r="AD6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7" s="107">
        <v>5.9999999999999902</v>
      </c>
      <c r="AF697" s="110"/>
      <c r="AG697" s="2"/>
      <c r="AI697" s="3"/>
      <c r="AJ697" s="3"/>
      <c r="AK697" s="3"/>
    </row>
    <row r="698" spans="1:37" ht="34.049999999999997" customHeight="1" x14ac:dyDescent="0.3">
      <c r="A698" t="s">
        <v>1615</v>
      </c>
      <c r="C698" t="s">
        <v>410</v>
      </c>
      <c r="D698" s="14"/>
      <c r="E698" s="14" t="s">
        <v>56</v>
      </c>
      <c r="F698" s="79">
        <v>4.5254237288135686</v>
      </c>
      <c r="G698" s="80"/>
      <c r="H698" s="14"/>
      <c r="I698" s="14"/>
      <c r="J698" s="15" t="s">
        <v>410</v>
      </c>
      <c r="K698" s="64"/>
      <c r="L698" s="64"/>
      <c r="M698" s="15"/>
      <c r="N698" s="81"/>
      <c r="O698" s="82">
        <v>615.57696533203125</v>
      </c>
      <c r="P698" s="82">
        <v>4319.82275390625</v>
      </c>
      <c r="Q698" s="75"/>
      <c r="R698" s="83"/>
      <c r="S698" s="83"/>
      <c r="T698" s="77"/>
      <c r="U698" s="77"/>
      <c r="V698" s="77"/>
      <c r="W698" s="77"/>
      <c r="X698" s="50"/>
      <c r="Y698" s="50"/>
      <c r="Z698" s="50"/>
      <c r="AA698" s="50"/>
      <c r="AB698" s="49"/>
      <c r="AC698" s="84">
        <v>698</v>
      </c>
      <c r="AD6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8" s="107">
        <v>6.0999999999999899</v>
      </c>
      <c r="AF698" s="110"/>
      <c r="AG698" s="2"/>
      <c r="AI698" s="3"/>
      <c r="AJ698" s="3"/>
      <c r="AK698" s="3"/>
    </row>
    <row r="699" spans="1:37" ht="34.049999999999997" customHeight="1" x14ac:dyDescent="0.3">
      <c r="A699" t="s">
        <v>1616</v>
      </c>
      <c r="C699" t="s">
        <v>353</v>
      </c>
      <c r="D699" s="14"/>
      <c r="E699" s="14" t="s">
        <v>56</v>
      </c>
      <c r="F699" s="79">
        <v>4.669491525423739</v>
      </c>
      <c r="G699" s="80"/>
      <c r="H699" s="14"/>
      <c r="I699" s="14"/>
      <c r="J699" s="15" t="s">
        <v>353</v>
      </c>
      <c r="K699" s="64"/>
      <c r="L699" s="64"/>
      <c r="M699" s="15"/>
      <c r="N699" s="81"/>
      <c r="O699" s="82">
        <v>8276.4599609375</v>
      </c>
      <c r="P699" s="82">
        <v>3794.464599609375</v>
      </c>
      <c r="Q699" s="75"/>
      <c r="R699" s="83"/>
      <c r="S699" s="83"/>
      <c r="T699" s="77"/>
      <c r="U699" s="77"/>
      <c r="V699" s="77"/>
      <c r="W699" s="77"/>
      <c r="X699" s="50"/>
      <c r="Y699" s="50"/>
      <c r="Z699" s="50"/>
      <c r="AA699" s="50"/>
      <c r="AB699" s="49"/>
      <c r="AC699" s="84">
        <v>699</v>
      </c>
      <c r="AD6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699" s="107">
        <v>6.1999999999999904</v>
      </c>
      <c r="AF699" s="110"/>
      <c r="AG699" s="2"/>
      <c r="AI699" s="3"/>
      <c r="AJ699" s="3"/>
      <c r="AK699" s="3"/>
    </row>
    <row r="700" spans="1:37" ht="34.049999999999997" customHeight="1" x14ac:dyDescent="0.3">
      <c r="A700" t="s">
        <v>1617</v>
      </c>
      <c r="C700" t="s">
        <v>298</v>
      </c>
      <c r="D700" s="14"/>
      <c r="E700" s="14" t="s">
        <v>56</v>
      </c>
      <c r="F700" s="79">
        <v>4.8135593220339077</v>
      </c>
      <c r="G700" s="80"/>
      <c r="H700" s="14"/>
      <c r="I700" s="14"/>
      <c r="J700" s="15" t="s">
        <v>298</v>
      </c>
      <c r="K700" s="64"/>
      <c r="L700" s="64"/>
      <c r="M700" s="15"/>
      <c r="N700" s="81"/>
      <c r="O700" s="82">
        <v>7797.55908203125</v>
      </c>
      <c r="P700" s="82">
        <v>6271.43408203125</v>
      </c>
      <c r="Q700" s="75"/>
      <c r="R700" s="83"/>
      <c r="S700" s="83"/>
      <c r="T700" s="77"/>
      <c r="U700" s="77"/>
      <c r="V700" s="77"/>
      <c r="W700" s="77"/>
      <c r="X700" s="50"/>
      <c r="Y700" s="50"/>
      <c r="Z700" s="50"/>
      <c r="AA700" s="50"/>
      <c r="AB700" s="49"/>
      <c r="AC700" s="84">
        <v>700</v>
      </c>
      <c r="AD7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0" s="107">
        <v>6.2999999999999901</v>
      </c>
      <c r="AF700" s="110"/>
      <c r="AG700" s="2"/>
      <c r="AI700" s="3"/>
      <c r="AJ700" s="3"/>
      <c r="AK700" s="3"/>
    </row>
    <row r="701" spans="1:37" ht="34.049999999999997" customHeight="1" x14ac:dyDescent="0.3">
      <c r="A701" t="s">
        <v>1618</v>
      </c>
      <c r="C701" t="s">
        <v>373</v>
      </c>
      <c r="D701" s="14"/>
      <c r="E701" s="14" t="s">
        <v>56</v>
      </c>
      <c r="F701" s="79">
        <v>4.9576271186440763</v>
      </c>
      <c r="G701" s="80"/>
      <c r="H701" s="14"/>
      <c r="I701" s="14"/>
      <c r="J701" s="15" t="s">
        <v>373</v>
      </c>
      <c r="K701" s="64"/>
      <c r="L701" s="64"/>
      <c r="M701" s="15"/>
      <c r="N701" s="81"/>
      <c r="O701" s="82">
        <v>3281.0126953125</v>
      </c>
      <c r="P701" s="82">
        <v>9699.142578125</v>
      </c>
      <c r="Q701" s="75"/>
      <c r="R701" s="83"/>
      <c r="S701" s="83"/>
      <c r="T701" s="77"/>
      <c r="U701" s="77"/>
      <c r="V701" s="77"/>
      <c r="W701" s="77"/>
      <c r="X701" s="50"/>
      <c r="Y701" s="50"/>
      <c r="Z701" s="50"/>
      <c r="AA701" s="50"/>
      <c r="AB701" s="49"/>
      <c r="AC701" s="84">
        <v>701</v>
      </c>
      <c r="AD7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1" s="107">
        <v>6.3999999999999897</v>
      </c>
      <c r="AF701" s="110"/>
      <c r="AG701" s="2"/>
      <c r="AI701" s="3"/>
      <c r="AJ701" s="3"/>
      <c r="AK701" s="3"/>
    </row>
    <row r="702" spans="1:37" ht="34.049999999999997" customHeight="1" x14ac:dyDescent="0.3">
      <c r="A702" t="s">
        <v>1619</v>
      </c>
      <c r="C702" t="s">
        <v>237</v>
      </c>
      <c r="D702" s="14"/>
      <c r="E702" s="14" t="s">
        <v>56</v>
      </c>
      <c r="F702" s="79">
        <v>5.1016949152542459</v>
      </c>
      <c r="G702" s="80"/>
      <c r="H702" s="14"/>
      <c r="I702" s="14"/>
      <c r="J702" s="15" t="s">
        <v>237</v>
      </c>
      <c r="K702" s="64"/>
      <c r="L702" s="64"/>
      <c r="M702" s="15"/>
      <c r="N702" s="81"/>
      <c r="O702" s="82">
        <v>1166.078125</v>
      </c>
      <c r="P702" s="82">
        <v>4509.2216796875</v>
      </c>
      <c r="Q702" s="75"/>
      <c r="R702" s="83"/>
      <c r="S702" s="83"/>
      <c r="T702" s="77"/>
      <c r="U702" s="77"/>
      <c r="V702" s="77"/>
      <c r="W702" s="77"/>
      <c r="X702" s="50"/>
      <c r="Y702" s="50"/>
      <c r="Z702" s="50"/>
      <c r="AA702" s="50"/>
      <c r="AB702" s="49"/>
      <c r="AC702" s="84">
        <v>702</v>
      </c>
      <c r="AD7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2" s="107">
        <v>6.4999999999999902</v>
      </c>
      <c r="AF702" s="110"/>
      <c r="AG702" s="2"/>
      <c r="AI702" s="3"/>
      <c r="AJ702" s="3"/>
      <c r="AK702" s="3"/>
    </row>
    <row r="703" spans="1:37" ht="34.049999999999997" customHeight="1" x14ac:dyDescent="0.3">
      <c r="A703" t="s">
        <v>1620</v>
      </c>
      <c r="C703" t="s">
        <v>411</v>
      </c>
      <c r="D703" s="14"/>
      <c r="E703" s="14" t="s">
        <v>56</v>
      </c>
      <c r="F703" s="79">
        <v>5.2457627118644155</v>
      </c>
      <c r="G703" s="80"/>
      <c r="H703" s="14"/>
      <c r="I703" s="14"/>
      <c r="J703" s="15" t="s">
        <v>411</v>
      </c>
      <c r="K703" s="64"/>
      <c r="L703" s="64"/>
      <c r="M703" s="15"/>
      <c r="N703" s="81"/>
      <c r="O703" s="82">
        <v>5681.95654296875</v>
      </c>
      <c r="P703" s="82">
        <v>586.01220703125</v>
      </c>
      <c r="Q703" s="75"/>
      <c r="R703" s="83"/>
      <c r="S703" s="83"/>
      <c r="T703" s="77"/>
      <c r="U703" s="77"/>
      <c r="V703" s="77"/>
      <c r="W703" s="77"/>
      <c r="X703" s="50"/>
      <c r="Y703" s="50"/>
      <c r="Z703" s="50"/>
      <c r="AA703" s="50"/>
      <c r="AB703" s="49"/>
      <c r="AC703" s="84">
        <v>703</v>
      </c>
      <c r="AD7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3" s="107">
        <v>6.5999999999999899</v>
      </c>
      <c r="AF703" s="110"/>
      <c r="AG703" s="2"/>
      <c r="AI703" s="3"/>
      <c r="AJ703" s="3"/>
      <c r="AK703" s="3"/>
    </row>
    <row r="704" spans="1:37" ht="34.049999999999997" customHeight="1" x14ac:dyDescent="0.3">
      <c r="A704" t="s">
        <v>1621</v>
      </c>
      <c r="C704" t="s">
        <v>224</v>
      </c>
      <c r="D704" s="14"/>
      <c r="E704" s="14" t="s">
        <v>56</v>
      </c>
      <c r="F704" s="79">
        <v>5.389830508474585</v>
      </c>
      <c r="G704" s="80"/>
      <c r="H704" s="14"/>
      <c r="I704" s="14"/>
      <c r="J704" s="15" t="s">
        <v>224</v>
      </c>
      <c r="K704" s="64"/>
      <c r="L704" s="64"/>
      <c r="M704" s="15"/>
      <c r="N704" s="81"/>
      <c r="O704" s="82">
        <v>3390.938720703125</v>
      </c>
      <c r="P704" s="82">
        <v>928.77862548828125</v>
      </c>
      <c r="Q704" s="75"/>
      <c r="R704" s="83"/>
      <c r="S704" s="83"/>
      <c r="T704" s="77"/>
      <c r="U704" s="77"/>
      <c r="V704" s="77"/>
      <c r="W704" s="77"/>
      <c r="X704" s="50"/>
      <c r="Y704" s="50"/>
      <c r="Z704" s="50"/>
      <c r="AA704" s="50"/>
      <c r="AB704" s="49"/>
      <c r="AC704" s="84">
        <v>704</v>
      </c>
      <c r="AD7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4" s="107">
        <v>6.6999999999999904</v>
      </c>
      <c r="AF704" s="110"/>
      <c r="AG704" s="2"/>
      <c r="AI704" s="3"/>
      <c r="AJ704" s="3"/>
      <c r="AK704" s="3"/>
    </row>
    <row r="705" spans="1:37" ht="34.049999999999997" customHeight="1" x14ac:dyDescent="0.3">
      <c r="A705" t="s">
        <v>1622</v>
      </c>
      <c r="C705" t="s">
        <v>412</v>
      </c>
      <c r="D705" s="14"/>
      <c r="E705" s="14" t="s">
        <v>56</v>
      </c>
      <c r="F705" s="79">
        <v>5.5338983050847537</v>
      </c>
      <c r="G705" s="80"/>
      <c r="H705" s="14"/>
      <c r="I705" s="14"/>
      <c r="J705" s="15" t="s">
        <v>412</v>
      </c>
      <c r="K705" s="64"/>
      <c r="L705" s="64"/>
      <c r="M705" s="15"/>
      <c r="N705" s="81"/>
      <c r="O705" s="82">
        <v>8649.2724609375</v>
      </c>
      <c r="P705" s="82">
        <v>6776.41748046875</v>
      </c>
      <c r="Q705" s="75"/>
      <c r="R705" s="83"/>
      <c r="S705" s="83"/>
      <c r="T705" s="77"/>
      <c r="U705" s="77"/>
      <c r="V705" s="77"/>
      <c r="W705" s="77"/>
      <c r="X705" s="50"/>
      <c r="Y705" s="50"/>
      <c r="Z705" s="50"/>
      <c r="AA705" s="50"/>
      <c r="AB705" s="49"/>
      <c r="AC705" s="84">
        <v>705</v>
      </c>
      <c r="AD7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5" s="107">
        <v>6.7999999999999901</v>
      </c>
      <c r="AF705" s="110"/>
      <c r="AG705" s="2"/>
      <c r="AI705" s="3"/>
      <c r="AJ705" s="3"/>
      <c r="AK705" s="3"/>
    </row>
    <row r="706" spans="1:37" ht="34.049999999999997" customHeight="1" x14ac:dyDescent="0.3">
      <c r="A706" t="s">
        <v>1623</v>
      </c>
      <c r="C706" t="s">
        <v>202</v>
      </c>
      <c r="D706" s="14"/>
      <c r="E706" s="14" t="s">
        <v>56</v>
      </c>
      <c r="F706" s="79">
        <v>5.6779661016949232</v>
      </c>
      <c r="G706" s="80"/>
      <c r="H706" s="14"/>
      <c r="I706" s="14"/>
      <c r="J706" s="15" t="s">
        <v>202</v>
      </c>
      <c r="K706" s="64"/>
      <c r="L706" s="64"/>
      <c r="M706" s="15"/>
      <c r="N706" s="81"/>
      <c r="O706" s="82">
        <v>729.7276611328125</v>
      </c>
      <c r="P706" s="82">
        <v>4384.8916015625</v>
      </c>
      <c r="Q706" s="75"/>
      <c r="R706" s="83"/>
      <c r="S706" s="83"/>
      <c r="T706" s="77"/>
      <c r="U706" s="77"/>
      <c r="V706" s="77"/>
      <c r="W706" s="77"/>
      <c r="X706" s="50"/>
      <c r="Y706" s="50"/>
      <c r="Z706" s="50"/>
      <c r="AA706" s="50"/>
      <c r="AB706" s="49"/>
      <c r="AC706" s="84">
        <v>706</v>
      </c>
      <c r="AD7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6" s="107">
        <v>6.8999999999999897</v>
      </c>
      <c r="AF706" s="110"/>
      <c r="AG706" s="2"/>
      <c r="AI706" s="3"/>
      <c r="AJ706" s="3"/>
      <c r="AK706" s="3"/>
    </row>
    <row r="707" spans="1:37" ht="34.049999999999997" customHeight="1" x14ac:dyDescent="0.3">
      <c r="A707" t="s">
        <v>1624</v>
      </c>
      <c r="C707" t="s">
        <v>413</v>
      </c>
      <c r="D707" s="14"/>
      <c r="E707" s="14" t="s">
        <v>56</v>
      </c>
      <c r="F707" s="79">
        <v>5.8220338983050928</v>
      </c>
      <c r="G707" s="80"/>
      <c r="H707" s="14"/>
      <c r="I707" s="14"/>
      <c r="J707" s="15" t="s">
        <v>413</v>
      </c>
      <c r="K707" s="64"/>
      <c r="L707" s="64"/>
      <c r="M707" s="15"/>
      <c r="N707" s="81"/>
      <c r="O707" s="82">
        <v>5890.41064453125</v>
      </c>
      <c r="P707" s="82">
        <v>9538.962890625</v>
      </c>
      <c r="Q707" s="75"/>
      <c r="R707" s="83"/>
      <c r="S707" s="83"/>
      <c r="T707" s="77"/>
      <c r="U707" s="77"/>
      <c r="V707" s="77"/>
      <c r="W707" s="77"/>
      <c r="X707" s="50"/>
      <c r="Y707" s="50"/>
      <c r="Z707" s="50"/>
      <c r="AA707" s="50"/>
      <c r="AB707" s="49"/>
      <c r="AC707" s="84">
        <v>707</v>
      </c>
      <c r="AD7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7" s="107">
        <v>6.9999999999999902</v>
      </c>
      <c r="AF707" s="110"/>
      <c r="AG707" s="2"/>
      <c r="AI707" s="3"/>
      <c r="AJ707" s="3"/>
      <c r="AK707" s="3"/>
    </row>
    <row r="708" spans="1:37" ht="34.049999999999997" customHeight="1" x14ac:dyDescent="0.3">
      <c r="A708" t="s">
        <v>1625</v>
      </c>
      <c r="C708" t="s">
        <v>414</v>
      </c>
      <c r="D708" s="14"/>
      <c r="E708" s="14" t="s">
        <v>56</v>
      </c>
      <c r="F708" s="79">
        <v>5.9661016949152614</v>
      </c>
      <c r="G708" s="80"/>
      <c r="H708" s="14"/>
      <c r="I708" s="14"/>
      <c r="J708" s="15" t="s">
        <v>414</v>
      </c>
      <c r="K708" s="64"/>
      <c r="L708" s="64"/>
      <c r="M708" s="15"/>
      <c r="N708" s="81"/>
      <c r="O708" s="82">
        <v>6322.57373046875</v>
      </c>
      <c r="P708" s="82">
        <v>7233.3125</v>
      </c>
      <c r="Q708" s="75"/>
      <c r="R708" s="83"/>
      <c r="S708" s="83"/>
      <c r="T708" s="77"/>
      <c r="U708" s="77"/>
      <c r="V708" s="77"/>
      <c r="W708" s="77"/>
      <c r="X708" s="50"/>
      <c r="Y708" s="50"/>
      <c r="Z708" s="50"/>
      <c r="AA708" s="50"/>
      <c r="AB708" s="49"/>
      <c r="AC708" s="84">
        <v>708</v>
      </c>
      <c r="AD7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8" s="107">
        <v>7.0999999999999899</v>
      </c>
      <c r="AF708" s="110"/>
      <c r="AG708" s="2"/>
      <c r="AI708" s="3"/>
      <c r="AJ708" s="3"/>
      <c r="AK708" s="3"/>
    </row>
    <row r="709" spans="1:37" ht="34.049999999999997" customHeight="1" x14ac:dyDescent="0.3">
      <c r="A709" t="s">
        <v>1626</v>
      </c>
      <c r="C709" t="s">
        <v>415</v>
      </c>
      <c r="D709" s="14"/>
      <c r="E709" s="14" t="s">
        <v>56</v>
      </c>
      <c r="F709" s="79">
        <v>6.1101694915254319</v>
      </c>
      <c r="G709" s="80"/>
      <c r="H709" s="14"/>
      <c r="I709" s="14"/>
      <c r="J709" s="15" t="s">
        <v>415</v>
      </c>
      <c r="K709" s="64"/>
      <c r="L709" s="64"/>
      <c r="M709" s="15"/>
      <c r="N709" s="81"/>
      <c r="O709" s="82">
        <v>7355.763671875</v>
      </c>
      <c r="P709" s="82">
        <v>9172.744140625</v>
      </c>
      <c r="Q709" s="75"/>
      <c r="R709" s="83"/>
      <c r="S709" s="83"/>
      <c r="T709" s="77"/>
      <c r="U709" s="77"/>
      <c r="V709" s="77"/>
      <c r="W709" s="77"/>
      <c r="X709" s="50"/>
      <c r="Y709" s="50"/>
      <c r="Z709" s="50"/>
      <c r="AA709" s="50"/>
      <c r="AB709" s="49"/>
      <c r="AC709" s="84">
        <v>709</v>
      </c>
      <c r="AD7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09" s="107">
        <v>7.1999999999999904</v>
      </c>
      <c r="AF709" s="110"/>
      <c r="AG709" s="2"/>
      <c r="AI709" s="3"/>
      <c r="AJ709" s="3"/>
      <c r="AK709" s="3"/>
    </row>
    <row r="710" spans="1:37" ht="34.049999999999997" customHeight="1" x14ac:dyDescent="0.3">
      <c r="A710" t="s">
        <v>1627</v>
      </c>
      <c r="C710" t="s">
        <v>396</v>
      </c>
      <c r="D710" s="14"/>
      <c r="E710" s="14" t="s">
        <v>56</v>
      </c>
      <c r="F710" s="79">
        <v>6.2542372881356005</v>
      </c>
      <c r="G710" s="80"/>
      <c r="H710" s="14"/>
      <c r="I710" s="14"/>
      <c r="J710" s="15" t="s">
        <v>396</v>
      </c>
      <c r="K710" s="64"/>
      <c r="L710" s="64"/>
      <c r="M710" s="15"/>
      <c r="N710" s="81"/>
      <c r="O710" s="82">
        <v>8375.8095703125</v>
      </c>
      <c r="P710" s="82">
        <v>4000.81201171875</v>
      </c>
      <c r="Q710" s="75"/>
      <c r="R710" s="83"/>
      <c r="S710" s="83"/>
      <c r="T710" s="77"/>
      <c r="U710" s="77"/>
      <c r="V710" s="77"/>
      <c r="W710" s="77"/>
      <c r="X710" s="50"/>
      <c r="Y710" s="50"/>
      <c r="Z710" s="50"/>
      <c r="AA710" s="50"/>
      <c r="AB710" s="49"/>
      <c r="AC710" s="84">
        <v>710</v>
      </c>
      <c r="AD7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0" s="107">
        <v>7.2999999999999901</v>
      </c>
      <c r="AF710" s="110"/>
      <c r="AG710" s="2"/>
      <c r="AI710" s="3"/>
      <c r="AJ710" s="3"/>
      <c r="AK710" s="3"/>
    </row>
    <row r="711" spans="1:37" ht="34.049999999999997" customHeight="1" x14ac:dyDescent="0.3">
      <c r="A711" t="s">
        <v>1628</v>
      </c>
      <c r="C711" t="s">
        <v>322</v>
      </c>
      <c r="D711" s="14"/>
      <c r="E711" s="14" t="s">
        <v>56</v>
      </c>
      <c r="F711" s="79">
        <v>6.3983050847457692</v>
      </c>
      <c r="G711" s="80"/>
      <c r="H711" s="14"/>
      <c r="I711" s="14"/>
      <c r="J711" s="15" t="s">
        <v>322</v>
      </c>
      <c r="K711" s="64"/>
      <c r="L711" s="64"/>
      <c r="M711" s="15"/>
      <c r="N711" s="81"/>
      <c r="O711" s="82">
        <v>703.1890869140625</v>
      </c>
      <c r="P711" s="82">
        <v>7242.32177734375</v>
      </c>
      <c r="Q711" s="75"/>
      <c r="R711" s="83"/>
      <c r="S711" s="83"/>
      <c r="T711" s="77"/>
      <c r="U711" s="77"/>
      <c r="V711" s="77"/>
      <c r="W711" s="77"/>
      <c r="X711" s="50"/>
      <c r="Y711" s="50"/>
      <c r="Z711" s="50"/>
      <c r="AA711" s="50"/>
      <c r="AB711" s="49"/>
      <c r="AC711" s="84">
        <v>711</v>
      </c>
      <c r="AD7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1" s="107">
        <v>7.3999999999999897</v>
      </c>
      <c r="AF711" s="110"/>
      <c r="AG711" s="2"/>
      <c r="AI711" s="3"/>
      <c r="AJ711" s="3"/>
      <c r="AK711" s="3"/>
    </row>
    <row r="712" spans="1:37" ht="34.049999999999997" customHeight="1" x14ac:dyDescent="0.3">
      <c r="A712" t="s">
        <v>1629</v>
      </c>
      <c r="C712" t="s">
        <v>416</v>
      </c>
      <c r="D712" s="14"/>
      <c r="E712" s="14" t="s">
        <v>56</v>
      </c>
      <c r="F712" s="79">
        <v>6.5423728813559388</v>
      </c>
      <c r="G712" s="80"/>
      <c r="H712" s="14"/>
      <c r="I712" s="14"/>
      <c r="J712" s="15" t="s">
        <v>416</v>
      </c>
      <c r="K712" s="64"/>
      <c r="L712" s="64"/>
      <c r="M712" s="15"/>
      <c r="N712" s="81"/>
      <c r="O712" s="82">
        <v>9554.4326171875</v>
      </c>
      <c r="P712" s="82">
        <v>4777.78857421875</v>
      </c>
      <c r="Q712" s="75"/>
      <c r="R712" s="83"/>
      <c r="S712" s="83"/>
      <c r="T712" s="77"/>
      <c r="U712" s="77"/>
      <c r="V712" s="77"/>
      <c r="W712" s="77"/>
      <c r="X712" s="50"/>
      <c r="Y712" s="50"/>
      <c r="Z712" s="50"/>
      <c r="AA712" s="50"/>
      <c r="AB712" s="49"/>
      <c r="AC712" s="84">
        <v>712</v>
      </c>
      <c r="AD7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2" s="107">
        <v>7.4999999999999902</v>
      </c>
      <c r="AF712" s="110"/>
      <c r="AG712" s="2"/>
      <c r="AI712" s="3"/>
      <c r="AJ712" s="3"/>
      <c r="AK712" s="3"/>
    </row>
    <row r="713" spans="1:37" ht="34.049999999999997" customHeight="1" x14ac:dyDescent="0.3">
      <c r="A713" t="s">
        <v>1630</v>
      </c>
      <c r="C713" t="s">
        <v>294</v>
      </c>
      <c r="D713" s="14"/>
      <c r="E713" s="14" t="s">
        <v>56</v>
      </c>
      <c r="F713" s="79">
        <v>6.6864406779661074</v>
      </c>
      <c r="G713" s="80"/>
      <c r="H713" s="14"/>
      <c r="I713" s="14"/>
      <c r="J713" s="15" t="s">
        <v>294</v>
      </c>
      <c r="K713" s="64"/>
      <c r="L713" s="64"/>
      <c r="M713" s="15"/>
      <c r="N713" s="81"/>
      <c r="O713" s="82">
        <v>7316.728515625</v>
      </c>
      <c r="P713" s="82">
        <v>6250.56201171875</v>
      </c>
      <c r="Q713" s="75"/>
      <c r="R713" s="83"/>
      <c r="S713" s="83"/>
      <c r="T713" s="77"/>
      <c r="U713" s="77"/>
      <c r="V713" s="77"/>
      <c r="W713" s="77"/>
      <c r="X713" s="50"/>
      <c r="Y713" s="50"/>
      <c r="Z713" s="50"/>
      <c r="AA713" s="50"/>
      <c r="AB713" s="49"/>
      <c r="AC713" s="84">
        <v>713</v>
      </c>
      <c r="AD7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3" s="107">
        <v>7.5999999999999899</v>
      </c>
      <c r="AF713" s="110"/>
      <c r="AG713" s="2"/>
      <c r="AI713" s="3"/>
      <c r="AJ713" s="3"/>
      <c r="AK713" s="3"/>
    </row>
    <row r="714" spans="1:37" ht="34.049999999999997" customHeight="1" x14ac:dyDescent="0.3">
      <c r="A714" t="s">
        <v>1631</v>
      </c>
      <c r="C714" t="s">
        <v>278</v>
      </c>
      <c r="D714" s="14"/>
      <c r="E714" s="14" t="s">
        <v>56</v>
      </c>
      <c r="F714" s="79">
        <v>6.8305084745762779</v>
      </c>
      <c r="G714" s="80"/>
      <c r="H714" s="14"/>
      <c r="I714" s="14"/>
      <c r="J714" s="15" t="s">
        <v>278</v>
      </c>
      <c r="K714" s="64"/>
      <c r="L714" s="64"/>
      <c r="M714" s="15"/>
      <c r="N714" s="81"/>
      <c r="O714" s="82">
        <v>2107.266845703125</v>
      </c>
      <c r="P714" s="82">
        <v>2326.755859375</v>
      </c>
      <c r="Q714" s="75"/>
      <c r="R714" s="83"/>
      <c r="S714" s="83"/>
      <c r="T714" s="77"/>
      <c r="U714" s="77"/>
      <c r="V714" s="77"/>
      <c r="W714" s="77"/>
      <c r="X714" s="50"/>
      <c r="Y714" s="50"/>
      <c r="Z714" s="50"/>
      <c r="AA714" s="50"/>
      <c r="AB714" s="49"/>
      <c r="AC714" s="84">
        <v>714</v>
      </c>
      <c r="AD7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4" s="107">
        <v>7.6999999999999904</v>
      </c>
      <c r="AF714" s="110"/>
      <c r="AG714" s="2"/>
      <c r="AI714" s="3"/>
      <c r="AJ714" s="3"/>
      <c r="AK714" s="3"/>
    </row>
    <row r="715" spans="1:37" ht="34.049999999999997" customHeight="1" x14ac:dyDescent="0.3">
      <c r="A715" t="s">
        <v>1632</v>
      </c>
      <c r="C715" t="s">
        <v>417</v>
      </c>
      <c r="D715" s="14"/>
      <c r="E715" s="14" t="s">
        <v>56</v>
      </c>
      <c r="F715" s="79">
        <v>6.9745762711864465</v>
      </c>
      <c r="G715" s="80"/>
      <c r="H715" s="14"/>
      <c r="I715" s="14"/>
      <c r="J715" s="15" t="s">
        <v>417</v>
      </c>
      <c r="K715" s="64"/>
      <c r="L715" s="64"/>
      <c r="M715" s="15"/>
      <c r="N715" s="81"/>
      <c r="O715" s="82">
        <v>4595.7333984375</v>
      </c>
      <c r="P715" s="82">
        <v>9469.3681640625</v>
      </c>
      <c r="Q715" s="75"/>
      <c r="R715" s="83"/>
      <c r="S715" s="83"/>
      <c r="T715" s="77"/>
      <c r="U715" s="77"/>
      <c r="V715" s="77"/>
      <c r="W715" s="77"/>
      <c r="X715" s="50"/>
      <c r="Y715" s="50"/>
      <c r="Z715" s="50"/>
      <c r="AA715" s="50"/>
      <c r="AB715" s="49"/>
      <c r="AC715" s="84">
        <v>715</v>
      </c>
      <c r="AD7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5" s="107">
        <v>7.7999999999999901</v>
      </c>
      <c r="AF715" s="110"/>
      <c r="AG715" s="2"/>
      <c r="AI715" s="3"/>
      <c r="AJ715" s="3"/>
      <c r="AK715" s="3"/>
    </row>
    <row r="716" spans="1:37" ht="34.049999999999997" customHeight="1" x14ac:dyDescent="0.3">
      <c r="A716" t="s">
        <v>1633</v>
      </c>
      <c r="C716" t="s">
        <v>418</v>
      </c>
      <c r="D716" s="14"/>
      <c r="E716" s="14" t="s">
        <v>56</v>
      </c>
      <c r="F716" s="79">
        <v>7.1186440677966152</v>
      </c>
      <c r="G716" s="80"/>
      <c r="H716" s="14"/>
      <c r="I716" s="14"/>
      <c r="J716" s="15" t="s">
        <v>418</v>
      </c>
      <c r="K716" s="64"/>
      <c r="L716" s="64"/>
      <c r="M716" s="15"/>
      <c r="N716" s="81"/>
      <c r="O716" s="82">
        <v>9103.0185546875</v>
      </c>
      <c r="P716" s="82">
        <v>1874.2957763671875</v>
      </c>
      <c r="Q716" s="75"/>
      <c r="R716" s="83"/>
      <c r="S716" s="83"/>
      <c r="T716" s="77"/>
      <c r="U716" s="77"/>
      <c r="V716" s="77"/>
      <c r="W716" s="77"/>
      <c r="X716" s="50"/>
      <c r="Y716" s="50"/>
      <c r="Z716" s="50"/>
      <c r="AA716" s="50"/>
      <c r="AB716" s="49"/>
      <c r="AC716" s="84">
        <v>716</v>
      </c>
      <c r="AD7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6" s="107">
        <v>7.8999999999999897</v>
      </c>
      <c r="AF716" s="110"/>
      <c r="AG716" s="2"/>
      <c r="AI716" s="3"/>
      <c r="AJ716" s="3"/>
      <c r="AK716" s="3"/>
    </row>
    <row r="717" spans="1:37" ht="34.049999999999997" customHeight="1" x14ac:dyDescent="0.3">
      <c r="A717" t="s">
        <v>1634</v>
      </c>
      <c r="C717" t="s">
        <v>419</v>
      </c>
      <c r="D717" s="14"/>
      <c r="E717" s="14" t="s">
        <v>56</v>
      </c>
      <c r="F717" s="79">
        <v>7.2627118644067865</v>
      </c>
      <c r="G717" s="80"/>
      <c r="H717" s="14"/>
      <c r="I717" s="14"/>
      <c r="J717" s="15" t="s">
        <v>419</v>
      </c>
      <c r="K717" s="64"/>
      <c r="L717" s="64"/>
      <c r="M717" s="15"/>
      <c r="N717" s="81"/>
      <c r="O717" s="82">
        <v>1727.1934814453125</v>
      </c>
      <c r="P717" s="82">
        <v>6901.64599609375</v>
      </c>
      <c r="Q717" s="75"/>
      <c r="R717" s="83"/>
      <c r="S717" s="83"/>
      <c r="T717" s="77"/>
      <c r="U717" s="77"/>
      <c r="V717" s="77"/>
      <c r="W717" s="77"/>
      <c r="X717" s="50"/>
      <c r="Y717" s="50"/>
      <c r="Z717" s="50"/>
      <c r="AA717" s="50"/>
      <c r="AB717" s="49"/>
      <c r="AC717" s="84">
        <v>717</v>
      </c>
      <c r="AD7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7" s="107">
        <v>7.9999999999999902</v>
      </c>
      <c r="AF717" s="110"/>
      <c r="AG717" s="2"/>
      <c r="AI717" s="3"/>
      <c r="AJ717" s="3"/>
      <c r="AK717" s="3"/>
    </row>
    <row r="718" spans="1:37" ht="34.049999999999997" customHeight="1" x14ac:dyDescent="0.3">
      <c r="A718" t="s">
        <v>1635</v>
      </c>
      <c r="C718" t="s">
        <v>420</v>
      </c>
      <c r="D718" s="14"/>
      <c r="E718" s="14" t="s">
        <v>56</v>
      </c>
      <c r="F718" s="79">
        <v>7.4067796610169543</v>
      </c>
      <c r="G718" s="80"/>
      <c r="H718" s="14"/>
      <c r="I718" s="14"/>
      <c r="J718" s="15" t="s">
        <v>420</v>
      </c>
      <c r="K718" s="64"/>
      <c r="L718" s="64"/>
      <c r="M718" s="15"/>
      <c r="N718" s="81"/>
      <c r="O718" s="82">
        <v>5092.45068359375</v>
      </c>
      <c r="P718" s="82">
        <v>5539.7890625</v>
      </c>
      <c r="Q718" s="75"/>
      <c r="R718" s="83"/>
      <c r="S718" s="83"/>
      <c r="T718" s="77"/>
      <c r="U718" s="77"/>
      <c r="V718" s="77"/>
      <c r="W718" s="77"/>
      <c r="X718" s="50"/>
      <c r="Y718" s="50"/>
      <c r="Z718" s="50"/>
      <c r="AA718" s="50"/>
      <c r="AB718" s="49"/>
      <c r="AC718" s="84">
        <v>718</v>
      </c>
      <c r="AD7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8" s="107">
        <v>8.0999999999999908</v>
      </c>
      <c r="AF718" s="110"/>
      <c r="AG718" s="2"/>
      <c r="AI718" s="3"/>
      <c r="AJ718" s="3"/>
      <c r="AK718" s="3"/>
    </row>
    <row r="719" spans="1:37" ht="34.049999999999997" customHeight="1" x14ac:dyDescent="0.3">
      <c r="A719" t="s">
        <v>1636</v>
      </c>
      <c r="C719" t="s">
        <v>421</v>
      </c>
      <c r="D719" s="14"/>
      <c r="E719" s="14" t="s">
        <v>56</v>
      </c>
      <c r="F719" s="79">
        <v>7.5508474576271238</v>
      </c>
      <c r="G719" s="80"/>
      <c r="H719" s="14"/>
      <c r="I719" s="14"/>
      <c r="J719" s="15" t="s">
        <v>421</v>
      </c>
      <c r="K719" s="64"/>
      <c r="L719" s="64"/>
      <c r="M719" s="15"/>
      <c r="N719" s="81"/>
      <c r="O719" s="82">
        <v>4226.39990234375</v>
      </c>
      <c r="P719" s="82">
        <v>7113.44580078125</v>
      </c>
      <c r="Q719" s="75"/>
      <c r="R719" s="83"/>
      <c r="S719" s="83"/>
      <c r="T719" s="77"/>
      <c r="U719" s="77"/>
      <c r="V719" s="77"/>
      <c r="W719" s="77"/>
      <c r="X719" s="50"/>
      <c r="Y719" s="50"/>
      <c r="Z719" s="50"/>
      <c r="AA719" s="50"/>
      <c r="AB719" s="49"/>
      <c r="AC719" s="84">
        <v>719</v>
      </c>
      <c r="AD7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19" s="107">
        <v>8.1999999999999904</v>
      </c>
      <c r="AF719" s="110"/>
      <c r="AG719" s="2"/>
      <c r="AI719" s="3"/>
      <c r="AJ719" s="3"/>
      <c r="AK719" s="3"/>
    </row>
    <row r="720" spans="1:37" ht="34.049999999999997" customHeight="1" x14ac:dyDescent="0.3">
      <c r="A720" t="s">
        <v>1637</v>
      </c>
      <c r="C720" t="s">
        <v>253</v>
      </c>
      <c r="D720" s="14"/>
      <c r="E720" s="14" t="s">
        <v>56</v>
      </c>
      <c r="F720" s="79">
        <v>7.6949152542372765</v>
      </c>
      <c r="G720" s="80"/>
      <c r="H720" s="14"/>
      <c r="I720" s="14"/>
      <c r="J720" s="15" t="s">
        <v>253</v>
      </c>
      <c r="K720" s="64"/>
      <c r="L720" s="64"/>
      <c r="M720" s="15"/>
      <c r="N720" s="81"/>
      <c r="O720" s="82">
        <v>1127.0970458984375</v>
      </c>
      <c r="P720" s="82">
        <v>3402.310546875</v>
      </c>
      <c r="Q720" s="75"/>
      <c r="R720" s="83"/>
      <c r="S720" s="83"/>
      <c r="T720" s="77"/>
      <c r="U720" s="77"/>
      <c r="V720" s="77"/>
      <c r="W720" s="77"/>
      <c r="X720" s="50"/>
      <c r="Y720" s="50"/>
      <c r="Z720" s="50"/>
      <c r="AA720" s="50"/>
      <c r="AB720" s="49"/>
      <c r="AC720" s="84">
        <v>720</v>
      </c>
      <c r="AD7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0" s="107">
        <v>8.2999999999999794</v>
      </c>
      <c r="AF720" s="110"/>
      <c r="AG720" s="2"/>
      <c r="AI720" s="3"/>
      <c r="AJ720" s="3"/>
      <c r="AK720" s="3"/>
    </row>
    <row r="721" spans="1:37" ht="34.049999999999997" customHeight="1" x14ac:dyDescent="0.3">
      <c r="A721" t="s">
        <v>1638</v>
      </c>
      <c r="C721" t="s">
        <v>422</v>
      </c>
      <c r="D721" s="14"/>
      <c r="E721" s="14" t="s">
        <v>56</v>
      </c>
      <c r="F721" s="79">
        <v>7.8389830508474487</v>
      </c>
      <c r="G721" s="80"/>
      <c r="H721" s="14"/>
      <c r="I721" s="14"/>
      <c r="J721" s="15" t="s">
        <v>422</v>
      </c>
      <c r="K721" s="64"/>
      <c r="L721" s="64"/>
      <c r="M721" s="15"/>
      <c r="N721" s="81"/>
      <c r="O721" s="82">
        <v>4552.01171875</v>
      </c>
      <c r="P721" s="82">
        <v>3601.635498046875</v>
      </c>
      <c r="Q721" s="75"/>
      <c r="R721" s="83"/>
      <c r="S721" s="83"/>
      <c r="T721" s="77"/>
      <c r="U721" s="77"/>
      <c r="V721" s="77"/>
      <c r="W721" s="77"/>
      <c r="X721" s="50"/>
      <c r="Y721" s="50"/>
      <c r="Z721" s="50"/>
      <c r="AA721" s="50"/>
      <c r="AB721" s="49"/>
      <c r="AC721" s="84">
        <v>721</v>
      </c>
      <c r="AD7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1" s="107">
        <v>8.3999999999999808</v>
      </c>
      <c r="AF721" s="110"/>
      <c r="AG721" s="2"/>
      <c r="AI721" s="3"/>
      <c r="AJ721" s="3"/>
      <c r="AK721" s="3"/>
    </row>
    <row r="722" spans="1:37" ht="34.049999999999997" customHeight="1" x14ac:dyDescent="0.3">
      <c r="A722" t="s">
        <v>1639</v>
      </c>
      <c r="C722" t="s">
        <v>199</v>
      </c>
      <c r="D722" s="14"/>
      <c r="E722" s="14" t="s">
        <v>56</v>
      </c>
      <c r="F722" s="79">
        <v>7.9830508474576174</v>
      </c>
      <c r="G722" s="80"/>
      <c r="H722" s="14"/>
      <c r="I722" s="14"/>
      <c r="J722" s="15" t="s">
        <v>199</v>
      </c>
      <c r="K722" s="64"/>
      <c r="L722" s="64"/>
      <c r="M722" s="15"/>
      <c r="N722" s="81"/>
      <c r="O722" s="82">
        <v>200.02108764648437</v>
      </c>
      <c r="P722" s="82">
        <v>4982.484375</v>
      </c>
      <c r="Q722" s="75"/>
      <c r="R722" s="83"/>
      <c r="S722" s="83"/>
      <c r="T722" s="77"/>
      <c r="U722" s="77"/>
      <c r="V722" s="77"/>
      <c r="W722" s="77"/>
      <c r="X722" s="50"/>
      <c r="Y722" s="50"/>
      <c r="Z722" s="50"/>
      <c r="AA722" s="50"/>
      <c r="AB722" s="49"/>
      <c r="AC722" s="84">
        <v>722</v>
      </c>
      <c r="AD7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2" s="107">
        <v>8.4999999999999805</v>
      </c>
      <c r="AF722" s="110"/>
      <c r="AG722" s="2"/>
      <c r="AI722" s="3"/>
      <c r="AJ722" s="3"/>
      <c r="AK722" s="3"/>
    </row>
    <row r="723" spans="1:37" ht="34.049999999999997" customHeight="1" x14ac:dyDescent="0.3">
      <c r="A723" t="s">
        <v>1640</v>
      </c>
      <c r="C723" t="s">
        <v>423</v>
      </c>
      <c r="D723" s="14"/>
      <c r="E723" s="14" t="s">
        <v>56</v>
      </c>
      <c r="F723" s="79">
        <v>8.1271186440677852</v>
      </c>
      <c r="G723" s="80"/>
      <c r="H723" s="14"/>
      <c r="I723" s="14"/>
      <c r="J723" s="15" t="s">
        <v>423</v>
      </c>
      <c r="K723" s="64"/>
      <c r="L723" s="64"/>
      <c r="M723" s="15"/>
      <c r="N723" s="81"/>
      <c r="O723" s="82">
        <v>9375.2470703125</v>
      </c>
      <c r="P723" s="82">
        <v>5900.97900390625</v>
      </c>
      <c r="Q723" s="75"/>
      <c r="R723" s="83"/>
      <c r="S723" s="83"/>
      <c r="T723" s="77"/>
      <c r="U723" s="77"/>
      <c r="V723" s="77"/>
      <c r="W723" s="77"/>
      <c r="X723" s="50"/>
      <c r="Y723" s="50"/>
      <c r="Z723" s="50"/>
      <c r="AA723" s="50"/>
      <c r="AB723" s="49"/>
      <c r="AC723" s="84">
        <v>723</v>
      </c>
      <c r="AD7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3" s="107">
        <v>8.5999999999999801</v>
      </c>
      <c r="AF723" s="110"/>
      <c r="AG723" s="2"/>
      <c r="AI723" s="3"/>
      <c r="AJ723" s="3"/>
      <c r="AK723" s="3"/>
    </row>
    <row r="724" spans="1:37" ht="34.049999999999997" customHeight="1" x14ac:dyDescent="0.3">
      <c r="A724" t="s">
        <v>1641</v>
      </c>
      <c r="C724" t="s">
        <v>424</v>
      </c>
      <c r="D724" s="14"/>
      <c r="E724" s="14" t="s">
        <v>56</v>
      </c>
      <c r="F724" s="79">
        <v>8.2711864406779547</v>
      </c>
      <c r="G724" s="80"/>
      <c r="H724" s="14"/>
      <c r="I724" s="14"/>
      <c r="J724" s="15" t="s">
        <v>424</v>
      </c>
      <c r="K724" s="64"/>
      <c r="L724" s="64"/>
      <c r="M724" s="15"/>
      <c r="N724" s="81"/>
      <c r="O724" s="82">
        <v>8728.6630859375</v>
      </c>
      <c r="P724" s="82">
        <v>7786.69677734375</v>
      </c>
      <c r="Q724" s="75"/>
      <c r="R724" s="83"/>
      <c r="S724" s="83"/>
      <c r="T724" s="77"/>
      <c r="U724" s="77"/>
      <c r="V724" s="77"/>
      <c r="W724" s="77"/>
      <c r="X724" s="50"/>
      <c r="Y724" s="50"/>
      <c r="Z724" s="50"/>
      <c r="AA724" s="50"/>
      <c r="AB724" s="49"/>
      <c r="AC724" s="84">
        <v>724</v>
      </c>
      <c r="AD7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4" s="107">
        <v>8.6999999999999797</v>
      </c>
      <c r="AF724" s="110"/>
      <c r="AG724" s="2"/>
      <c r="AI724" s="3"/>
      <c r="AJ724" s="3"/>
      <c r="AK724" s="3"/>
    </row>
    <row r="725" spans="1:37" ht="34.049999999999997" customHeight="1" x14ac:dyDescent="0.3">
      <c r="A725" t="s">
        <v>1642</v>
      </c>
      <c r="C725" t="s">
        <v>425</v>
      </c>
      <c r="D725" s="14"/>
      <c r="E725" s="14" t="s">
        <v>56</v>
      </c>
      <c r="F725" s="79">
        <v>8.4152542372881243</v>
      </c>
      <c r="G725" s="80"/>
      <c r="H725" s="14"/>
      <c r="I725" s="14"/>
      <c r="J725" s="15" t="s">
        <v>425</v>
      </c>
      <c r="K725" s="64"/>
      <c r="L725" s="64"/>
      <c r="M725" s="15"/>
      <c r="N725" s="81"/>
      <c r="O725" s="82">
        <v>6960.7861328125</v>
      </c>
      <c r="P725" s="82">
        <v>3446.53759765625</v>
      </c>
      <c r="Q725" s="75"/>
      <c r="R725" s="83"/>
      <c r="S725" s="83"/>
      <c r="T725" s="77"/>
      <c r="U725" s="77"/>
      <c r="V725" s="77"/>
      <c r="W725" s="77"/>
      <c r="X725" s="50"/>
      <c r="Y725" s="50"/>
      <c r="Z725" s="50"/>
      <c r="AA725" s="50"/>
      <c r="AB725" s="49"/>
      <c r="AC725" s="84">
        <v>725</v>
      </c>
      <c r="AD7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5" s="107">
        <v>8.7999999999999794</v>
      </c>
      <c r="AF725" s="110"/>
      <c r="AG725" s="2"/>
      <c r="AI725" s="3"/>
      <c r="AJ725" s="3"/>
      <c r="AK725" s="3"/>
    </row>
    <row r="726" spans="1:37" ht="34.049999999999997" customHeight="1" x14ac:dyDescent="0.3">
      <c r="A726" t="s">
        <v>1643</v>
      </c>
      <c r="C726" t="s">
        <v>224</v>
      </c>
      <c r="D726" s="14"/>
      <c r="E726" s="14" t="s">
        <v>56</v>
      </c>
      <c r="F726" s="79">
        <v>8.5593220338982938</v>
      </c>
      <c r="G726" s="80"/>
      <c r="H726" s="14"/>
      <c r="I726" s="14"/>
      <c r="J726" s="15" t="s">
        <v>224</v>
      </c>
      <c r="K726" s="64"/>
      <c r="L726" s="64"/>
      <c r="M726" s="15"/>
      <c r="N726" s="81"/>
      <c r="O726" s="82">
        <v>4722.94384765625</v>
      </c>
      <c r="P726" s="82">
        <v>9365.734375</v>
      </c>
      <c r="Q726" s="75"/>
      <c r="R726" s="83"/>
      <c r="S726" s="83"/>
      <c r="T726" s="77"/>
      <c r="U726" s="77"/>
      <c r="V726" s="77"/>
      <c r="W726" s="77"/>
      <c r="X726" s="50"/>
      <c r="Y726" s="50"/>
      <c r="Z726" s="50"/>
      <c r="AA726" s="50"/>
      <c r="AB726" s="49"/>
      <c r="AC726" s="84">
        <v>726</v>
      </c>
      <c r="AD7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6" s="107">
        <v>8.8999999999999808</v>
      </c>
      <c r="AF726" s="110"/>
      <c r="AG726" s="2"/>
      <c r="AI726" s="3"/>
      <c r="AJ726" s="3"/>
      <c r="AK726" s="3"/>
    </row>
    <row r="727" spans="1:37" ht="34.049999999999997" customHeight="1" x14ac:dyDescent="0.3">
      <c r="A727" t="s">
        <v>1644</v>
      </c>
      <c r="C727" t="s">
        <v>351</v>
      </c>
      <c r="D727" s="14"/>
      <c r="E727" s="14" t="s">
        <v>56</v>
      </c>
      <c r="F727" s="79">
        <v>8.7033898305084634</v>
      </c>
      <c r="G727" s="80"/>
      <c r="H727" s="14"/>
      <c r="I727" s="14"/>
      <c r="J727" s="15" t="s">
        <v>351</v>
      </c>
      <c r="K727" s="64"/>
      <c r="L727" s="64"/>
      <c r="M727" s="15"/>
      <c r="N727" s="81"/>
      <c r="O727" s="82">
        <v>8479.533203125</v>
      </c>
      <c r="P727" s="82">
        <v>8903.662109375</v>
      </c>
      <c r="Q727" s="75"/>
      <c r="R727" s="83"/>
      <c r="S727" s="83"/>
      <c r="T727" s="77"/>
      <c r="U727" s="77"/>
      <c r="V727" s="77"/>
      <c r="W727" s="77"/>
      <c r="X727" s="50"/>
      <c r="Y727" s="50"/>
      <c r="Z727" s="50"/>
      <c r="AA727" s="50"/>
      <c r="AB727" s="49"/>
      <c r="AC727" s="84">
        <v>727</v>
      </c>
      <c r="AD7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7" s="107">
        <v>8.9999999999999805</v>
      </c>
      <c r="AF727" s="110"/>
      <c r="AG727" s="2"/>
      <c r="AI727" s="3"/>
      <c r="AJ727" s="3"/>
      <c r="AK727" s="3"/>
    </row>
    <row r="728" spans="1:37" ht="34.049999999999997" customHeight="1" x14ac:dyDescent="0.3">
      <c r="A728" t="s">
        <v>1645</v>
      </c>
      <c r="C728" t="s">
        <v>264</v>
      </c>
      <c r="D728" s="14"/>
      <c r="E728" s="14" t="s">
        <v>56</v>
      </c>
      <c r="F728" s="79">
        <v>8.8474576271186329</v>
      </c>
      <c r="G728" s="80"/>
      <c r="H728" s="14"/>
      <c r="I728" s="14"/>
      <c r="J728" s="15" t="s">
        <v>264</v>
      </c>
      <c r="K728" s="64"/>
      <c r="L728" s="64"/>
      <c r="M728" s="15"/>
      <c r="N728" s="81"/>
      <c r="O728" s="82">
        <v>3003.725341796875</v>
      </c>
      <c r="P728" s="82">
        <v>8689.267578125</v>
      </c>
      <c r="Q728" s="75"/>
      <c r="R728" s="83"/>
      <c r="S728" s="83"/>
      <c r="T728" s="77"/>
      <c r="U728" s="77"/>
      <c r="V728" s="77"/>
      <c r="W728" s="77"/>
      <c r="X728" s="50"/>
      <c r="Y728" s="50"/>
      <c r="Z728" s="50"/>
      <c r="AA728" s="50"/>
      <c r="AB728" s="49"/>
      <c r="AC728" s="84">
        <v>728</v>
      </c>
      <c r="AD7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8" s="107">
        <v>9.0999999999999801</v>
      </c>
      <c r="AF728" s="110"/>
      <c r="AG728" s="2"/>
      <c r="AI728" s="3"/>
      <c r="AJ728" s="3"/>
      <c r="AK728" s="3"/>
    </row>
    <row r="729" spans="1:37" ht="34.049999999999997" customHeight="1" x14ac:dyDescent="0.3">
      <c r="A729" t="s">
        <v>1646</v>
      </c>
      <c r="C729" t="s">
        <v>263</v>
      </c>
      <c r="D729" s="14"/>
      <c r="E729" s="14" t="s">
        <v>56</v>
      </c>
      <c r="F729" s="79">
        <v>8.9915254237288007</v>
      </c>
      <c r="G729" s="80"/>
      <c r="H729" s="14"/>
      <c r="I729" s="14"/>
      <c r="J729" s="15" t="s">
        <v>263</v>
      </c>
      <c r="K729" s="64"/>
      <c r="L729" s="64"/>
      <c r="M729" s="15"/>
      <c r="N729" s="81"/>
      <c r="O729" s="82">
        <v>3969.115234375</v>
      </c>
      <c r="P729" s="82">
        <v>4934.037109375</v>
      </c>
      <c r="Q729" s="75"/>
      <c r="R729" s="83"/>
      <c r="S729" s="83"/>
      <c r="T729" s="77"/>
      <c r="U729" s="77"/>
      <c r="V729" s="77"/>
      <c r="W729" s="77"/>
      <c r="X729" s="50"/>
      <c r="Y729" s="50"/>
      <c r="Z729" s="50"/>
      <c r="AA729" s="50"/>
      <c r="AB729" s="49"/>
      <c r="AC729" s="84">
        <v>729</v>
      </c>
      <c r="AD7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29" s="107">
        <v>9.1999999999999797</v>
      </c>
      <c r="AF729" s="110"/>
      <c r="AG729" s="2"/>
      <c r="AI729" s="3"/>
      <c r="AJ729" s="3"/>
      <c r="AK729" s="3"/>
    </row>
    <row r="730" spans="1:37" ht="34.049999999999997" customHeight="1" x14ac:dyDescent="0.3">
      <c r="A730" t="s">
        <v>1647</v>
      </c>
      <c r="C730" t="s">
        <v>353</v>
      </c>
      <c r="D730" s="14"/>
      <c r="E730" s="14" t="s">
        <v>56</v>
      </c>
      <c r="F730" s="79">
        <v>9.1355932203389685</v>
      </c>
      <c r="G730" s="80"/>
      <c r="H730" s="14"/>
      <c r="I730" s="14"/>
      <c r="J730" s="15" t="s">
        <v>353</v>
      </c>
      <c r="K730" s="64"/>
      <c r="L730" s="64"/>
      <c r="M730" s="15"/>
      <c r="N730" s="81"/>
      <c r="O730" s="82">
        <v>1371.0277099609375</v>
      </c>
      <c r="P730" s="82">
        <v>2501.745849609375</v>
      </c>
      <c r="Q730" s="75"/>
      <c r="R730" s="83"/>
      <c r="S730" s="83"/>
      <c r="T730" s="77"/>
      <c r="U730" s="77"/>
      <c r="V730" s="77"/>
      <c r="W730" s="77"/>
      <c r="X730" s="50"/>
      <c r="Y730" s="50"/>
      <c r="Z730" s="50"/>
      <c r="AA730" s="50"/>
      <c r="AB730" s="49"/>
      <c r="AC730" s="84">
        <v>730</v>
      </c>
      <c r="AD7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0" s="107">
        <v>9.2999999999999794</v>
      </c>
      <c r="AF730" s="110"/>
      <c r="AG730" s="2"/>
      <c r="AI730" s="3"/>
      <c r="AJ730" s="3"/>
      <c r="AK730" s="3"/>
    </row>
    <row r="731" spans="1:37" ht="34.049999999999997" customHeight="1" x14ac:dyDescent="0.3">
      <c r="A731" t="s">
        <v>1648</v>
      </c>
      <c r="C731" t="s">
        <v>351</v>
      </c>
      <c r="D731" s="14"/>
      <c r="E731" s="14" t="s">
        <v>56</v>
      </c>
      <c r="F731" s="79">
        <v>9.2796610169491416</v>
      </c>
      <c r="G731" s="80"/>
      <c r="H731" s="14"/>
      <c r="I731" s="14"/>
      <c r="J731" s="15" t="s">
        <v>351</v>
      </c>
      <c r="K731" s="64"/>
      <c r="L731" s="64"/>
      <c r="M731" s="15"/>
      <c r="N731" s="81"/>
      <c r="O731" s="82">
        <v>1937.27978515625</v>
      </c>
      <c r="P731" s="82">
        <v>2102.935791015625</v>
      </c>
      <c r="Q731" s="75"/>
      <c r="R731" s="83"/>
      <c r="S731" s="83"/>
      <c r="T731" s="77"/>
      <c r="U731" s="77"/>
      <c r="V731" s="77"/>
      <c r="W731" s="77"/>
      <c r="X731" s="50"/>
      <c r="Y731" s="50"/>
      <c r="Z731" s="50"/>
      <c r="AA731" s="50"/>
      <c r="AB731" s="49"/>
      <c r="AC731" s="84">
        <v>731</v>
      </c>
      <c r="AD7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1" s="107">
        <v>9.3999999999999808</v>
      </c>
      <c r="AF731" s="110"/>
      <c r="AG731" s="2"/>
      <c r="AI731" s="3"/>
      <c r="AJ731" s="3"/>
      <c r="AK731" s="3"/>
    </row>
    <row r="732" spans="1:37" ht="34.049999999999997" customHeight="1" x14ac:dyDescent="0.3">
      <c r="A732" t="s">
        <v>1649</v>
      </c>
      <c r="C732" t="s">
        <v>426</v>
      </c>
      <c r="D732" s="14"/>
      <c r="E732" s="14" t="s">
        <v>56</v>
      </c>
      <c r="F732" s="79">
        <v>9.4237288135593094</v>
      </c>
      <c r="G732" s="80"/>
      <c r="H732" s="14"/>
      <c r="I732" s="14"/>
      <c r="J732" s="15" t="s">
        <v>426</v>
      </c>
      <c r="K732" s="64"/>
      <c r="L732" s="64"/>
      <c r="M732" s="15"/>
      <c r="N732" s="81"/>
      <c r="O732" s="82">
        <v>5368.52294921875</v>
      </c>
      <c r="P732" s="82">
        <v>422.574462890625</v>
      </c>
      <c r="Q732" s="75"/>
      <c r="R732" s="83"/>
      <c r="S732" s="83"/>
      <c r="T732" s="77"/>
      <c r="U732" s="77"/>
      <c r="V732" s="77"/>
      <c r="W732" s="77"/>
      <c r="X732" s="50"/>
      <c r="Y732" s="50"/>
      <c r="Z732" s="50"/>
      <c r="AA732" s="50"/>
      <c r="AB732" s="49"/>
      <c r="AC732" s="84">
        <v>732</v>
      </c>
      <c r="AD7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2" s="107">
        <v>9.4999999999999805</v>
      </c>
      <c r="AF732" s="110"/>
      <c r="AG732" s="2"/>
      <c r="AI732" s="3"/>
      <c r="AJ732" s="3"/>
      <c r="AK732" s="3"/>
    </row>
    <row r="733" spans="1:37" ht="34.049999999999997" customHeight="1" x14ac:dyDescent="0.3">
      <c r="A733" t="s">
        <v>1650</v>
      </c>
      <c r="C733" t="s">
        <v>427</v>
      </c>
      <c r="D733" s="14"/>
      <c r="E733" s="14" t="s">
        <v>56</v>
      </c>
      <c r="F733" s="79">
        <v>9.5677966101694771</v>
      </c>
      <c r="G733" s="80"/>
      <c r="H733" s="14"/>
      <c r="I733" s="14"/>
      <c r="J733" s="15" t="s">
        <v>427</v>
      </c>
      <c r="K733" s="64"/>
      <c r="L733" s="64"/>
      <c r="M733" s="15"/>
      <c r="N733" s="81"/>
      <c r="O733" s="82">
        <v>716.5601806640625</v>
      </c>
      <c r="P733" s="82">
        <v>4537.052734375</v>
      </c>
      <c r="Q733" s="75"/>
      <c r="R733" s="83"/>
      <c r="S733" s="83"/>
      <c r="T733" s="77"/>
      <c r="U733" s="77"/>
      <c r="V733" s="77"/>
      <c r="W733" s="77"/>
      <c r="X733" s="50"/>
      <c r="Y733" s="50"/>
      <c r="Z733" s="50"/>
      <c r="AA733" s="50"/>
      <c r="AB733" s="49"/>
      <c r="AC733" s="84">
        <v>733</v>
      </c>
      <c r="AD7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3" s="107">
        <v>9.5999999999999801</v>
      </c>
      <c r="AF733" s="110"/>
      <c r="AG733" s="2"/>
      <c r="AI733" s="3"/>
      <c r="AJ733" s="3"/>
      <c r="AK733" s="3"/>
    </row>
    <row r="734" spans="1:37" ht="34.049999999999997" customHeight="1" x14ac:dyDescent="0.3">
      <c r="A734" t="s">
        <v>1651</v>
      </c>
      <c r="C734" t="s">
        <v>373</v>
      </c>
      <c r="D734" s="14"/>
      <c r="E734" s="14" t="s">
        <v>56</v>
      </c>
      <c r="F734" s="79">
        <v>9.7118644067796467</v>
      </c>
      <c r="G734" s="80"/>
      <c r="H734" s="14"/>
      <c r="I734" s="14"/>
      <c r="J734" s="15" t="s">
        <v>373</v>
      </c>
      <c r="K734" s="64"/>
      <c r="L734" s="64"/>
      <c r="M734" s="15"/>
      <c r="N734" s="81"/>
      <c r="O734" s="82">
        <v>1315.9127197265625</v>
      </c>
      <c r="P734" s="82">
        <v>1778.2811279296875</v>
      </c>
      <c r="Q734" s="75"/>
      <c r="R734" s="83"/>
      <c r="S734" s="83"/>
      <c r="T734" s="77"/>
      <c r="U734" s="77"/>
      <c r="V734" s="77"/>
      <c r="W734" s="77"/>
      <c r="X734" s="50"/>
      <c r="Y734" s="50"/>
      <c r="Z734" s="50"/>
      <c r="AA734" s="50"/>
      <c r="AB734" s="49"/>
      <c r="AC734" s="84">
        <v>734</v>
      </c>
      <c r="AD7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4" s="107">
        <v>9.6999999999999797</v>
      </c>
      <c r="AF734" s="110"/>
      <c r="AG734" s="2"/>
      <c r="AI734" s="3"/>
      <c r="AJ734" s="3"/>
      <c r="AK734" s="3"/>
    </row>
    <row r="735" spans="1:37" ht="34.049999999999997" customHeight="1" x14ac:dyDescent="0.3">
      <c r="A735" t="s">
        <v>1652</v>
      </c>
      <c r="C735" t="s">
        <v>238</v>
      </c>
      <c r="D735" s="14"/>
      <c r="E735" s="14" t="s">
        <v>56</v>
      </c>
      <c r="F735" s="79">
        <v>9.8559322033898162</v>
      </c>
      <c r="G735" s="80"/>
      <c r="H735" s="14"/>
      <c r="I735" s="14"/>
      <c r="J735" s="15" t="s">
        <v>238</v>
      </c>
      <c r="K735" s="64"/>
      <c r="L735" s="64"/>
      <c r="M735" s="15"/>
      <c r="N735" s="81"/>
      <c r="O735" s="82">
        <v>3108.293701171875</v>
      </c>
      <c r="P735" s="82">
        <v>776.40338134765625</v>
      </c>
      <c r="Q735" s="75"/>
      <c r="R735" s="83"/>
      <c r="S735" s="83"/>
      <c r="T735" s="77"/>
      <c r="U735" s="77"/>
      <c r="V735" s="77"/>
      <c r="W735" s="77"/>
      <c r="X735" s="50"/>
      <c r="Y735" s="50"/>
      <c r="Z735" s="50"/>
      <c r="AA735" s="50"/>
      <c r="AB735" s="49"/>
      <c r="AC735" s="84">
        <v>735</v>
      </c>
      <c r="AD7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5" s="107">
        <v>9.7999999999999794</v>
      </c>
      <c r="AF735" s="110"/>
      <c r="AG735" s="2"/>
      <c r="AI735" s="3"/>
      <c r="AJ735" s="3"/>
      <c r="AK735" s="3"/>
    </row>
    <row r="736" spans="1:37" ht="34.049999999999997" customHeight="1" x14ac:dyDescent="0.3">
      <c r="A736" t="s">
        <v>1653</v>
      </c>
      <c r="C736" t="s">
        <v>428</v>
      </c>
      <c r="D736" s="14"/>
      <c r="E736" s="14" t="s">
        <v>56</v>
      </c>
      <c r="F736" s="79">
        <v>3.0847457627118899</v>
      </c>
      <c r="G736" s="80"/>
      <c r="H736" s="14"/>
      <c r="I736" s="14"/>
      <c r="J736" s="15" t="s">
        <v>428</v>
      </c>
      <c r="K736" s="64"/>
      <c r="L736" s="64"/>
      <c r="M736" s="15"/>
      <c r="N736" s="81"/>
      <c r="O736" s="82">
        <v>9664.2734375</v>
      </c>
      <c r="P736" s="82">
        <v>5365.4609375</v>
      </c>
      <c r="Q736" s="75"/>
      <c r="R736" s="83"/>
      <c r="S736" s="83"/>
      <c r="T736" s="77"/>
      <c r="U736" s="77"/>
      <c r="V736" s="77"/>
      <c r="W736" s="77"/>
      <c r="X736" s="50"/>
      <c r="Y736" s="50"/>
      <c r="Z736" s="50"/>
      <c r="AA736" s="50"/>
      <c r="AB736" s="49"/>
      <c r="AC736" s="84">
        <v>736</v>
      </c>
      <c r="AD7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6" s="107">
        <v>5.0999999999999996</v>
      </c>
      <c r="AF736" s="110"/>
      <c r="AG736" s="2"/>
      <c r="AI736" s="3"/>
      <c r="AJ736" s="3"/>
      <c r="AK736" s="3"/>
    </row>
    <row r="737" spans="1:37" ht="34.049999999999997" customHeight="1" x14ac:dyDescent="0.3">
      <c r="A737" t="s">
        <v>1654</v>
      </c>
      <c r="C737" t="s">
        <v>208</v>
      </c>
      <c r="D737" s="14"/>
      <c r="E737" s="14" t="s">
        <v>56</v>
      </c>
      <c r="F737" s="79">
        <v>3.2288135593220604</v>
      </c>
      <c r="G737" s="80"/>
      <c r="H737" s="14"/>
      <c r="I737" s="14"/>
      <c r="J737" s="15" t="s">
        <v>208</v>
      </c>
      <c r="K737" s="64"/>
      <c r="L737" s="64"/>
      <c r="M737" s="15"/>
      <c r="N737" s="81"/>
      <c r="O737" s="82">
        <v>7882.6533203125</v>
      </c>
      <c r="P737" s="82">
        <v>5600.6123046875</v>
      </c>
      <c r="Q737" s="75"/>
      <c r="R737" s="83"/>
      <c r="S737" s="83"/>
      <c r="T737" s="77"/>
      <c r="U737" s="77"/>
      <c r="V737" s="77"/>
      <c r="W737" s="77"/>
      <c r="X737" s="50"/>
      <c r="Y737" s="50"/>
      <c r="Z737" s="50"/>
      <c r="AA737" s="50"/>
      <c r="AB737" s="49"/>
      <c r="AC737" s="84">
        <v>737</v>
      </c>
      <c r="AD7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7" s="107">
        <v>5.2</v>
      </c>
      <c r="AF737" s="110"/>
      <c r="AG737" s="2"/>
      <c r="AI737" s="3"/>
      <c r="AJ737" s="3"/>
      <c r="AK737" s="3"/>
    </row>
    <row r="738" spans="1:37" ht="34.049999999999997" customHeight="1" x14ac:dyDescent="0.3">
      <c r="A738" t="s">
        <v>1655</v>
      </c>
      <c r="C738" t="s">
        <v>429</v>
      </c>
      <c r="D738" s="14"/>
      <c r="E738" s="14" t="s">
        <v>56</v>
      </c>
      <c r="F738" s="79">
        <v>3.372881355932229</v>
      </c>
      <c r="G738" s="80"/>
      <c r="H738" s="14"/>
      <c r="I738" s="14"/>
      <c r="J738" s="15" t="s">
        <v>429</v>
      </c>
      <c r="K738" s="64"/>
      <c r="L738" s="64"/>
      <c r="M738" s="15"/>
      <c r="N738" s="81"/>
      <c r="O738" s="82">
        <v>7589.4814453125</v>
      </c>
      <c r="P738" s="82">
        <v>7064.4033203125</v>
      </c>
      <c r="Q738" s="75"/>
      <c r="R738" s="83"/>
      <c r="S738" s="83"/>
      <c r="T738" s="77"/>
      <c r="U738" s="77"/>
      <c r="V738" s="77"/>
      <c r="W738" s="77"/>
      <c r="X738" s="50"/>
      <c r="Y738" s="50"/>
      <c r="Z738" s="50"/>
      <c r="AA738" s="50"/>
      <c r="AB738" s="49"/>
      <c r="AC738" s="84">
        <v>738</v>
      </c>
      <c r="AD7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8" s="107">
        <v>5.3</v>
      </c>
      <c r="AF738" s="110"/>
      <c r="AG738" s="2"/>
      <c r="AI738" s="3"/>
      <c r="AJ738" s="3"/>
      <c r="AK738" s="3"/>
    </row>
    <row r="739" spans="1:37" ht="34.049999999999997" customHeight="1" x14ac:dyDescent="0.3">
      <c r="A739" t="s">
        <v>1656</v>
      </c>
      <c r="C739" t="s">
        <v>281</v>
      </c>
      <c r="D739" s="14"/>
      <c r="E739" s="14" t="s">
        <v>56</v>
      </c>
      <c r="F739" s="79">
        <v>3.516949152542399</v>
      </c>
      <c r="G739" s="80"/>
      <c r="H739" s="14"/>
      <c r="I739" s="14"/>
      <c r="J739" s="15" t="s">
        <v>281</v>
      </c>
      <c r="K739" s="64"/>
      <c r="L739" s="64"/>
      <c r="M739" s="15"/>
      <c r="N739" s="81"/>
      <c r="O739" s="82">
        <v>1219.7310791015625</v>
      </c>
      <c r="P739" s="82">
        <v>3178.75732421875</v>
      </c>
      <c r="Q739" s="75"/>
      <c r="R739" s="83"/>
      <c r="S739" s="83"/>
      <c r="T739" s="77"/>
      <c r="U739" s="77"/>
      <c r="V739" s="77"/>
      <c r="W739" s="77"/>
      <c r="X739" s="50"/>
      <c r="Y739" s="50"/>
      <c r="Z739" s="50"/>
      <c r="AA739" s="50"/>
      <c r="AB739" s="49"/>
      <c r="AC739" s="84">
        <v>739</v>
      </c>
      <c r="AD7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39" s="107">
        <v>5.4</v>
      </c>
      <c r="AF739" s="110"/>
      <c r="AG739" s="2"/>
      <c r="AI739" s="3"/>
      <c r="AJ739" s="3"/>
      <c r="AK739" s="3"/>
    </row>
    <row r="740" spans="1:37" ht="34.049999999999997" customHeight="1" x14ac:dyDescent="0.3">
      <c r="A740" t="s">
        <v>1657</v>
      </c>
      <c r="C740" t="s">
        <v>430</v>
      </c>
      <c r="D740" s="14"/>
      <c r="E740" s="14" t="s">
        <v>56</v>
      </c>
      <c r="F740" s="79">
        <v>3.6610169491525677</v>
      </c>
      <c r="G740" s="80"/>
      <c r="H740" s="14"/>
      <c r="I740" s="14"/>
      <c r="J740" s="15" t="s">
        <v>430</v>
      </c>
      <c r="K740" s="64"/>
      <c r="L740" s="64"/>
      <c r="M740" s="15"/>
      <c r="N740" s="81"/>
      <c r="O740" s="82">
        <v>3377.310791015625</v>
      </c>
      <c r="P740" s="82">
        <v>1653.3970947265625</v>
      </c>
      <c r="Q740" s="75"/>
      <c r="R740" s="83"/>
      <c r="S740" s="83"/>
      <c r="T740" s="77"/>
      <c r="U740" s="77"/>
      <c r="V740" s="77"/>
      <c r="W740" s="77"/>
      <c r="X740" s="50"/>
      <c r="Y740" s="50"/>
      <c r="Z740" s="50"/>
      <c r="AA740" s="50"/>
      <c r="AB740" s="49"/>
      <c r="AC740" s="84">
        <v>740</v>
      </c>
      <c r="AD7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0" s="107">
        <v>5.5</v>
      </c>
      <c r="AF740" s="110"/>
      <c r="AG740" s="2"/>
      <c r="AI740" s="3"/>
      <c r="AJ740" s="3"/>
      <c r="AK740" s="3"/>
    </row>
    <row r="741" spans="1:37" ht="34.049999999999997" customHeight="1" x14ac:dyDescent="0.3">
      <c r="A741" t="s">
        <v>1658</v>
      </c>
      <c r="C741" t="s">
        <v>190</v>
      </c>
      <c r="D741" s="14"/>
      <c r="E741" s="14" t="s">
        <v>56</v>
      </c>
      <c r="F741" s="79">
        <v>3.8050847457627364</v>
      </c>
      <c r="G741" s="80"/>
      <c r="H741" s="14"/>
      <c r="I741" s="14"/>
      <c r="J741" s="15" t="s">
        <v>190</v>
      </c>
      <c r="K741" s="64"/>
      <c r="L741" s="64"/>
      <c r="M741" s="15"/>
      <c r="N741" s="81"/>
      <c r="O741" s="82">
        <v>5667.18505859375</v>
      </c>
      <c r="P741" s="82">
        <v>4349.494140625</v>
      </c>
      <c r="Q741" s="75"/>
      <c r="R741" s="83"/>
      <c r="S741" s="83"/>
      <c r="T741" s="77"/>
      <c r="U741" s="77"/>
      <c r="V741" s="77"/>
      <c r="W741" s="77"/>
      <c r="X741" s="50"/>
      <c r="Y741" s="50"/>
      <c r="Z741" s="50"/>
      <c r="AA741" s="50"/>
      <c r="AB741" s="49"/>
      <c r="AC741" s="84">
        <v>741</v>
      </c>
      <c r="AD7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1" s="107">
        <v>5.6</v>
      </c>
      <c r="AF741" s="110"/>
      <c r="AG741" s="2"/>
      <c r="AI741" s="3"/>
      <c r="AJ741" s="3"/>
      <c r="AK741" s="3"/>
    </row>
    <row r="742" spans="1:37" ht="34.049999999999997" customHeight="1" x14ac:dyDescent="0.3">
      <c r="A742" t="s">
        <v>1659</v>
      </c>
      <c r="C742" t="s">
        <v>431</v>
      </c>
      <c r="D742" s="14"/>
      <c r="E742" s="14" t="s">
        <v>56</v>
      </c>
      <c r="F742" s="79">
        <v>3.9491525423729068</v>
      </c>
      <c r="G742" s="80"/>
      <c r="H742" s="14"/>
      <c r="I742" s="14"/>
      <c r="J742" s="15" t="s">
        <v>431</v>
      </c>
      <c r="K742" s="64"/>
      <c r="L742" s="64"/>
      <c r="M742" s="15"/>
      <c r="N742" s="81"/>
      <c r="O742" s="82">
        <v>7780.6015625</v>
      </c>
      <c r="P742" s="82">
        <v>5571.35546875</v>
      </c>
      <c r="Q742" s="75"/>
      <c r="R742" s="83"/>
      <c r="S742" s="83"/>
      <c r="T742" s="77"/>
      <c r="U742" s="77"/>
      <c r="V742" s="77"/>
      <c r="W742" s="77"/>
      <c r="X742" s="50"/>
      <c r="Y742" s="50"/>
      <c r="Z742" s="50"/>
      <c r="AA742" s="50"/>
      <c r="AB742" s="49"/>
      <c r="AC742" s="84">
        <v>742</v>
      </c>
      <c r="AD7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2" s="107">
        <v>5.7</v>
      </c>
      <c r="AF742" s="110"/>
      <c r="AG742" s="2"/>
      <c r="AI742" s="3"/>
      <c r="AJ742" s="3"/>
      <c r="AK742" s="3"/>
    </row>
    <row r="743" spans="1:37" ht="34.049999999999997" customHeight="1" x14ac:dyDescent="0.3">
      <c r="A743" t="s">
        <v>1660</v>
      </c>
      <c r="C743" t="s">
        <v>432</v>
      </c>
      <c r="D743" s="14"/>
      <c r="E743" s="14" t="s">
        <v>56</v>
      </c>
      <c r="F743" s="79">
        <v>4.093220338983075</v>
      </c>
      <c r="G743" s="80"/>
      <c r="H743" s="14"/>
      <c r="I743" s="14"/>
      <c r="J743" s="15" t="s">
        <v>432</v>
      </c>
      <c r="K743" s="64"/>
      <c r="L743" s="64"/>
      <c r="M743" s="15"/>
      <c r="N743" s="81"/>
      <c r="O743" s="82">
        <v>9209.1220703125</v>
      </c>
      <c r="P743" s="82">
        <v>6811.05712890625</v>
      </c>
      <c r="Q743" s="75"/>
      <c r="R743" s="83"/>
      <c r="S743" s="83"/>
      <c r="T743" s="77"/>
      <c r="U743" s="77"/>
      <c r="V743" s="77"/>
      <c r="W743" s="77"/>
      <c r="X743" s="50"/>
      <c r="Y743" s="50"/>
      <c r="Z743" s="50"/>
      <c r="AA743" s="50"/>
      <c r="AB743" s="49"/>
      <c r="AC743" s="84">
        <v>743</v>
      </c>
      <c r="AD7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3" s="107">
        <v>5.8</v>
      </c>
      <c r="AF743" s="110"/>
      <c r="AG743" s="2"/>
      <c r="AI743" s="3"/>
      <c r="AJ743" s="3"/>
      <c r="AK743" s="3"/>
    </row>
    <row r="744" spans="1:37" ht="34.049999999999997" customHeight="1" x14ac:dyDescent="0.3">
      <c r="A744" t="s">
        <v>1661</v>
      </c>
      <c r="C744" t="s">
        <v>433</v>
      </c>
      <c r="D744" s="14"/>
      <c r="E744" s="14" t="s">
        <v>56</v>
      </c>
      <c r="F744" s="79">
        <v>4.2372881355932455</v>
      </c>
      <c r="G744" s="80"/>
      <c r="H744" s="14"/>
      <c r="I744" s="14"/>
      <c r="J744" s="15" t="s">
        <v>433</v>
      </c>
      <c r="K744" s="64"/>
      <c r="L744" s="64"/>
      <c r="M744" s="15"/>
      <c r="N744" s="81"/>
      <c r="O744" s="82">
        <v>6379.02490234375</v>
      </c>
      <c r="P744" s="82">
        <v>1358.7249755859375</v>
      </c>
      <c r="Q744" s="75"/>
      <c r="R744" s="83"/>
      <c r="S744" s="83"/>
      <c r="T744" s="77"/>
      <c r="U744" s="77"/>
      <c r="V744" s="77"/>
      <c r="W744" s="77"/>
      <c r="X744" s="50"/>
      <c r="Y744" s="50"/>
      <c r="Z744" s="50"/>
      <c r="AA744" s="50"/>
      <c r="AB744" s="49"/>
      <c r="AC744" s="84">
        <v>744</v>
      </c>
      <c r="AD7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4" s="107">
        <v>5.9</v>
      </c>
      <c r="AF744" s="110"/>
      <c r="AG744" s="2"/>
      <c r="AI744" s="3"/>
      <c r="AJ744" s="3"/>
      <c r="AK744" s="3"/>
    </row>
    <row r="745" spans="1:37" ht="34.049999999999997" customHeight="1" x14ac:dyDescent="0.3">
      <c r="A745" t="s">
        <v>1662</v>
      </c>
      <c r="C745" t="s">
        <v>208</v>
      </c>
      <c r="D745" s="14"/>
      <c r="E745" s="14" t="s">
        <v>56</v>
      </c>
      <c r="F745" s="79">
        <v>4.3813559322034141</v>
      </c>
      <c r="G745" s="80"/>
      <c r="H745" s="14"/>
      <c r="I745" s="14"/>
      <c r="J745" s="15" t="s">
        <v>208</v>
      </c>
      <c r="K745" s="64"/>
      <c r="L745" s="64"/>
      <c r="M745" s="15"/>
      <c r="N745" s="81"/>
      <c r="O745" s="82">
        <v>7997.5576171875</v>
      </c>
      <c r="P745" s="82">
        <v>5701.24853515625</v>
      </c>
      <c r="Q745" s="75"/>
      <c r="R745" s="83"/>
      <c r="S745" s="83"/>
      <c r="T745" s="77"/>
      <c r="U745" s="77"/>
      <c r="V745" s="77"/>
      <c r="W745" s="77"/>
      <c r="X745" s="50"/>
      <c r="Y745" s="50"/>
      <c r="Z745" s="50"/>
      <c r="AA745" s="50"/>
      <c r="AB745" s="49"/>
      <c r="AC745" s="84">
        <v>745</v>
      </c>
      <c r="AD7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5" s="107">
        <v>6</v>
      </c>
      <c r="AF745" s="110"/>
      <c r="AG745" s="2"/>
      <c r="AI745" s="3"/>
      <c r="AJ745" s="3"/>
      <c r="AK745" s="3"/>
    </row>
    <row r="746" spans="1:37" ht="34.049999999999997" customHeight="1" x14ac:dyDescent="0.3">
      <c r="A746" t="s">
        <v>1663</v>
      </c>
      <c r="C746" t="s">
        <v>384</v>
      </c>
      <c r="D746" s="14"/>
      <c r="E746" s="14" t="s">
        <v>56</v>
      </c>
      <c r="F746" s="79">
        <v>4.5254237288135979</v>
      </c>
      <c r="G746" s="80"/>
      <c r="H746" s="14"/>
      <c r="I746" s="14"/>
      <c r="J746" s="15" t="s">
        <v>384</v>
      </c>
      <c r="K746" s="64"/>
      <c r="L746" s="64"/>
      <c r="M746" s="15"/>
      <c r="N746" s="81"/>
      <c r="O746" s="82">
        <v>7400.5078125</v>
      </c>
      <c r="P746" s="82">
        <v>8845.6142578125</v>
      </c>
      <c r="Q746" s="75"/>
      <c r="R746" s="83"/>
      <c r="S746" s="83"/>
      <c r="T746" s="77"/>
      <c r="U746" s="77"/>
      <c r="V746" s="77"/>
      <c r="W746" s="77"/>
      <c r="X746" s="50"/>
      <c r="Y746" s="50"/>
      <c r="Z746" s="50"/>
      <c r="AA746" s="50"/>
      <c r="AB746" s="49"/>
      <c r="AC746" s="84">
        <v>746</v>
      </c>
      <c r="AD7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6" s="107">
        <v>6.1000000000000103</v>
      </c>
      <c r="AF746" s="110"/>
      <c r="AG746" s="2"/>
      <c r="AI746" s="3"/>
      <c r="AJ746" s="3"/>
      <c r="AK746" s="3"/>
    </row>
    <row r="747" spans="1:37" ht="34.049999999999997" customHeight="1" x14ac:dyDescent="0.3">
      <c r="A747" t="s">
        <v>1664</v>
      </c>
      <c r="C747" t="s">
        <v>434</v>
      </c>
      <c r="D747" s="14"/>
      <c r="E747" s="14" t="s">
        <v>56</v>
      </c>
      <c r="F747" s="79">
        <v>4.6694915254237674</v>
      </c>
      <c r="G747" s="80"/>
      <c r="H747" s="14"/>
      <c r="I747" s="14"/>
      <c r="J747" s="15" t="s">
        <v>434</v>
      </c>
      <c r="K747" s="64"/>
      <c r="L747" s="64"/>
      <c r="M747" s="15"/>
      <c r="N747" s="81"/>
      <c r="O747" s="82">
        <v>6251.05810546875</v>
      </c>
      <c r="P747" s="82">
        <v>9701.7265625</v>
      </c>
      <c r="Q747" s="75"/>
      <c r="R747" s="83"/>
      <c r="S747" s="83"/>
      <c r="T747" s="77"/>
      <c r="U747" s="77"/>
      <c r="V747" s="77"/>
      <c r="W747" s="77"/>
      <c r="X747" s="50"/>
      <c r="Y747" s="50"/>
      <c r="Z747" s="50"/>
      <c r="AA747" s="50"/>
      <c r="AB747" s="49"/>
      <c r="AC747" s="84">
        <v>747</v>
      </c>
      <c r="AD7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7" s="107">
        <v>6.2000000000000099</v>
      </c>
      <c r="AF747" s="110"/>
      <c r="AG747" s="2"/>
      <c r="AI747" s="3"/>
      <c r="AJ747" s="3"/>
      <c r="AK747" s="3"/>
    </row>
    <row r="748" spans="1:37" ht="34.049999999999997" customHeight="1" x14ac:dyDescent="0.3">
      <c r="A748" t="s">
        <v>1665</v>
      </c>
      <c r="C748" t="s">
        <v>195</v>
      </c>
      <c r="D748" s="14"/>
      <c r="E748" s="14" t="s">
        <v>56</v>
      </c>
      <c r="F748" s="79">
        <v>4.8135593220339361</v>
      </c>
      <c r="G748" s="80"/>
      <c r="H748" s="14"/>
      <c r="I748" s="14"/>
      <c r="J748" s="15" t="s">
        <v>195</v>
      </c>
      <c r="K748" s="64"/>
      <c r="L748" s="64"/>
      <c r="M748" s="15"/>
      <c r="N748" s="81"/>
      <c r="O748" s="82">
        <v>3929.77587890625</v>
      </c>
      <c r="P748" s="82">
        <v>9479.189453125</v>
      </c>
      <c r="Q748" s="75"/>
      <c r="R748" s="83"/>
      <c r="S748" s="83"/>
      <c r="T748" s="77"/>
      <c r="U748" s="77"/>
      <c r="V748" s="77"/>
      <c r="W748" s="77"/>
      <c r="X748" s="50"/>
      <c r="Y748" s="50"/>
      <c r="Z748" s="50"/>
      <c r="AA748" s="50"/>
      <c r="AB748" s="49"/>
      <c r="AC748" s="84">
        <v>748</v>
      </c>
      <c r="AD7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8" s="107">
        <v>6.3000000000000096</v>
      </c>
      <c r="AF748" s="110"/>
      <c r="AG748" s="2"/>
      <c r="AI748" s="3"/>
      <c r="AJ748" s="3"/>
      <c r="AK748" s="3"/>
    </row>
    <row r="749" spans="1:37" ht="34.049999999999997" customHeight="1" x14ac:dyDescent="0.3">
      <c r="A749" t="s">
        <v>1666</v>
      </c>
      <c r="C749" t="s">
        <v>300</v>
      </c>
      <c r="D749" s="14"/>
      <c r="E749" s="14" t="s">
        <v>56</v>
      </c>
      <c r="F749" s="79">
        <v>4.9576271186441057</v>
      </c>
      <c r="G749" s="80"/>
      <c r="H749" s="14"/>
      <c r="I749" s="14"/>
      <c r="J749" s="15" t="s">
        <v>300</v>
      </c>
      <c r="K749" s="64"/>
      <c r="L749" s="64"/>
      <c r="M749" s="15"/>
      <c r="N749" s="81"/>
      <c r="O749" s="82">
        <v>6078.955078125</v>
      </c>
      <c r="P749" s="82">
        <v>9089.8095703125</v>
      </c>
      <c r="Q749" s="75"/>
      <c r="R749" s="83"/>
      <c r="S749" s="83"/>
      <c r="T749" s="77"/>
      <c r="U749" s="77"/>
      <c r="V749" s="77"/>
      <c r="W749" s="77"/>
      <c r="X749" s="50"/>
      <c r="Y749" s="50"/>
      <c r="Z749" s="50"/>
      <c r="AA749" s="50"/>
      <c r="AB749" s="49"/>
      <c r="AC749" s="84">
        <v>749</v>
      </c>
      <c r="AD7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49" s="107">
        <v>6.4000000000000101</v>
      </c>
      <c r="AF749" s="110"/>
      <c r="AG749" s="2"/>
      <c r="AI749" s="3"/>
      <c r="AJ749" s="3"/>
      <c r="AK749" s="3"/>
    </row>
    <row r="750" spans="1:37" ht="34.049999999999997" customHeight="1" x14ac:dyDescent="0.3">
      <c r="A750" t="s">
        <v>1667</v>
      </c>
      <c r="C750" t="s">
        <v>175</v>
      </c>
      <c r="D750" s="14"/>
      <c r="E750" s="14" t="s">
        <v>56</v>
      </c>
      <c r="F750" s="79">
        <v>5.1016949152542743</v>
      </c>
      <c r="G750" s="80"/>
      <c r="H750" s="14"/>
      <c r="I750" s="14"/>
      <c r="J750" s="15" t="s">
        <v>175</v>
      </c>
      <c r="K750" s="64"/>
      <c r="L750" s="64"/>
      <c r="M750" s="15"/>
      <c r="N750" s="81"/>
      <c r="O750" s="82">
        <v>3719.505859375</v>
      </c>
      <c r="P750" s="82">
        <v>8187.9384765625</v>
      </c>
      <c r="Q750" s="75"/>
      <c r="R750" s="83"/>
      <c r="S750" s="83"/>
      <c r="T750" s="77"/>
      <c r="U750" s="77"/>
      <c r="V750" s="77"/>
      <c r="W750" s="77"/>
      <c r="X750" s="50"/>
      <c r="Y750" s="50"/>
      <c r="Z750" s="50"/>
      <c r="AA750" s="50"/>
      <c r="AB750" s="49"/>
      <c r="AC750" s="84">
        <v>750</v>
      </c>
      <c r="AD7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0" s="107">
        <v>6.5000000000000098</v>
      </c>
      <c r="AF750" s="110"/>
      <c r="AG750" s="2"/>
      <c r="AI750" s="3"/>
      <c r="AJ750" s="3"/>
      <c r="AK750" s="3"/>
    </row>
    <row r="751" spans="1:37" ht="34.049999999999997" customHeight="1" x14ac:dyDescent="0.3">
      <c r="A751" t="s">
        <v>1668</v>
      </c>
      <c r="C751" t="s">
        <v>194</v>
      </c>
      <c r="D751" s="14"/>
      <c r="E751" s="14" t="s">
        <v>56</v>
      </c>
      <c r="F751" s="79">
        <v>5.2457627118644439</v>
      </c>
      <c r="G751" s="80"/>
      <c r="H751" s="14"/>
      <c r="I751" s="14"/>
      <c r="J751" s="15" t="s">
        <v>194</v>
      </c>
      <c r="K751" s="64"/>
      <c r="L751" s="64"/>
      <c r="M751" s="15"/>
      <c r="N751" s="81"/>
      <c r="O751" s="82">
        <v>9086.8583984375</v>
      </c>
      <c r="P751" s="82">
        <v>3949.901123046875</v>
      </c>
      <c r="Q751" s="75"/>
      <c r="R751" s="83"/>
      <c r="S751" s="83"/>
      <c r="T751" s="77"/>
      <c r="U751" s="77"/>
      <c r="V751" s="77"/>
      <c r="W751" s="77"/>
      <c r="X751" s="50"/>
      <c r="Y751" s="50"/>
      <c r="Z751" s="50"/>
      <c r="AA751" s="50"/>
      <c r="AB751" s="49"/>
      <c r="AC751" s="84">
        <v>751</v>
      </c>
      <c r="AD7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1" s="107">
        <v>6.6000000000000103</v>
      </c>
      <c r="AF751" s="110"/>
      <c r="AG751" s="2"/>
      <c r="AI751" s="3"/>
      <c r="AJ751" s="3"/>
      <c r="AK751" s="3"/>
    </row>
    <row r="752" spans="1:37" ht="34.049999999999997" customHeight="1" x14ac:dyDescent="0.3">
      <c r="A752" t="s">
        <v>1669</v>
      </c>
      <c r="C752" t="s">
        <v>284</v>
      </c>
      <c r="D752" s="14"/>
      <c r="E752" s="14" t="s">
        <v>56</v>
      </c>
      <c r="F752" s="79">
        <v>5.3898305084746134</v>
      </c>
      <c r="G752" s="80"/>
      <c r="H752" s="14"/>
      <c r="I752" s="14"/>
      <c r="J752" s="15" t="s">
        <v>284</v>
      </c>
      <c r="K752" s="64"/>
      <c r="L752" s="64"/>
      <c r="M752" s="15"/>
      <c r="N752" s="81"/>
      <c r="O752" s="82">
        <v>654.53021240234375</v>
      </c>
      <c r="P752" s="82">
        <v>3315.854248046875</v>
      </c>
      <c r="Q752" s="75"/>
      <c r="R752" s="83"/>
      <c r="S752" s="83"/>
      <c r="T752" s="77"/>
      <c r="U752" s="77"/>
      <c r="V752" s="77"/>
      <c r="W752" s="77"/>
      <c r="X752" s="50"/>
      <c r="Y752" s="50"/>
      <c r="Z752" s="50"/>
      <c r="AA752" s="50"/>
      <c r="AB752" s="49"/>
      <c r="AC752" s="84">
        <v>752</v>
      </c>
      <c r="AD7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2" s="107">
        <v>6.7000000000000099</v>
      </c>
      <c r="AF752" s="110"/>
      <c r="AG752" s="2"/>
      <c r="AI752" s="3"/>
      <c r="AJ752" s="3"/>
      <c r="AK752" s="3"/>
    </row>
    <row r="753" spans="1:37" ht="34.049999999999997" customHeight="1" x14ac:dyDescent="0.3">
      <c r="A753" t="s">
        <v>1670</v>
      </c>
      <c r="C753" t="s">
        <v>435</v>
      </c>
      <c r="D753" s="14"/>
      <c r="E753" s="14" t="s">
        <v>56</v>
      </c>
      <c r="F753" s="79">
        <v>5.5338983050847821</v>
      </c>
      <c r="G753" s="80"/>
      <c r="H753" s="14"/>
      <c r="I753" s="14"/>
      <c r="J753" s="15" t="s">
        <v>435</v>
      </c>
      <c r="K753" s="64"/>
      <c r="L753" s="64"/>
      <c r="M753" s="15"/>
      <c r="N753" s="81"/>
      <c r="O753" s="82">
        <v>4118.35400390625</v>
      </c>
      <c r="P753" s="82">
        <v>450.48529052734375</v>
      </c>
      <c r="Q753" s="75"/>
      <c r="R753" s="83"/>
      <c r="S753" s="83"/>
      <c r="T753" s="77"/>
      <c r="U753" s="77"/>
      <c r="V753" s="77"/>
      <c r="W753" s="77"/>
      <c r="X753" s="50"/>
      <c r="Y753" s="50"/>
      <c r="Z753" s="50"/>
      <c r="AA753" s="50"/>
      <c r="AB753" s="49"/>
      <c r="AC753" s="84">
        <v>753</v>
      </c>
      <c r="AD7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3" s="107">
        <v>6.8000000000000096</v>
      </c>
      <c r="AF753" s="110"/>
      <c r="AG753" s="2"/>
      <c r="AI753" s="3"/>
      <c r="AJ753" s="3"/>
      <c r="AK753" s="3"/>
    </row>
    <row r="754" spans="1:37" ht="34.049999999999997" customHeight="1" x14ac:dyDescent="0.3">
      <c r="A754" t="s">
        <v>1671</v>
      </c>
      <c r="C754" t="s">
        <v>229</v>
      </c>
      <c r="D754" s="14"/>
      <c r="E754" s="14" t="s">
        <v>56</v>
      </c>
      <c r="F754" s="79">
        <v>5.6779661016949516</v>
      </c>
      <c r="G754" s="80"/>
      <c r="H754" s="14"/>
      <c r="I754" s="14"/>
      <c r="J754" s="15" t="s">
        <v>229</v>
      </c>
      <c r="K754" s="64"/>
      <c r="L754" s="64"/>
      <c r="M754" s="15"/>
      <c r="N754" s="81"/>
      <c r="O754" s="82">
        <v>6371.046875</v>
      </c>
      <c r="P754" s="82">
        <v>2866.72216796875</v>
      </c>
      <c r="Q754" s="75"/>
      <c r="R754" s="83"/>
      <c r="S754" s="83"/>
      <c r="T754" s="77"/>
      <c r="U754" s="77"/>
      <c r="V754" s="77"/>
      <c r="W754" s="77"/>
      <c r="X754" s="50"/>
      <c r="Y754" s="50"/>
      <c r="Z754" s="50"/>
      <c r="AA754" s="50"/>
      <c r="AB754" s="49"/>
      <c r="AC754" s="84">
        <v>754</v>
      </c>
      <c r="AD7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4" s="107">
        <v>6.9000000000000101</v>
      </c>
      <c r="AF754" s="110"/>
      <c r="AG754" s="2"/>
      <c r="AI754" s="3"/>
      <c r="AJ754" s="3"/>
      <c r="AK754" s="3"/>
    </row>
    <row r="755" spans="1:37" ht="34.049999999999997" customHeight="1" x14ac:dyDescent="0.3">
      <c r="A755" t="s">
        <v>1398</v>
      </c>
      <c r="C755" t="s">
        <v>182</v>
      </c>
      <c r="D755" s="14"/>
      <c r="E755" s="14" t="s">
        <v>56</v>
      </c>
      <c r="F755" s="79">
        <v>5.8220338983051203</v>
      </c>
      <c r="G755" s="80"/>
      <c r="H755" s="14"/>
      <c r="I755" s="14"/>
      <c r="J755" s="15" t="s">
        <v>182</v>
      </c>
      <c r="K755" s="64"/>
      <c r="L755" s="64"/>
      <c r="M755" s="15"/>
      <c r="N755" s="81"/>
      <c r="O755" s="82">
        <v>5419.81005859375</v>
      </c>
      <c r="P755" s="82">
        <v>411.27545166015625</v>
      </c>
      <c r="Q755" s="75"/>
      <c r="R755" s="83"/>
      <c r="S755" s="83"/>
      <c r="T755" s="77"/>
      <c r="U755" s="77"/>
      <c r="V755" s="77"/>
      <c r="W755" s="77"/>
      <c r="X755" s="50"/>
      <c r="Y755" s="50"/>
      <c r="Z755" s="50"/>
      <c r="AA755" s="50"/>
      <c r="AB755" s="49"/>
      <c r="AC755" s="84">
        <v>755</v>
      </c>
      <c r="AD7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5" s="107">
        <v>7.0000000000000098</v>
      </c>
      <c r="AF755" s="110"/>
      <c r="AG755" s="2"/>
      <c r="AI755" s="3"/>
      <c r="AJ755" s="3"/>
      <c r="AK755" s="3"/>
    </row>
    <row r="756" spans="1:37" ht="34.049999999999997" customHeight="1" x14ac:dyDescent="0.3">
      <c r="A756" t="s">
        <v>1672</v>
      </c>
      <c r="C756" t="s">
        <v>176</v>
      </c>
      <c r="D756" s="14"/>
      <c r="E756" s="14" t="s">
        <v>56</v>
      </c>
      <c r="F756" s="79">
        <v>5.9661016949152907</v>
      </c>
      <c r="G756" s="80"/>
      <c r="H756" s="14"/>
      <c r="I756" s="14"/>
      <c r="J756" s="15" t="s">
        <v>176</v>
      </c>
      <c r="K756" s="64"/>
      <c r="L756" s="64"/>
      <c r="M756" s="15"/>
      <c r="N756" s="81"/>
      <c r="O756" s="82">
        <v>3675.4619140625</v>
      </c>
      <c r="P756" s="82">
        <v>975.82672119140625</v>
      </c>
      <c r="Q756" s="75"/>
      <c r="R756" s="83"/>
      <c r="S756" s="83"/>
      <c r="T756" s="77"/>
      <c r="U756" s="77"/>
      <c r="V756" s="77"/>
      <c r="W756" s="77"/>
      <c r="X756" s="50"/>
      <c r="Y756" s="50"/>
      <c r="Z756" s="50"/>
      <c r="AA756" s="50"/>
      <c r="AB756" s="49"/>
      <c r="AC756" s="84">
        <v>756</v>
      </c>
      <c r="AD7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6" s="107">
        <v>7.1000000000000103</v>
      </c>
      <c r="AF756" s="110"/>
      <c r="AG756" s="2"/>
      <c r="AI756" s="3"/>
      <c r="AJ756" s="3"/>
      <c r="AK756" s="3"/>
    </row>
    <row r="757" spans="1:37" ht="34.049999999999997" customHeight="1" x14ac:dyDescent="0.3">
      <c r="A757" t="s">
        <v>1673</v>
      </c>
      <c r="C757" t="s">
        <v>436</v>
      </c>
      <c r="D757" s="14"/>
      <c r="E757" s="14" t="s">
        <v>56</v>
      </c>
      <c r="F757" s="79">
        <v>6.1101694915254594</v>
      </c>
      <c r="G757" s="80"/>
      <c r="H757" s="14"/>
      <c r="I757" s="14"/>
      <c r="J757" s="15" t="s">
        <v>436</v>
      </c>
      <c r="K757" s="64"/>
      <c r="L757" s="64"/>
      <c r="M757" s="15"/>
      <c r="N757" s="81"/>
      <c r="O757" s="82">
        <v>6059.39990234375</v>
      </c>
      <c r="P757" s="82">
        <v>2329.3603515625</v>
      </c>
      <c r="Q757" s="75"/>
      <c r="R757" s="83"/>
      <c r="S757" s="83"/>
      <c r="T757" s="77"/>
      <c r="U757" s="77"/>
      <c r="V757" s="77"/>
      <c r="W757" s="77"/>
      <c r="X757" s="50"/>
      <c r="Y757" s="50"/>
      <c r="Z757" s="50"/>
      <c r="AA757" s="50"/>
      <c r="AB757" s="49"/>
      <c r="AC757" s="84">
        <v>757</v>
      </c>
      <c r="AD7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7" s="107">
        <v>7.2000000000000099</v>
      </c>
      <c r="AF757" s="110"/>
      <c r="AG757" s="2"/>
      <c r="AI757" s="3"/>
      <c r="AJ757" s="3"/>
      <c r="AK757" s="3"/>
    </row>
    <row r="758" spans="1:37" ht="34.049999999999997" customHeight="1" x14ac:dyDescent="0.3">
      <c r="A758" t="s">
        <v>1674</v>
      </c>
      <c r="C758" t="s">
        <v>437</v>
      </c>
      <c r="D758" s="14"/>
      <c r="E758" s="14" t="s">
        <v>56</v>
      </c>
      <c r="F758" s="79">
        <v>6.254237288135629</v>
      </c>
      <c r="G758" s="80"/>
      <c r="H758" s="14"/>
      <c r="I758" s="14"/>
      <c r="J758" s="15" t="s">
        <v>437</v>
      </c>
      <c r="K758" s="64"/>
      <c r="L758" s="64"/>
      <c r="M758" s="15"/>
      <c r="N758" s="81"/>
      <c r="O758" s="82">
        <v>5603.7890625</v>
      </c>
      <c r="P758" s="82">
        <v>794.9969482421875</v>
      </c>
      <c r="Q758" s="75"/>
      <c r="R758" s="83"/>
      <c r="S758" s="83"/>
      <c r="T758" s="77"/>
      <c r="U758" s="77"/>
      <c r="V758" s="77"/>
      <c r="W758" s="77"/>
      <c r="X758" s="50"/>
      <c r="Y758" s="50"/>
      <c r="Z758" s="50"/>
      <c r="AA758" s="50"/>
      <c r="AB758" s="49"/>
      <c r="AC758" s="84">
        <v>758</v>
      </c>
      <c r="AD7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8" s="107">
        <v>7.3000000000000096</v>
      </c>
      <c r="AF758" s="110"/>
      <c r="AG758" s="2"/>
      <c r="AI758" s="3"/>
      <c r="AJ758" s="3"/>
      <c r="AK758" s="3"/>
    </row>
    <row r="759" spans="1:37" ht="34.049999999999997" customHeight="1" x14ac:dyDescent="0.3">
      <c r="A759" t="s">
        <v>1675</v>
      </c>
      <c r="C759" t="s">
        <v>438</v>
      </c>
      <c r="D759" s="14"/>
      <c r="E759" s="14" t="s">
        <v>56</v>
      </c>
      <c r="F759" s="79">
        <v>6.3983050847457985</v>
      </c>
      <c r="G759" s="80"/>
      <c r="H759" s="14"/>
      <c r="I759" s="14"/>
      <c r="J759" s="15" t="s">
        <v>438</v>
      </c>
      <c r="K759" s="64"/>
      <c r="L759" s="64"/>
      <c r="M759" s="15"/>
      <c r="N759" s="81"/>
      <c r="O759" s="82">
        <v>7598.607421875</v>
      </c>
      <c r="P759" s="82">
        <v>4651.5771484375</v>
      </c>
      <c r="Q759" s="75"/>
      <c r="R759" s="83"/>
      <c r="S759" s="83"/>
      <c r="T759" s="77"/>
      <c r="U759" s="77"/>
      <c r="V759" s="77"/>
      <c r="W759" s="77"/>
      <c r="X759" s="50"/>
      <c r="Y759" s="50"/>
      <c r="Z759" s="50"/>
      <c r="AA759" s="50"/>
      <c r="AB759" s="49"/>
      <c r="AC759" s="84">
        <v>759</v>
      </c>
      <c r="AD7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59" s="107">
        <v>7.4000000000000101</v>
      </c>
      <c r="AF759" s="110"/>
      <c r="AG759" s="2"/>
      <c r="AI759" s="3"/>
      <c r="AJ759" s="3"/>
      <c r="AK759" s="3"/>
    </row>
    <row r="760" spans="1:37" ht="34.049999999999997" customHeight="1" x14ac:dyDescent="0.3">
      <c r="A760" t="s">
        <v>1676</v>
      </c>
      <c r="C760" t="s">
        <v>439</v>
      </c>
      <c r="D760" s="14"/>
      <c r="E760" s="14" t="s">
        <v>56</v>
      </c>
      <c r="F760" s="79">
        <v>6.5423728813559672</v>
      </c>
      <c r="G760" s="80"/>
      <c r="H760" s="14"/>
      <c r="I760" s="14"/>
      <c r="J760" s="15" t="s">
        <v>439</v>
      </c>
      <c r="K760" s="64"/>
      <c r="L760" s="64"/>
      <c r="M760" s="15"/>
      <c r="N760" s="81"/>
      <c r="O760" s="82">
        <v>3909.23486328125</v>
      </c>
      <c r="P760" s="82">
        <v>7561.32177734375</v>
      </c>
      <c r="Q760" s="75"/>
      <c r="R760" s="83"/>
      <c r="S760" s="83"/>
      <c r="T760" s="77"/>
      <c r="U760" s="77"/>
      <c r="V760" s="77"/>
      <c r="W760" s="77"/>
      <c r="X760" s="50"/>
      <c r="Y760" s="50"/>
      <c r="Z760" s="50"/>
      <c r="AA760" s="50"/>
      <c r="AB760" s="49"/>
      <c r="AC760" s="84">
        <v>760</v>
      </c>
      <c r="AD7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0" s="107">
        <v>7.5000000000000098</v>
      </c>
      <c r="AF760" s="110"/>
      <c r="AG760" s="2"/>
      <c r="AI760" s="3"/>
      <c r="AJ760" s="3"/>
      <c r="AK760" s="3"/>
    </row>
    <row r="761" spans="1:37" ht="34.049999999999997" customHeight="1" x14ac:dyDescent="0.3">
      <c r="A761" t="s">
        <v>1677</v>
      </c>
      <c r="C761" t="s">
        <v>352</v>
      </c>
      <c r="D761" s="14"/>
      <c r="E761" s="14" t="s">
        <v>56</v>
      </c>
      <c r="F761" s="79">
        <v>6.6864406779661376</v>
      </c>
      <c r="G761" s="80"/>
      <c r="H761" s="14"/>
      <c r="I761" s="14"/>
      <c r="J761" s="15" t="s">
        <v>352</v>
      </c>
      <c r="K761" s="64"/>
      <c r="L761" s="64"/>
      <c r="M761" s="15"/>
      <c r="N761" s="81"/>
      <c r="O761" s="82">
        <v>6825.62890625</v>
      </c>
      <c r="P761" s="82">
        <v>3183.99365234375</v>
      </c>
      <c r="Q761" s="75"/>
      <c r="R761" s="83"/>
      <c r="S761" s="83"/>
      <c r="T761" s="77"/>
      <c r="U761" s="77"/>
      <c r="V761" s="77"/>
      <c r="W761" s="77"/>
      <c r="X761" s="50"/>
      <c r="Y761" s="50"/>
      <c r="Z761" s="50"/>
      <c r="AA761" s="50"/>
      <c r="AB761" s="49"/>
      <c r="AC761" s="84">
        <v>761</v>
      </c>
      <c r="AD7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1" s="107">
        <v>7.6000000000000103</v>
      </c>
      <c r="AF761" s="110"/>
      <c r="AG761" s="2"/>
      <c r="AI761" s="3"/>
      <c r="AJ761" s="3"/>
      <c r="AK761" s="3"/>
    </row>
    <row r="762" spans="1:37" ht="34.049999999999997" customHeight="1" x14ac:dyDescent="0.3">
      <c r="A762" t="s">
        <v>1678</v>
      </c>
      <c r="C762" t="s">
        <v>440</v>
      </c>
      <c r="D762" s="14"/>
      <c r="E762" s="14" t="s">
        <v>56</v>
      </c>
      <c r="F762" s="79">
        <v>6.8305084745763063</v>
      </c>
      <c r="G762" s="80"/>
      <c r="H762" s="14"/>
      <c r="I762" s="14"/>
      <c r="J762" s="15" t="s">
        <v>440</v>
      </c>
      <c r="K762" s="64"/>
      <c r="L762" s="64"/>
      <c r="M762" s="15"/>
      <c r="N762" s="81"/>
      <c r="O762" s="82">
        <v>3706.375</v>
      </c>
      <c r="P762" s="82">
        <v>1625.195068359375</v>
      </c>
      <c r="Q762" s="75"/>
      <c r="R762" s="83"/>
      <c r="S762" s="83"/>
      <c r="T762" s="77"/>
      <c r="U762" s="77"/>
      <c r="V762" s="77"/>
      <c r="W762" s="77"/>
      <c r="X762" s="50"/>
      <c r="Y762" s="50"/>
      <c r="Z762" s="50"/>
      <c r="AA762" s="50"/>
      <c r="AB762" s="49"/>
      <c r="AC762" s="84">
        <v>762</v>
      </c>
      <c r="AD7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2" s="107">
        <v>7.7000000000000099</v>
      </c>
      <c r="AF762" s="110"/>
      <c r="AG762" s="2"/>
      <c r="AI762" s="3"/>
      <c r="AJ762" s="3"/>
      <c r="AK762" s="3"/>
    </row>
    <row r="763" spans="1:37" ht="34.049999999999997" customHeight="1" x14ac:dyDescent="0.3">
      <c r="A763" t="s">
        <v>1679</v>
      </c>
      <c r="C763" t="s">
        <v>244</v>
      </c>
      <c r="D763" s="14"/>
      <c r="E763" s="14" t="s">
        <v>56</v>
      </c>
      <c r="F763" s="79">
        <v>6.9745762711864749</v>
      </c>
      <c r="G763" s="80"/>
      <c r="H763" s="14"/>
      <c r="I763" s="14"/>
      <c r="J763" s="15" t="s">
        <v>244</v>
      </c>
      <c r="K763" s="64"/>
      <c r="L763" s="64"/>
      <c r="M763" s="15"/>
      <c r="N763" s="81"/>
      <c r="O763" s="82">
        <v>7522.7763671875</v>
      </c>
      <c r="P763" s="82">
        <v>2626.22802734375</v>
      </c>
      <c r="Q763" s="75"/>
      <c r="R763" s="83"/>
      <c r="S763" s="83"/>
      <c r="T763" s="77"/>
      <c r="U763" s="77"/>
      <c r="V763" s="77"/>
      <c r="W763" s="77"/>
      <c r="X763" s="50"/>
      <c r="Y763" s="50"/>
      <c r="Z763" s="50"/>
      <c r="AA763" s="50"/>
      <c r="AB763" s="49"/>
      <c r="AC763" s="84">
        <v>763</v>
      </c>
      <c r="AD7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3" s="107">
        <v>7.8000000000000096</v>
      </c>
      <c r="AF763" s="110"/>
      <c r="AG763" s="2"/>
      <c r="AI763" s="3"/>
      <c r="AJ763" s="3"/>
      <c r="AK763" s="3"/>
    </row>
    <row r="764" spans="1:37" ht="34.049999999999997" customHeight="1" x14ac:dyDescent="0.3">
      <c r="A764" t="s">
        <v>1680</v>
      </c>
      <c r="C764" t="s">
        <v>176</v>
      </c>
      <c r="D764" s="14"/>
      <c r="E764" s="14" t="s">
        <v>56</v>
      </c>
      <c r="F764" s="79">
        <v>7.1186440677966445</v>
      </c>
      <c r="G764" s="80"/>
      <c r="H764" s="14"/>
      <c r="I764" s="14"/>
      <c r="J764" s="15" t="s">
        <v>176</v>
      </c>
      <c r="K764" s="64"/>
      <c r="L764" s="64"/>
      <c r="M764" s="15"/>
      <c r="N764" s="81"/>
      <c r="O764" s="82">
        <v>4961.80126953125</v>
      </c>
      <c r="P764" s="82">
        <v>1725.0020751953125</v>
      </c>
      <c r="Q764" s="75"/>
      <c r="R764" s="83"/>
      <c r="S764" s="83"/>
      <c r="T764" s="77"/>
      <c r="U764" s="77"/>
      <c r="V764" s="77"/>
      <c r="W764" s="77"/>
      <c r="X764" s="50"/>
      <c r="Y764" s="50"/>
      <c r="Z764" s="50"/>
      <c r="AA764" s="50"/>
      <c r="AB764" s="49"/>
      <c r="AC764" s="84">
        <v>764</v>
      </c>
      <c r="AD7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4" s="107">
        <v>7.9000000000000101</v>
      </c>
      <c r="AF764" s="110"/>
      <c r="AG764" s="2"/>
      <c r="AI764" s="3"/>
      <c r="AJ764" s="3"/>
      <c r="AK764" s="3"/>
    </row>
    <row r="765" spans="1:37" ht="34.049999999999997" customHeight="1" x14ac:dyDescent="0.3">
      <c r="A765" t="s">
        <v>1681</v>
      </c>
      <c r="C765" t="s">
        <v>191</v>
      </c>
      <c r="D765" s="14"/>
      <c r="E765" s="14" t="s">
        <v>56</v>
      </c>
      <c r="F765" s="79">
        <v>7.2627118644068274</v>
      </c>
      <c r="G765" s="80"/>
      <c r="H765" s="14"/>
      <c r="I765" s="14"/>
      <c r="J765" s="15" t="s">
        <v>191</v>
      </c>
      <c r="K765" s="64"/>
      <c r="L765" s="64"/>
      <c r="M765" s="15"/>
      <c r="N765" s="81"/>
      <c r="O765" s="82">
        <v>9381.2705078125</v>
      </c>
      <c r="P765" s="82">
        <v>3521.126953125</v>
      </c>
      <c r="Q765" s="75"/>
      <c r="R765" s="83"/>
      <c r="S765" s="83"/>
      <c r="T765" s="77"/>
      <c r="U765" s="77"/>
      <c r="V765" s="77"/>
      <c r="W765" s="77"/>
      <c r="X765" s="50"/>
      <c r="Y765" s="50"/>
      <c r="Z765" s="50"/>
      <c r="AA765" s="50"/>
      <c r="AB765" s="49"/>
      <c r="AC765" s="84">
        <v>765</v>
      </c>
      <c r="AD7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5" s="107">
        <v>8.0000000000000195</v>
      </c>
      <c r="AF765" s="110"/>
      <c r="AG765" s="2"/>
      <c r="AI765" s="3"/>
      <c r="AJ765" s="3"/>
      <c r="AK765" s="3"/>
    </row>
    <row r="766" spans="1:37" ht="34.049999999999997" customHeight="1" x14ac:dyDescent="0.3">
      <c r="A766" t="s">
        <v>1682</v>
      </c>
      <c r="C766" t="s">
        <v>219</v>
      </c>
      <c r="D766" s="14"/>
      <c r="E766" s="14" t="s">
        <v>56</v>
      </c>
      <c r="F766" s="79">
        <v>7.4067796610169951</v>
      </c>
      <c r="G766" s="80"/>
      <c r="H766" s="14"/>
      <c r="I766" s="14"/>
      <c r="J766" s="15" t="s">
        <v>219</v>
      </c>
      <c r="K766" s="64"/>
      <c r="L766" s="64"/>
      <c r="M766" s="15"/>
      <c r="N766" s="81"/>
      <c r="O766" s="82">
        <v>2104.515869140625</v>
      </c>
      <c r="P766" s="82">
        <v>8610.60546875</v>
      </c>
      <c r="Q766" s="75"/>
      <c r="R766" s="83"/>
      <c r="S766" s="83"/>
      <c r="T766" s="77"/>
      <c r="U766" s="77"/>
      <c r="V766" s="77"/>
      <c r="W766" s="77"/>
      <c r="X766" s="50"/>
      <c r="Y766" s="50"/>
      <c r="Z766" s="50"/>
      <c r="AA766" s="50"/>
      <c r="AB766" s="49"/>
      <c r="AC766" s="84">
        <v>766</v>
      </c>
      <c r="AD7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6" s="107">
        <v>8.1000000000000192</v>
      </c>
      <c r="AF766" s="110"/>
      <c r="AG766" s="2"/>
      <c r="AI766" s="3"/>
      <c r="AJ766" s="3"/>
      <c r="AK766" s="3"/>
    </row>
    <row r="767" spans="1:37" ht="34.049999999999997" customHeight="1" x14ac:dyDescent="0.3">
      <c r="A767" t="s">
        <v>1683</v>
      </c>
      <c r="C767" t="s">
        <v>271</v>
      </c>
      <c r="D767" s="14"/>
      <c r="E767" s="14" t="s">
        <v>56</v>
      </c>
      <c r="F767" s="79">
        <v>7.5508474576271674</v>
      </c>
      <c r="G767" s="80"/>
      <c r="H767" s="14"/>
      <c r="I767" s="14"/>
      <c r="J767" s="15" t="s">
        <v>271</v>
      </c>
      <c r="K767" s="64"/>
      <c r="L767" s="64"/>
      <c r="M767" s="15"/>
      <c r="N767" s="81"/>
      <c r="O767" s="82">
        <v>3569.962158203125</v>
      </c>
      <c r="P767" s="82">
        <v>717.04693603515625</v>
      </c>
      <c r="Q767" s="75"/>
      <c r="R767" s="83"/>
      <c r="S767" s="83"/>
      <c r="T767" s="77"/>
      <c r="U767" s="77"/>
      <c r="V767" s="77"/>
      <c r="W767" s="77"/>
      <c r="X767" s="50"/>
      <c r="Y767" s="50"/>
      <c r="Z767" s="50"/>
      <c r="AA767" s="50"/>
      <c r="AB767" s="49"/>
      <c r="AC767" s="84">
        <v>767</v>
      </c>
      <c r="AD7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7" s="107">
        <v>8.2000000000000206</v>
      </c>
      <c r="AF767" s="110"/>
      <c r="AG767" s="2"/>
      <c r="AI767" s="3"/>
      <c r="AJ767" s="3"/>
      <c r="AK767" s="3"/>
    </row>
    <row r="768" spans="1:37" ht="34.049999999999997" customHeight="1" x14ac:dyDescent="0.3">
      <c r="A768" t="s">
        <v>1684</v>
      </c>
      <c r="C768" t="s">
        <v>441</v>
      </c>
      <c r="D768" s="14"/>
      <c r="E768" s="14" t="s">
        <v>56</v>
      </c>
      <c r="F768" s="79">
        <v>7.694915254237336</v>
      </c>
      <c r="G768" s="80"/>
      <c r="H768" s="14"/>
      <c r="I768" s="14"/>
      <c r="J768" s="15" t="s">
        <v>441</v>
      </c>
      <c r="K768" s="64"/>
      <c r="L768" s="64"/>
      <c r="M768" s="15"/>
      <c r="N768" s="81"/>
      <c r="O768" s="82">
        <v>2240.519775390625</v>
      </c>
      <c r="P768" s="82">
        <v>8516.1220703125</v>
      </c>
      <c r="Q768" s="75"/>
      <c r="R768" s="83"/>
      <c r="S768" s="83"/>
      <c r="T768" s="77"/>
      <c r="U768" s="77"/>
      <c r="V768" s="77"/>
      <c r="W768" s="77"/>
      <c r="X768" s="50"/>
      <c r="Y768" s="50"/>
      <c r="Z768" s="50"/>
      <c r="AA768" s="50"/>
      <c r="AB768" s="49"/>
      <c r="AC768" s="84">
        <v>768</v>
      </c>
      <c r="AD7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8" s="107">
        <v>8.3000000000000203</v>
      </c>
      <c r="AF768" s="110"/>
      <c r="AG768" s="2"/>
      <c r="AI768" s="3"/>
      <c r="AJ768" s="3"/>
      <c r="AK768" s="3"/>
    </row>
    <row r="769" spans="1:37" ht="34.049999999999997" customHeight="1" x14ac:dyDescent="0.3">
      <c r="A769" t="s">
        <v>1685</v>
      </c>
      <c r="C769" t="s">
        <v>442</v>
      </c>
      <c r="D769" s="14"/>
      <c r="E769" s="14" t="s">
        <v>56</v>
      </c>
      <c r="F769" s="79">
        <v>7.8389830508475038</v>
      </c>
      <c r="G769" s="80"/>
      <c r="H769" s="14"/>
      <c r="I769" s="14"/>
      <c r="J769" s="15" t="s">
        <v>442</v>
      </c>
      <c r="K769" s="64"/>
      <c r="L769" s="64"/>
      <c r="M769" s="15"/>
      <c r="N769" s="81"/>
      <c r="O769" s="82">
        <v>6636.52099609375</v>
      </c>
      <c r="P769" s="82">
        <v>2063.342529296875</v>
      </c>
      <c r="Q769" s="75"/>
      <c r="R769" s="83"/>
      <c r="S769" s="83"/>
      <c r="T769" s="77"/>
      <c r="U769" s="77"/>
      <c r="V769" s="77"/>
      <c r="W769" s="77"/>
      <c r="X769" s="50"/>
      <c r="Y769" s="50"/>
      <c r="Z769" s="50"/>
      <c r="AA769" s="50"/>
      <c r="AB769" s="49"/>
      <c r="AC769" s="84">
        <v>769</v>
      </c>
      <c r="AD7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69" s="107">
        <v>8.4000000000000199</v>
      </c>
      <c r="AF769" s="110"/>
      <c r="AG769" s="2"/>
      <c r="AI769" s="3"/>
      <c r="AJ769" s="3"/>
      <c r="AK769" s="3"/>
    </row>
    <row r="770" spans="1:37" ht="34.049999999999997" customHeight="1" x14ac:dyDescent="0.3">
      <c r="A770" t="s">
        <v>1686</v>
      </c>
      <c r="C770" t="s">
        <v>442</v>
      </c>
      <c r="D770" s="14"/>
      <c r="E770" s="14" t="s">
        <v>56</v>
      </c>
      <c r="F770" s="79">
        <v>7.9830508474576733</v>
      </c>
      <c r="G770" s="80"/>
      <c r="H770" s="14"/>
      <c r="I770" s="14"/>
      <c r="J770" s="15" t="s">
        <v>442</v>
      </c>
      <c r="K770" s="64"/>
      <c r="L770" s="64"/>
      <c r="M770" s="15"/>
      <c r="N770" s="81"/>
      <c r="O770" s="82">
        <v>3061.007568359375</v>
      </c>
      <c r="P770" s="82">
        <v>357.509521484375</v>
      </c>
      <c r="Q770" s="75"/>
      <c r="R770" s="83"/>
      <c r="S770" s="83"/>
      <c r="T770" s="77"/>
      <c r="U770" s="77"/>
      <c r="V770" s="77"/>
      <c r="W770" s="77"/>
      <c r="X770" s="50"/>
      <c r="Y770" s="50"/>
      <c r="Z770" s="50"/>
      <c r="AA770" s="50"/>
      <c r="AB770" s="49"/>
      <c r="AC770" s="84">
        <v>770</v>
      </c>
      <c r="AD7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0" s="107">
        <v>8.5000000000000195</v>
      </c>
      <c r="AF770" s="110"/>
      <c r="AG770" s="2"/>
      <c r="AI770" s="3"/>
      <c r="AJ770" s="3"/>
      <c r="AK770" s="3"/>
    </row>
    <row r="771" spans="1:37" ht="34.049999999999997" customHeight="1" x14ac:dyDescent="0.3">
      <c r="A771" t="s">
        <v>1687</v>
      </c>
      <c r="C771" t="s">
        <v>282</v>
      </c>
      <c r="D771" s="14"/>
      <c r="E771" s="14" t="s">
        <v>56</v>
      </c>
      <c r="F771" s="79">
        <v>8.127118644067842</v>
      </c>
      <c r="G771" s="80"/>
      <c r="H771" s="14"/>
      <c r="I771" s="14"/>
      <c r="J771" s="15" t="s">
        <v>282</v>
      </c>
      <c r="K771" s="64"/>
      <c r="L771" s="64"/>
      <c r="M771" s="15"/>
      <c r="N771" s="81"/>
      <c r="O771" s="82">
        <v>9412.42578125</v>
      </c>
      <c r="P771" s="82">
        <v>3973.985107421875</v>
      </c>
      <c r="Q771" s="75"/>
      <c r="R771" s="83"/>
      <c r="S771" s="83"/>
      <c r="T771" s="77"/>
      <c r="U771" s="77"/>
      <c r="V771" s="77"/>
      <c r="W771" s="77"/>
      <c r="X771" s="50"/>
      <c r="Y771" s="50"/>
      <c r="Z771" s="50"/>
      <c r="AA771" s="50"/>
      <c r="AB771" s="49"/>
      <c r="AC771" s="84">
        <v>771</v>
      </c>
      <c r="AD7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1" s="107">
        <v>8.6000000000000192</v>
      </c>
      <c r="AF771" s="110"/>
      <c r="AG771" s="2"/>
      <c r="AI771" s="3"/>
      <c r="AJ771" s="3"/>
      <c r="AK771" s="3"/>
    </row>
    <row r="772" spans="1:37" ht="34.049999999999997" customHeight="1" x14ac:dyDescent="0.3">
      <c r="A772" t="s">
        <v>1688</v>
      </c>
      <c r="C772" t="s">
        <v>443</v>
      </c>
      <c r="D772" s="14"/>
      <c r="E772" s="14" t="s">
        <v>56</v>
      </c>
      <c r="F772" s="79">
        <v>8.2711864406780151</v>
      </c>
      <c r="G772" s="80"/>
      <c r="H772" s="14"/>
      <c r="I772" s="14"/>
      <c r="J772" s="15" t="s">
        <v>443</v>
      </c>
      <c r="K772" s="64"/>
      <c r="L772" s="64"/>
      <c r="M772" s="15"/>
      <c r="N772" s="81"/>
      <c r="O772" s="82">
        <v>6322.455078125</v>
      </c>
      <c r="P772" s="82">
        <v>561.4659423828125</v>
      </c>
      <c r="Q772" s="75"/>
      <c r="R772" s="83"/>
      <c r="S772" s="83"/>
      <c r="T772" s="77"/>
      <c r="U772" s="77"/>
      <c r="V772" s="77"/>
      <c r="W772" s="77"/>
      <c r="X772" s="50"/>
      <c r="Y772" s="50"/>
      <c r="Z772" s="50"/>
      <c r="AA772" s="50"/>
      <c r="AB772" s="49"/>
      <c r="AC772" s="84">
        <v>772</v>
      </c>
      <c r="AD7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2" s="107">
        <v>8.7000000000000206</v>
      </c>
      <c r="AF772" s="110"/>
      <c r="AG772" s="2"/>
      <c r="AI772" s="3"/>
      <c r="AJ772" s="3"/>
      <c r="AK772" s="3"/>
    </row>
    <row r="773" spans="1:37" ht="34.049999999999997" customHeight="1" x14ac:dyDescent="0.3">
      <c r="A773" t="s">
        <v>1689</v>
      </c>
      <c r="C773" t="s">
        <v>444</v>
      </c>
      <c r="D773" s="14"/>
      <c r="E773" s="14" t="s">
        <v>56</v>
      </c>
      <c r="F773" s="79">
        <v>8.4152542372881811</v>
      </c>
      <c r="G773" s="80"/>
      <c r="H773" s="14"/>
      <c r="I773" s="14"/>
      <c r="J773" s="15" t="s">
        <v>444</v>
      </c>
      <c r="K773" s="64"/>
      <c r="L773" s="64"/>
      <c r="M773" s="15"/>
      <c r="N773" s="81"/>
      <c r="O773" s="82">
        <v>8684.951171875</v>
      </c>
      <c r="P773" s="82">
        <v>2316.100341796875</v>
      </c>
      <c r="Q773" s="75"/>
      <c r="R773" s="83"/>
      <c r="S773" s="83"/>
      <c r="T773" s="77"/>
      <c r="U773" s="77"/>
      <c r="V773" s="77"/>
      <c r="W773" s="77"/>
      <c r="X773" s="50"/>
      <c r="Y773" s="50"/>
      <c r="Z773" s="50"/>
      <c r="AA773" s="50"/>
      <c r="AB773" s="49"/>
      <c r="AC773" s="84">
        <v>773</v>
      </c>
      <c r="AD7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3" s="107">
        <v>8.8000000000000203</v>
      </c>
      <c r="AF773" s="110"/>
      <c r="AG773" s="2"/>
      <c r="AI773" s="3"/>
      <c r="AJ773" s="3"/>
      <c r="AK773" s="3"/>
    </row>
    <row r="774" spans="1:37" ht="34.049999999999997" customHeight="1" x14ac:dyDescent="0.3">
      <c r="A774" t="s">
        <v>1690</v>
      </c>
      <c r="C774" t="s">
        <v>176</v>
      </c>
      <c r="D774" s="14"/>
      <c r="E774" s="14" t="s">
        <v>56</v>
      </c>
      <c r="F774" s="79">
        <v>8.5593220338983507</v>
      </c>
      <c r="G774" s="80"/>
      <c r="H774" s="14"/>
      <c r="I774" s="14"/>
      <c r="J774" s="15" t="s">
        <v>176</v>
      </c>
      <c r="K774" s="64"/>
      <c r="L774" s="64"/>
      <c r="M774" s="15"/>
      <c r="N774" s="81"/>
      <c r="O774" s="82">
        <v>7872.18408203125</v>
      </c>
      <c r="P774" s="82">
        <v>3805.59326171875</v>
      </c>
      <c r="Q774" s="75"/>
      <c r="R774" s="83"/>
      <c r="S774" s="83"/>
      <c r="T774" s="77"/>
      <c r="U774" s="77"/>
      <c r="V774" s="77"/>
      <c r="W774" s="77"/>
      <c r="X774" s="50"/>
      <c r="Y774" s="50"/>
      <c r="Z774" s="50"/>
      <c r="AA774" s="50"/>
      <c r="AB774" s="49"/>
      <c r="AC774" s="84">
        <v>774</v>
      </c>
      <c r="AD7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4" s="107">
        <v>8.9000000000000199</v>
      </c>
      <c r="AF774" s="110"/>
      <c r="AG774" s="2"/>
      <c r="AI774" s="3"/>
      <c r="AJ774" s="3"/>
      <c r="AK774" s="3"/>
    </row>
    <row r="775" spans="1:37" ht="34.049999999999997" customHeight="1" x14ac:dyDescent="0.3">
      <c r="A775" t="s">
        <v>1691</v>
      </c>
      <c r="C775" t="s">
        <v>445</v>
      </c>
      <c r="D775" s="14"/>
      <c r="E775" s="14" t="s">
        <v>56</v>
      </c>
      <c r="F775" s="79">
        <v>8.7033898305085202</v>
      </c>
      <c r="G775" s="80"/>
      <c r="H775" s="14"/>
      <c r="I775" s="14"/>
      <c r="J775" s="15" t="s">
        <v>445</v>
      </c>
      <c r="K775" s="64"/>
      <c r="L775" s="64"/>
      <c r="M775" s="15"/>
      <c r="N775" s="81"/>
      <c r="O775" s="82">
        <v>5763.74365234375</v>
      </c>
      <c r="P775" s="82">
        <v>8869.546875</v>
      </c>
      <c r="Q775" s="75"/>
      <c r="R775" s="83"/>
      <c r="S775" s="83"/>
      <c r="T775" s="77"/>
      <c r="U775" s="77"/>
      <c r="V775" s="77"/>
      <c r="W775" s="77"/>
      <c r="X775" s="50"/>
      <c r="Y775" s="50"/>
      <c r="Z775" s="50"/>
      <c r="AA775" s="50"/>
      <c r="AB775" s="49"/>
      <c r="AC775" s="84">
        <v>775</v>
      </c>
      <c r="AD7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5" s="107">
        <v>9.0000000000000195</v>
      </c>
      <c r="AF775" s="110"/>
      <c r="AG775" s="2"/>
      <c r="AI775" s="3"/>
      <c r="AJ775" s="3"/>
      <c r="AK775" s="3"/>
    </row>
    <row r="776" spans="1:37" ht="34.049999999999997" customHeight="1" x14ac:dyDescent="0.3">
      <c r="A776" t="s">
        <v>1692</v>
      </c>
      <c r="C776" t="s">
        <v>446</v>
      </c>
      <c r="D776" s="14"/>
      <c r="E776" s="14" t="s">
        <v>56</v>
      </c>
      <c r="F776" s="79">
        <v>8.847457627118688</v>
      </c>
      <c r="G776" s="80"/>
      <c r="H776" s="14"/>
      <c r="I776" s="14"/>
      <c r="J776" s="15" t="s">
        <v>446</v>
      </c>
      <c r="K776" s="64"/>
      <c r="L776" s="64"/>
      <c r="M776" s="15"/>
      <c r="N776" s="81"/>
      <c r="O776" s="82">
        <v>3410.74072265625</v>
      </c>
      <c r="P776" s="82">
        <v>2481.999755859375</v>
      </c>
      <c r="Q776" s="75"/>
      <c r="R776" s="83"/>
      <c r="S776" s="83"/>
      <c r="T776" s="77"/>
      <c r="U776" s="77"/>
      <c r="V776" s="77"/>
      <c r="W776" s="77"/>
      <c r="X776" s="50"/>
      <c r="Y776" s="50"/>
      <c r="Z776" s="50"/>
      <c r="AA776" s="50"/>
      <c r="AB776" s="49"/>
      <c r="AC776" s="84">
        <v>776</v>
      </c>
      <c r="AD7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6" s="107">
        <v>9.1000000000000192</v>
      </c>
      <c r="AF776" s="110"/>
      <c r="AG776" s="2"/>
      <c r="AI776" s="3"/>
      <c r="AJ776" s="3"/>
      <c r="AK776" s="3"/>
    </row>
    <row r="777" spans="1:37" ht="34.049999999999997" customHeight="1" x14ac:dyDescent="0.3">
      <c r="A777" t="s">
        <v>1693</v>
      </c>
      <c r="C777" t="s">
        <v>373</v>
      </c>
      <c r="D777" s="14"/>
      <c r="E777" s="14" t="s">
        <v>56</v>
      </c>
      <c r="F777" s="79">
        <v>8.9915254237288593</v>
      </c>
      <c r="G777" s="80"/>
      <c r="H777" s="14"/>
      <c r="I777" s="14"/>
      <c r="J777" s="15" t="s">
        <v>373</v>
      </c>
      <c r="K777" s="64"/>
      <c r="L777" s="64"/>
      <c r="M777" s="15"/>
      <c r="N777" s="81"/>
      <c r="O777" s="82">
        <v>2806.963134765625</v>
      </c>
      <c r="P777" s="82">
        <v>6795.86328125</v>
      </c>
      <c r="Q777" s="75"/>
      <c r="R777" s="83"/>
      <c r="S777" s="83"/>
      <c r="T777" s="77"/>
      <c r="U777" s="77"/>
      <c r="V777" s="77"/>
      <c r="W777" s="77"/>
      <c r="X777" s="50"/>
      <c r="Y777" s="50"/>
      <c r="Z777" s="50"/>
      <c r="AA777" s="50"/>
      <c r="AB777" s="49"/>
      <c r="AC777" s="84">
        <v>777</v>
      </c>
      <c r="AD7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7" s="107">
        <v>9.2000000000000206</v>
      </c>
      <c r="AF777" s="110"/>
      <c r="AG777" s="2"/>
      <c r="AI777" s="3"/>
      <c r="AJ777" s="3"/>
      <c r="AK777" s="3"/>
    </row>
    <row r="778" spans="1:37" ht="34.049999999999997" customHeight="1" x14ac:dyDescent="0.3">
      <c r="A778" t="s">
        <v>1694</v>
      </c>
      <c r="C778" t="s">
        <v>248</v>
      </c>
      <c r="D778" s="14"/>
      <c r="E778" s="14" t="s">
        <v>56</v>
      </c>
      <c r="F778" s="79">
        <v>9.1355932203390289</v>
      </c>
      <c r="G778" s="80"/>
      <c r="H778" s="14"/>
      <c r="I778" s="14"/>
      <c r="J778" s="15" t="s">
        <v>248</v>
      </c>
      <c r="K778" s="64"/>
      <c r="L778" s="64"/>
      <c r="M778" s="15"/>
      <c r="N778" s="81"/>
      <c r="O778" s="82">
        <v>5358.98828125</v>
      </c>
      <c r="P778" s="82">
        <v>1005.245361328125</v>
      </c>
      <c r="Q778" s="75"/>
      <c r="R778" s="83"/>
      <c r="S778" s="83"/>
      <c r="T778" s="77"/>
      <c r="U778" s="77"/>
      <c r="V778" s="77"/>
      <c r="W778" s="77"/>
      <c r="X778" s="50"/>
      <c r="Y778" s="50"/>
      <c r="Z778" s="50"/>
      <c r="AA778" s="50"/>
      <c r="AB778" s="49"/>
      <c r="AC778" s="84">
        <v>778</v>
      </c>
      <c r="AD7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8" s="107">
        <v>9.3000000000000203</v>
      </c>
      <c r="AF778" s="110"/>
      <c r="AG778" s="2"/>
      <c r="AI778" s="3"/>
      <c r="AJ778" s="3"/>
      <c r="AK778" s="3"/>
    </row>
    <row r="779" spans="1:37" ht="34.049999999999997" customHeight="1" x14ac:dyDescent="0.3">
      <c r="A779" t="s">
        <v>1695</v>
      </c>
      <c r="C779" t="s">
        <v>447</v>
      </c>
      <c r="D779" s="14"/>
      <c r="E779" s="14" t="s">
        <v>56</v>
      </c>
      <c r="F779" s="79">
        <v>9.2796610169491967</v>
      </c>
      <c r="G779" s="80"/>
      <c r="H779" s="14"/>
      <c r="I779" s="14"/>
      <c r="J779" s="15" t="s">
        <v>447</v>
      </c>
      <c r="K779" s="64"/>
      <c r="L779" s="64"/>
      <c r="M779" s="15"/>
      <c r="N779" s="81"/>
      <c r="O779" s="82">
        <v>4521.8916015625</v>
      </c>
      <c r="P779" s="82">
        <v>5102.68212890625</v>
      </c>
      <c r="Q779" s="75"/>
      <c r="R779" s="83"/>
      <c r="S779" s="83"/>
      <c r="T779" s="77"/>
      <c r="U779" s="77"/>
      <c r="V779" s="77"/>
      <c r="W779" s="77"/>
      <c r="X779" s="50"/>
      <c r="Y779" s="50"/>
      <c r="Z779" s="50"/>
      <c r="AA779" s="50"/>
      <c r="AB779" s="49"/>
      <c r="AC779" s="84">
        <v>779</v>
      </c>
      <c r="AD7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79" s="107">
        <v>9.4000000000000199</v>
      </c>
      <c r="AF779" s="110"/>
      <c r="AG779" s="2"/>
      <c r="AI779" s="3"/>
      <c r="AJ779" s="3"/>
      <c r="AK779" s="3"/>
    </row>
    <row r="780" spans="1:37" ht="34.049999999999997" customHeight="1" x14ac:dyDescent="0.3">
      <c r="A780" t="s">
        <v>1696</v>
      </c>
      <c r="C780" t="s">
        <v>248</v>
      </c>
      <c r="D780" s="14"/>
      <c r="E780" s="14" t="s">
        <v>56</v>
      </c>
      <c r="F780" s="79">
        <v>9.4237288135593662</v>
      </c>
      <c r="G780" s="80"/>
      <c r="H780" s="14"/>
      <c r="I780" s="14"/>
      <c r="J780" s="15" t="s">
        <v>248</v>
      </c>
      <c r="K780" s="64"/>
      <c r="L780" s="64"/>
      <c r="M780" s="15"/>
      <c r="N780" s="81"/>
      <c r="O780" s="82">
        <v>2869.68603515625</v>
      </c>
      <c r="P780" s="82">
        <v>3034.44384765625</v>
      </c>
      <c r="Q780" s="75"/>
      <c r="R780" s="83"/>
      <c r="S780" s="83"/>
      <c r="T780" s="77"/>
      <c r="U780" s="77"/>
      <c r="V780" s="77"/>
      <c r="W780" s="77"/>
      <c r="X780" s="50"/>
      <c r="Y780" s="50"/>
      <c r="Z780" s="50"/>
      <c r="AA780" s="50"/>
      <c r="AB780" s="49"/>
      <c r="AC780" s="84">
        <v>780</v>
      </c>
      <c r="AD7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0" s="107">
        <v>9.5000000000000195</v>
      </c>
      <c r="AF780" s="110"/>
      <c r="AG780" s="2"/>
      <c r="AI780" s="3"/>
      <c r="AJ780" s="3"/>
      <c r="AK780" s="3"/>
    </row>
    <row r="781" spans="1:37" ht="34.049999999999997" customHeight="1" x14ac:dyDescent="0.3">
      <c r="A781" t="s">
        <v>1697</v>
      </c>
      <c r="C781" t="s">
        <v>448</v>
      </c>
      <c r="D781" s="14"/>
      <c r="E781" s="14" t="s">
        <v>56</v>
      </c>
      <c r="F781" s="79">
        <v>9.567796610169534</v>
      </c>
      <c r="G781" s="80"/>
      <c r="H781" s="14"/>
      <c r="I781" s="14"/>
      <c r="J781" s="15" t="s">
        <v>448</v>
      </c>
      <c r="K781" s="64"/>
      <c r="L781" s="64"/>
      <c r="M781" s="15"/>
      <c r="N781" s="81"/>
      <c r="O781" s="82">
        <v>7890.7099609375</v>
      </c>
      <c r="P781" s="82">
        <v>3691.09375</v>
      </c>
      <c r="Q781" s="75"/>
      <c r="R781" s="83"/>
      <c r="S781" s="83"/>
      <c r="T781" s="77"/>
      <c r="U781" s="77"/>
      <c r="V781" s="77"/>
      <c r="W781" s="77"/>
      <c r="X781" s="50"/>
      <c r="Y781" s="50"/>
      <c r="Z781" s="50"/>
      <c r="AA781" s="50"/>
      <c r="AB781" s="49"/>
      <c r="AC781" s="84">
        <v>781</v>
      </c>
      <c r="AD7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1" s="107">
        <v>9.6000000000000192</v>
      </c>
      <c r="AF781" s="110"/>
      <c r="AG781" s="2"/>
      <c r="AI781" s="3"/>
      <c r="AJ781" s="3"/>
      <c r="AK781" s="3"/>
    </row>
    <row r="782" spans="1:37" ht="34.049999999999997" customHeight="1" x14ac:dyDescent="0.3">
      <c r="A782" t="s">
        <v>1698</v>
      </c>
      <c r="C782" t="s">
        <v>449</v>
      </c>
      <c r="D782" s="14"/>
      <c r="E782" s="14" t="s">
        <v>56</v>
      </c>
      <c r="F782" s="79">
        <v>9.7118644067797071</v>
      </c>
      <c r="G782" s="80"/>
      <c r="H782" s="14"/>
      <c r="I782" s="14"/>
      <c r="J782" s="15" t="s">
        <v>449</v>
      </c>
      <c r="K782" s="64"/>
      <c r="L782" s="64"/>
      <c r="M782" s="15"/>
      <c r="N782" s="81"/>
      <c r="O782" s="82">
        <v>9053.0419921875</v>
      </c>
      <c r="P782" s="82">
        <v>6527.673828125</v>
      </c>
      <c r="Q782" s="75"/>
      <c r="R782" s="83"/>
      <c r="S782" s="83"/>
      <c r="T782" s="77"/>
      <c r="U782" s="77"/>
      <c r="V782" s="77"/>
      <c r="W782" s="77"/>
      <c r="X782" s="50"/>
      <c r="Y782" s="50"/>
      <c r="Z782" s="50"/>
      <c r="AA782" s="50"/>
      <c r="AB782" s="49"/>
      <c r="AC782" s="84">
        <v>782</v>
      </c>
      <c r="AD7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2" s="107">
        <v>9.7000000000000206</v>
      </c>
      <c r="AF782" s="110"/>
      <c r="AG782" s="2"/>
      <c r="AI782" s="3"/>
      <c r="AJ782" s="3"/>
      <c r="AK782" s="3"/>
    </row>
    <row r="783" spans="1:37" ht="34.049999999999997" customHeight="1" x14ac:dyDescent="0.3">
      <c r="A783" t="s">
        <v>1699</v>
      </c>
      <c r="C783" t="s">
        <v>442</v>
      </c>
      <c r="D783" s="14"/>
      <c r="E783" s="14" t="s">
        <v>56</v>
      </c>
      <c r="F783" s="79">
        <v>9.8559322033898873</v>
      </c>
      <c r="G783" s="80"/>
      <c r="H783" s="14"/>
      <c r="I783" s="14"/>
      <c r="J783" s="15" t="s">
        <v>442</v>
      </c>
      <c r="K783" s="64"/>
      <c r="L783" s="64"/>
      <c r="M783" s="15"/>
      <c r="N783" s="81"/>
      <c r="O783" s="82">
        <v>2628.88671875</v>
      </c>
      <c r="P783" s="82">
        <v>6760.8984375</v>
      </c>
      <c r="Q783" s="75"/>
      <c r="R783" s="83"/>
      <c r="S783" s="83"/>
      <c r="T783" s="77"/>
      <c r="U783" s="77"/>
      <c r="V783" s="77"/>
      <c r="W783" s="77"/>
      <c r="X783" s="50"/>
      <c r="Y783" s="50"/>
      <c r="Z783" s="50"/>
      <c r="AA783" s="50"/>
      <c r="AB783" s="49"/>
      <c r="AC783" s="84">
        <v>783</v>
      </c>
      <c r="AD7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3" s="107">
        <v>9.8000000000000291</v>
      </c>
      <c r="AF783" s="110"/>
      <c r="AG783" s="2"/>
      <c r="AI783" s="3"/>
      <c r="AJ783" s="3"/>
      <c r="AK783" s="3"/>
    </row>
    <row r="784" spans="1:37" ht="34.049999999999997" customHeight="1" x14ac:dyDescent="0.3">
      <c r="A784" t="s">
        <v>1700</v>
      </c>
      <c r="C784" t="s">
        <v>196</v>
      </c>
      <c r="D784" s="14"/>
      <c r="E784" s="14" t="s">
        <v>56</v>
      </c>
      <c r="F784" s="79">
        <v>1.5000000000000289</v>
      </c>
      <c r="G784" s="80"/>
      <c r="H784" s="14"/>
      <c r="I784" s="14"/>
      <c r="J784" s="15" t="s">
        <v>196</v>
      </c>
      <c r="K784" s="64"/>
      <c r="L784" s="64"/>
      <c r="M784" s="15"/>
      <c r="N784" s="81"/>
      <c r="O784" s="82">
        <v>1278.8062744140625</v>
      </c>
      <c r="P784" s="82">
        <v>3568.638671875</v>
      </c>
      <c r="Q784" s="75"/>
      <c r="R784" s="83"/>
      <c r="S784" s="83"/>
      <c r="T784" s="77"/>
      <c r="U784" s="77"/>
      <c r="V784" s="77"/>
      <c r="W784" s="77"/>
      <c r="X784" s="50"/>
      <c r="Y784" s="50"/>
      <c r="Z784" s="50"/>
      <c r="AA784" s="50"/>
      <c r="AB784" s="49"/>
      <c r="AC784" s="84">
        <v>784</v>
      </c>
      <c r="AD7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4" s="107">
        <v>4</v>
      </c>
      <c r="AF784" s="110"/>
      <c r="AG784" s="2"/>
      <c r="AI784" s="3"/>
      <c r="AJ784" s="3"/>
      <c r="AK784" s="3"/>
    </row>
    <row r="785" spans="1:37" ht="34.049999999999997" customHeight="1" x14ac:dyDescent="0.3">
      <c r="A785" t="s">
        <v>1701</v>
      </c>
      <c r="C785" t="s">
        <v>450</v>
      </c>
      <c r="D785" s="14"/>
      <c r="E785" s="14" t="s">
        <v>56</v>
      </c>
      <c r="F785" s="79">
        <v>1.6440677966101975</v>
      </c>
      <c r="G785" s="80"/>
      <c r="H785" s="14"/>
      <c r="I785" s="14"/>
      <c r="J785" s="15" t="s">
        <v>450</v>
      </c>
      <c r="K785" s="64"/>
      <c r="L785" s="64"/>
      <c r="M785" s="15"/>
      <c r="N785" s="81"/>
      <c r="O785" s="82">
        <v>4020.655517578125</v>
      </c>
      <c r="P785" s="82">
        <v>3885.9384765625</v>
      </c>
      <c r="Q785" s="75"/>
      <c r="R785" s="83"/>
      <c r="S785" s="83"/>
      <c r="T785" s="77"/>
      <c r="U785" s="77"/>
      <c r="V785" s="77"/>
      <c r="W785" s="77"/>
      <c r="X785" s="50"/>
      <c r="Y785" s="50"/>
      <c r="Z785" s="50"/>
      <c r="AA785" s="50"/>
      <c r="AB785" s="49"/>
      <c r="AC785" s="84">
        <v>785</v>
      </c>
      <c r="AD7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5" s="107">
        <v>4.0999999999999996</v>
      </c>
      <c r="AF785" s="110"/>
      <c r="AG785" s="2"/>
      <c r="AI785" s="3"/>
      <c r="AJ785" s="3"/>
      <c r="AK785" s="3"/>
    </row>
    <row r="786" spans="1:37" ht="34.049999999999997" customHeight="1" x14ac:dyDescent="0.3">
      <c r="A786" t="s">
        <v>1702</v>
      </c>
      <c r="C786" t="s">
        <v>276</v>
      </c>
      <c r="D786" s="14"/>
      <c r="E786" s="14" t="s">
        <v>56</v>
      </c>
      <c r="F786" s="79">
        <v>1.7881355932203675</v>
      </c>
      <c r="G786" s="80"/>
      <c r="H786" s="14"/>
      <c r="I786" s="14"/>
      <c r="J786" s="15" t="s">
        <v>276</v>
      </c>
      <c r="K786" s="64"/>
      <c r="L786" s="64"/>
      <c r="M786" s="15"/>
      <c r="N786" s="81"/>
      <c r="O786" s="82">
        <v>5076.36376953125</v>
      </c>
      <c r="P786" s="82">
        <v>1898.5806884765625</v>
      </c>
      <c r="Q786" s="75"/>
      <c r="R786" s="83"/>
      <c r="S786" s="83"/>
      <c r="T786" s="77"/>
      <c r="U786" s="77"/>
      <c r="V786" s="77"/>
      <c r="W786" s="77"/>
      <c r="X786" s="50"/>
      <c r="Y786" s="50"/>
      <c r="Z786" s="50"/>
      <c r="AA786" s="50"/>
      <c r="AB786" s="49"/>
      <c r="AC786" s="84">
        <v>786</v>
      </c>
      <c r="AD7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6" s="107">
        <v>4.2</v>
      </c>
      <c r="AF786" s="110"/>
      <c r="AG786" s="2"/>
      <c r="AI786" s="3"/>
      <c r="AJ786" s="3"/>
      <c r="AK786" s="3"/>
    </row>
    <row r="787" spans="1:37" ht="34.049999999999997" customHeight="1" x14ac:dyDescent="0.3">
      <c r="A787" t="s">
        <v>1703</v>
      </c>
      <c r="C787" t="s">
        <v>201</v>
      </c>
      <c r="D787" s="14"/>
      <c r="E787" s="14" t="s">
        <v>56</v>
      </c>
      <c r="F787" s="79">
        <v>1.9322033898305364</v>
      </c>
      <c r="G787" s="80"/>
      <c r="H787" s="14"/>
      <c r="I787" s="14"/>
      <c r="J787" s="15" t="s">
        <v>201</v>
      </c>
      <c r="K787" s="64"/>
      <c r="L787" s="64"/>
      <c r="M787" s="15"/>
      <c r="N787" s="81"/>
      <c r="O787" s="82">
        <v>3983.7421875</v>
      </c>
      <c r="P787" s="82">
        <v>8135.42333984375</v>
      </c>
      <c r="Q787" s="75"/>
      <c r="R787" s="83"/>
      <c r="S787" s="83"/>
      <c r="T787" s="77"/>
      <c r="U787" s="77"/>
      <c r="V787" s="77"/>
      <c r="W787" s="77"/>
      <c r="X787" s="50"/>
      <c r="Y787" s="50"/>
      <c r="Z787" s="50"/>
      <c r="AA787" s="50"/>
      <c r="AB787" s="49"/>
      <c r="AC787" s="84">
        <v>787</v>
      </c>
      <c r="AD7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7" s="107">
        <v>4.3</v>
      </c>
      <c r="AF787" s="110"/>
      <c r="AG787" s="2"/>
      <c r="AI787" s="3"/>
      <c r="AJ787" s="3"/>
      <c r="AK787" s="3"/>
    </row>
    <row r="788" spans="1:37" ht="34.049999999999997" customHeight="1" x14ac:dyDescent="0.3">
      <c r="A788" t="s">
        <v>1704</v>
      </c>
      <c r="C788" t="s">
        <v>451</v>
      </c>
      <c r="D788" s="14"/>
      <c r="E788" s="14" t="s">
        <v>56</v>
      </c>
      <c r="F788" s="79">
        <v>2.0762711864407062</v>
      </c>
      <c r="G788" s="80"/>
      <c r="H788" s="14"/>
      <c r="I788" s="14"/>
      <c r="J788" s="15" t="s">
        <v>451</v>
      </c>
      <c r="K788" s="64"/>
      <c r="L788" s="64"/>
      <c r="M788" s="15"/>
      <c r="N788" s="81"/>
      <c r="O788" s="82">
        <v>3338.61865234375</v>
      </c>
      <c r="P788" s="82">
        <v>7883.66650390625</v>
      </c>
      <c r="Q788" s="75"/>
      <c r="R788" s="83"/>
      <c r="S788" s="83"/>
      <c r="T788" s="77"/>
      <c r="U788" s="77"/>
      <c r="V788" s="77"/>
      <c r="W788" s="77"/>
      <c r="X788" s="50"/>
      <c r="Y788" s="50"/>
      <c r="Z788" s="50"/>
      <c r="AA788" s="50"/>
      <c r="AB788" s="49"/>
      <c r="AC788" s="84">
        <v>788</v>
      </c>
      <c r="AD7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8" s="107">
        <v>4.4000000000000004</v>
      </c>
      <c r="AF788" s="110"/>
      <c r="AG788" s="2"/>
      <c r="AI788" s="3"/>
      <c r="AJ788" s="3"/>
      <c r="AK788" s="3"/>
    </row>
    <row r="789" spans="1:37" ht="34.049999999999997" customHeight="1" x14ac:dyDescent="0.3">
      <c r="A789" t="s">
        <v>1705</v>
      </c>
      <c r="C789" t="s">
        <v>452</v>
      </c>
      <c r="D789" s="14"/>
      <c r="E789" s="14" t="s">
        <v>56</v>
      </c>
      <c r="F789" s="79">
        <v>2.2203389830508753</v>
      </c>
      <c r="G789" s="80"/>
      <c r="H789" s="14"/>
      <c r="I789" s="14"/>
      <c r="J789" s="15" t="s">
        <v>452</v>
      </c>
      <c r="K789" s="64"/>
      <c r="L789" s="64"/>
      <c r="M789" s="15"/>
      <c r="N789" s="81"/>
      <c r="O789" s="82">
        <v>4406.990234375</v>
      </c>
      <c r="P789" s="82">
        <v>9072.52734375</v>
      </c>
      <c r="Q789" s="75"/>
      <c r="R789" s="83"/>
      <c r="S789" s="83"/>
      <c r="T789" s="77"/>
      <c r="U789" s="77"/>
      <c r="V789" s="77"/>
      <c r="W789" s="77"/>
      <c r="X789" s="50"/>
      <c r="Y789" s="50"/>
      <c r="Z789" s="50"/>
      <c r="AA789" s="50"/>
      <c r="AB789" s="49"/>
      <c r="AC789" s="84">
        <v>789</v>
      </c>
      <c r="AD7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89" s="107">
        <v>4.5</v>
      </c>
      <c r="AF789" s="110"/>
      <c r="AG789" s="2"/>
      <c r="AI789" s="3"/>
      <c r="AJ789" s="3"/>
      <c r="AK789" s="3"/>
    </row>
    <row r="790" spans="1:37" ht="34.049999999999997" customHeight="1" x14ac:dyDescent="0.3">
      <c r="A790" t="s">
        <v>1706</v>
      </c>
      <c r="C790" t="s">
        <v>253</v>
      </c>
      <c r="D790" s="14"/>
      <c r="E790" s="14" t="s">
        <v>56</v>
      </c>
      <c r="F790" s="79">
        <v>2.364406779661044</v>
      </c>
      <c r="G790" s="80"/>
      <c r="H790" s="14"/>
      <c r="I790" s="14"/>
      <c r="J790" s="15" t="s">
        <v>253</v>
      </c>
      <c r="K790" s="64"/>
      <c r="L790" s="64"/>
      <c r="M790" s="15"/>
      <c r="N790" s="81"/>
      <c r="O790" s="82">
        <v>4752.36962890625</v>
      </c>
      <c r="P790" s="82">
        <v>6284.716796875</v>
      </c>
      <c r="Q790" s="75"/>
      <c r="R790" s="83"/>
      <c r="S790" s="83"/>
      <c r="T790" s="77"/>
      <c r="U790" s="77"/>
      <c r="V790" s="77"/>
      <c r="W790" s="77"/>
      <c r="X790" s="50"/>
      <c r="Y790" s="50"/>
      <c r="Z790" s="50"/>
      <c r="AA790" s="50"/>
      <c r="AB790" s="49"/>
      <c r="AC790" s="84">
        <v>790</v>
      </c>
      <c r="AD7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0" s="107">
        <v>4.5999999999999996</v>
      </c>
      <c r="AF790" s="110"/>
      <c r="AG790" s="2"/>
      <c r="AI790" s="3"/>
      <c r="AJ790" s="3"/>
      <c r="AK790" s="3"/>
    </row>
    <row r="791" spans="1:37" ht="34.049999999999997" customHeight="1" x14ac:dyDescent="0.3">
      <c r="A791" t="s">
        <v>1707</v>
      </c>
      <c r="C791" t="s">
        <v>291</v>
      </c>
      <c r="D791" s="14"/>
      <c r="E791" s="14" t="s">
        <v>56</v>
      </c>
      <c r="F791" s="79">
        <v>2.508474576271214</v>
      </c>
      <c r="G791" s="80"/>
      <c r="H791" s="14"/>
      <c r="I791" s="14"/>
      <c r="J791" s="15" t="s">
        <v>291</v>
      </c>
      <c r="K791" s="64"/>
      <c r="L791" s="64"/>
      <c r="M791" s="15"/>
      <c r="N791" s="81"/>
      <c r="O791" s="82">
        <v>2214.136474609375</v>
      </c>
      <c r="P791" s="82">
        <v>3528.252197265625</v>
      </c>
      <c r="Q791" s="75"/>
      <c r="R791" s="83"/>
      <c r="S791" s="83"/>
      <c r="T791" s="77"/>
      <c r="U791" s="77"/>
      <c r="V791" s="77"/>
      <c r="W791" s="77"/>
      <c r="X791" s="50"/>
      <c r="Y791" s="50"/>
      <c r="Z791" s="50"/>
      <c r="AA791" s="50"/>
      <c r="AB791" s="49"/>
      <c r="AC791" s="84">
        <v>791</v>
      </c>
      <c r="AD7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1" s="107">
        <v>4.7</v>
      </c>
      <c r="AF791" s="110"/>
      <c r="AG791" s="2"/>
      <c r="AI791" s="3"/>
      <c r="AJ791" s="3"/>
      <c r="AK791" s="3"/>
    </row>
    <row r="792" spans="1:37" ht="34.049999999999997" customHeight="1" x14ac:dyDescent="0.3">
      <c r="A792" t="s">
        <v>1708</v>
      </c>
      <c r="C792" t="s">
        <v>353</v>
      </c>
      <c r="D792" s="14"/>
      <c r="E792" s="14" t="s">
        <v>56</v>
      </c>
      <c r="F792" s="79">
        <v>2.6525423728813826</v>
      </c>
      <c r="G792" s="80"/>
      <c r="H792" s="14"/>
      <c r="I792" s="14"/>
      <c r="J792" s="15" t="s">
        <v>353</v>
      </c>
      <c r="K792" s="64"/>
      <c r="L792" s="64"/>
      <c r="M792" s="15"/>
      <c r="N792" s="81"/>
      <c r="O792" s="82">
        <v>2649.6953125</v>
      </c>
      <c r="P792" s="82">
        <v>8219.0009765625</v>
      </c>
      <c r="Q792" s="75"/>
      <c r="R792" s="83"/>
      <c r="S792" s="83"/>
      <c r="T792" s="77"/>
      <c r="U792" s="77"/>
      <c r="V792" s="77"/>
      <c r="W792" s="77"/>
      <c r="X792" s="50"/>
      <c r="Y792" s="50"/>
      <c r="Z792" s="50"/>
      <c r="AA792" s="50"/>
      <c r="AB792" s="49"/>
      <c r="AC792" s="84">
        <v>792</v>
      </c>
      <c r="AD7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2" s="107">
        <v>4.8</v>
      </c>
      <c r="AF792" s="110"/>
      <c r="AG792" s="2"/>
      <c r="AI792" s="3"/>
      <c r="AJ792" s="3"/>
      <c r="AK792" s="3"/>
    </row>
    <row r="793" spans="1:37" ht="34.049999999999997" customHeight="1" x14ac:dyDescent="0.3">
      <c r="A793" t="s">
        <v>1709</v>
      </c>
      <c r="C793" t="s">
        <v>453</v>
      </c>
      <c r="D793" s="14"/>
      <c r="E793" s="14" t="s">
        <v>56</v>
      </c>
      <c r="F793" s="79">
        <v>2.7966101694915526</v>
      </c>
      <c r="G793" s="80"/>
      <c r="H793" s="14"/>
      <c r="I793" s="14"/>
      <c r="J793" s="15" t="s">
        <v>453</v>
      </c>
      <c r="K793" s="64"/>
      <c r="L793" s="64"/>
      <c r="M793" s="15"/>
      <c r="N793" s="81"/>
      <c r="O793" s="82">
        <v>1263.4490966796875</v>
      </c>
      <c r="P793" s="82">
        <v>5549.21630859375</v>
      </c>
      <c r="Q793" s="75"/>
      <c r="R793" s="83"/>
      <c r="S793" s="83"/>
      <c r="T793" s="77"/>
      <c r="U793" s="77"/>
      <c r="V793" s="77"/>
      <c r="W793" s="77"/>
      <c r="X793" s="50"/>
      <c r="Y793" s="50"/>
      <c r="Z793" s="50"/>
      <c r="AA793" s="50"/>
      <c r="AB793" s="49"/>
      <c r="AC793" s="84">
        <v>793</v>
      </c>
      <c r="AD7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3" s="107">
        <v>4.9000000000000004</v>
      </c>
      <c r="AF793" s="110"/>
      <c r="AG793" s="2"/>
      <c r="AI793" s="3"/>
      <c r="AJ793" s="3"/>
      <c r="AK793" s="3"/>
    </row>
    <row r="794" spans="1:37" ht="34.049999999999997" customHeight="1" x14ac:dyDescent="0.3">
      <c r="A794" t="s">
        <v>1710</v>
      </c>
      <c r="C794" t="s">
        <v>174</v>
      </c>
      <c r="D794" s="14"/>
      <c r="E794" s="14" t="s">
        <v>56</v>
      </c>
      <c r="F794" s="79">
        <v>2.9406779661017213</v>
      </c>
      <c r="G794" s="80"/>
      <c r="H794" s="14"/>
      <c r="I794" s="14"/>
      <c r="J794" s="15" t="s">
        <v>174</v>
      </c>
      <c r="K794" s="64"/>
      <c r="L794" s="64"/>
      <c r="M794" s="15"/>
      <c r="N794" s="81"/>
      <c r="O794" s="82">
        <v>4290.69677734375</v>
      </c>
      <c r="P794" s="82">
        <v>1500.83251953125</v>
      </c>
      <c r="Q794" s="75"/>
      <c r="R794" s="83"/>
      <c r="S794" s="83"/>
      <c r="T794" s="77"/>
      <c r="U794" s="77"/>
      <c r="V794" s="77"/>
      <c r="W794" s="77"/>
      <c r="X794" s="50"/>
      <c r="Y794" s="50"/>
      <c r="Z794" s="50"/>
      <c r="AA794" s="50"/>
      <c r="AB794" s="49"/>
      <c r="AC794" s="84">
        <v>794</v>
      </c>
      <c r="AD7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4" s="107">
        <v>5</v>
      </c>
      <c r="AF794" s="110"/>
      <c r="AG794" s="2"/>
      <c r="AI794" s="3"/>
      <c r="AJ794" s="3"/>
      <c r="AK794" s="3"/>
    </row>
    <row r="795" spans="1:37" ht="34.049999999999997" customHeight="1" x14ac:dyDescent="0.3">
      <c r="A795" t="s">
        <v>1711</v>
      </c>
      <c r="C795" t="s">
        <v>238</v>
      </c>
      <c r="D795" s="14"/>
      <c r="E795" s="14" t="s">
        <v>56</v>
      </c>
      <c r="F795" s="79">
        <v>3.0847457627118899</v>
      </c>
      <c r="G795" s="80"/>
      <c r="H795" s="14"/>
      <c r="I795" s="14"/>
      <c r="J795" s="15" t="s">
        <v>238</v>
      </c>
      <c r="K795" s="64"/>
      <c r="L795" s="64"/>
      <c r="M795" s="15"/>
      <c r="N795" s="81"/>
      <c r="O795" s="82">
        <v>3839.7548828125</v>
      </c>
      <c r="P795" s="82">
        <v>2409.30615234375</v>
      </c>
      <c r="Q795" s="75"/>
      <c r="R795" s="83"/>
      <c r="S795" s="83"/>
      <c r="T795" s="77"/>
      <c r="U795" s="77"/>
      <c r="V795" s="77"/>
      <c r="W795" s="77"/>
      <c r="X795" s="50"/>
      <c r="Y795" s="50"/>
      <c r="Z795" s="50"/>
      <c r="AA795" s="50"/>
      <c r="AB795" s="49"/>
      <c r="AC795" s="84">
        <v>795</v>
      </c>
      <c r="AD7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5" s="107">
        <v>5.0999999999999996</v>
      </c>
      <c r="AF795" s="110"/>
      <c r="AG795" s="2"/>
      <c r="AI795" s="3"/>
      <c r="AJ795" s="3"/>
      <c r="AK795" s="3"/>
    </row>
    <row r="796" spans="1:37" ht="34.049999999999997" customHeight="1" x14ac:dyDescent="0.3">
      <c r="A796" t="s">
        <v>1712</v>
      </c>
      <c r="C796" t="s">
        <v>251</v>
      </c>
      <c r="D796" s="14"/>
      <c r="E796" s="14" t="s">
        <v>56</v>
      </c>
      <c r="F796" s="79">
        <v>3.2288135593220604</v>
      </c>
      <c r="G796" s="80"/>
      <c r="H796" s="14"/>
      <c r="I796" s="14"/>
      <c r="J796" s="15" t="s">
        <v>251</v>
      </c>
      <c r="K796" s="64"/>
      <c r="L796" s="64"/>
      <c r="M796" s="15"/>
      <c r="N796" s="81"/>
      <c r="O796" s="82">
        <v>9259.5078125</v>
      </c>
      <c r="P796" s="82">
        <v>5541.654296875</v>
      </c>
      <c r="Q796" s="75"/>
      <c r="R796" s="83"/>
      <c r="S796" s="83"/>
      <c r="T796" s="77"/>
      <c r="U796" s="77"/>
      <c r="V796" s="77"/>
      <c r="W796" s="77"/>
      <c r="X796" s="50"/>
      <c r="Y796" s="50"/>
      <c r="Z796" s="50"/>
      <c r="AA796" s="50"/>
      <c r="AB796" s="49"/>
      <c r="AC796" s="84">
        <v>796</v>
      </c>
      <c r="AD7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6" s="107">
        <v>5.2</v>
      </c>
      <c r="AF796" s="110"/>
      <c r="AG796" s="2"/>
      <c r="AI796" s="3"/>
      <c r="AJ796" s="3"/>
      <c r="AK796" s="3"/>
    </row>
    <row r="797" spans="1:37" ht="34.049999999999997" customHeight="1" x14ac:dyDescent="0.3">
      <c r="A797" t="s">
        <v>1713</v>
      </c>
      <c r="C797" t="s">
        <v>341</v>
      </c>
      <c r="D797" s="14"/>
      <c r="E797" s="14" t="s">
        <v>56</v>
      </c>
      <c r="F797" s="79">
        <v>3.372881355932229</v>
      </c>
      <c r="G797" s="80"/>
      <c r="H797" s="14"/>
      <c r="I797" s="14"/>
      <c r="J797" s="15" t="s">
        <v>341</v>
      </c>
      <c r="K797" s="64"/>
      <c r="L797" s="64"/>
      <c r="M797" s="15"/>
      <c r="N797" s="81"/>
      <c r="O797" s="82">
        <v>536.84649658203125</v>
      </c>
      <c r="P797" s="82">
        <v>3560.201416015625</v>
      </c>
      <c r="Q797" s="75"/>
      <c r="R797" s="83"/>
      <c r="S797" s="83"/>
      <c r="T797" s="77"/>
      <c r="U797" s="77"/>
      <c r="V797" s="77"/>
      <c r="W797" s="77"/>
      <c r="X797" s="50"/>
      <c r="Y797" s="50"/>
      <c r="Z797" s="50"/>
      <c r="AA797" s="50"/>
      <c r="AB797" s="49"/>
      <c r="AC797" s="84">
        <v>797</v>
      </c>
      <c r="AD7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7" s="107">
        <v>5.3</v>
      </c>
      <c r="AF797" s="110"/>
      <c r="AG797" s="2"/>
      <c r="AI797" s="3"/>
      <c r="AJ797" s="3"/>
      <c r="AK797" s="3"/>
    </row>
    <row r="798" spans="1:37" ht="34.049999999999997" customHeight="1" x14ac:dyDescent="0.3">
      <c r="A798" t="s">
        <v>1714</v>
      </c>
      <c r="C798" t="s">
        <v>406</v>
      </c>
      <c r="D798" s="14"/>
      <c r="E798" s="14" t="s">
        <v>56</v>
      </c>
      <c r="F798" s="79">
        <v>3.516949152542399</v>
      </c>
      <c r="G798" s="80"/>
      <c r="H798" s="14"/>
      <c r="I798" s="14"/>
      <c r="J798" s="15" t="s">
        <v>406</v>
      </c>
      <c r="K798" s="64"/>
      <c r="L798" s="64"/>
      <c r="M798" s="15"/>
      <c r="N798" s="81"/>
      <c r="O798" s="82">
        <v>7149.39501953125</v>
      </c>
      <c r="P798" s="82">
        <v>2629.9443359375</v>
      </c>
      <c r="Q798" s="75"/>
      <c r="R798" s="83"/>
      <c r="S798" s="83"/>
      <c r="T798" s="77"/>
      <c r="U798" s="77"/>
      <c r="V798" s="77"/>
      <c r="W798" s="77"/>
      <c r="X798" s="50"/>
      <c r="Y798" s="50"/>
      <c r="Z798" s="50"/>
      <c r="AA798" s="50"/>
      <c r="AB798" s="49"/>
      <c r="AC798" s="84">
        <v>798</v>
      </c>
      <c r="AD7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8" s="107">
        <v>5.4</v>
      </c>
      <c r="AF798" s="110"/>
      <c r="AG798" s="2"/>
      <c r="AI798" s="3"/>
      <c r="AJ798" s="3"/>
      <c r="AK798" s="3"/>
    </row>
    <row r="799" spans="1:37" ht="34.049999999999997" customHeight="1" x14ac:dyDescent="0.3">
      <c r="A799" t="s">
        <v>1715</v>
      </c>
      <c r="C799" t="s">
        <v>454</v>
      </c>
      <c r="D799" s="14"/>
      <c r="E799" s="14" t="s">
        <v>56</v>
      </c>
      <c r="F799" s="79">
        <v>3.6610169491525539</v>
      </c>
      <c r="G799" s="80"/>
      <c r="H799" s="14"/>
      <c r="I799" s="14"/>
      <c r="J799" s="15" t="s">
        <v>454</v>
      </c>
      <c r="K799" s="64"/>
      <c r="L799" s="64"/>
      <c r="M799" s="15"/>
      <c r="N799" s="81"/>
      <c r="O799" s="82">
        <v>995.4141845703125</v>
      </c>
      <c r="P799" s="82">
        <v>2661.0869140625</v>
      </c>
      <c r="Q799" s="75"/>
      <c r="R799" s="83"/>
      <c r="S799" s="83"/>
      <c r="T799" s="77"/>
      <c r="U799" s="77"/>
      <c r="V799" s="77"/>
      <c r="W799" s="77"/>
      <c r="X799" s="50"/>
      <c r="Y799" s="50"/>
      <c r="Z799" s="50"/>
      <c r="AA799" s="50"/>
      <c r="AB799" s="49"/>
      <c r="AC799" s="84">
        <v>799</v>
      </c>
      <c r="AD7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799" s="107">
        <v>5.4999999999999902</v>
      </c>
      <c r="AF799" s="110"/>
      <c r="AG799" s="2"/>
      <c r="AI799" s="3"/>
      <c r="AJ799" s="3"/>
      <c r="AK799" s="3"/>
    </row>
    <row r="800" spans="1:37" ht="34.049999999999997" customHeight="1" x14ac:dyDescent="0.3">
      <c r="A800" t="s">
        <v>1716</v>
      </c>
      <c r="C800" t="s">
        <v>298</v>
      </c>
      <c r="D800" s="14"/>
      <c r="E800" s="14" t="s">
        <v>56</v>
      </c>
      <c r="F800" s="79">
        <v>3.8050847457627222</v>
      </c>
      <c r="G800" s="80"/>
      <c r="H800" s="14"/>
      <c r="I800" s="14"/>
      <c r="J800" s="15" t="s">
        <v>298</v>
      </c>
      <c r="K800" s="64"/>
      <c r="L800" s="64"/>
      <c r="M800" s="15"/>
      <c r="N800" s="81"/>
      <c r="O800" s="82">
        <v>3700.19287109375</v>
      </c>
      <c r="P800" s="82">
        <v>4787.8212890625</v>
      </c>
      <c r="Q800" s="75"/>
      <c r="R800" s="83"/>
      <c r="S800" s="83"/>
      <c r="T800" s="77"/>
      <c r="U800" s="77"/>
      <c r="V800" s="77"/>
      <c r="W800" s="77"/>
      <c r="X800" s="50"/>
      <c r="Y800" s="50"/>
      <c r="Z800" s="50"/>
      <c r="AA800" s="50"/>
      <c r="AB800" s="49"/>
      <c r="AC800" s="84">
        <v>800</v>
      </c>
      <c r="AD8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0" s="107">
        <v>5.5999999999999899</v>
      </c>
      <c r="AF800" s="110"/>
      <c r="AG800" s="2"/>
      <c r="AI800" s="3"/>
      <c r="AJ800" s="3"/>
      <c r="AK800" s="3"/>
    </row>
    <row r="801" spans="1:37" ht="34.049999999999997" customHeight="1" x14ac:dyDescent="0.3">
      <c r="A801" t="s">
        <v>1717</v>
      </c>
      <c r="C801" t="s">
        <v>455</v>
      </c>
      <c r="D801" s="14"/>
      <c r="E801" s="14" t="s">
        <v>56</v>
      </c>
      <c r="F801" s="79">
        <v>3.9491525423728926</v>
      </c>
      <c r="G801" s="80"/>
      <c r="H801" s="14"/>
      <c r="I801" s="14"/>
      <c r="J801" s="15" t="s">
        <v>455</v>
      </c>
      <c r="K801" s="64"/>
      <c r="L801" s="64"/>
      <c r="M801" s="15"/>
      <c r="N801" s="81"/>
      <c r="O801" s="82">
        <v>1202.6629638671875</v>
      </c>
      <c r="P801" s="82">
        <v>6964.69384765625</v>
      </c>
      <c r="Q801" s="75"/>
      <c r="R801" s="83"/>
      <c r="S801" s="83"/>
      <c r="T801" s="77"/>
      <c r="U801" s="77"/>
      <c r="V801" s="77"/>
      <c r="W801" s="77"/>
      <c r="X801" s="50"/>
      <c r="Y801" s="50"/>
      <c r="Z801" s="50"/>
      <c r="AA801" s="50"/>
      <c r="AB801" s="49"/>
      <c r="AC801" s="84">
        <v>801</v>
      </c>
      <c r="AD8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1" s="107">
        <v>5.6999999999999904</v>
      </c>
      <c r="AF801" s="110"/>
      <c r="AG801" s="2"/>
      <c r="AI801" s="3"/>
      <c r="AJ801" s="3"/>
      <c r="AK801" s="3"/>
    </row>
    <row r="802" spans="1:37" ht="34.049999999999997" customHeight="1" x14ac:dyDescent="0.3">
      <c r="A802" t="s">
        <v>1718</v>
      </c>
      <c r="C802" t="s">
        <v>240</v>
      </c>
      <c r="D802" s="14"/>
      <c r="E802" s="14" t="s">
        <v>56</v>
      </c>
      <c r="F802" s="79">
        <v>4.0932203389830608</v>
      </c>
      <c r="G802" s="80"/>
      <c r="H802" s="14"/>
      <c r="I802" s="14"/>
      <c r="J802" s="15" t="s">
        <v>240</v>
      </c>
      <c r="K802" s="64"/>
      <c r="L802" s="64"/>
      <c r="M802" s="15"/>
      <c r="N802" s="81"/>
      <c r="O802" s="82">
        <v>8457.7431640625</v>
      </c>
      <c r="P802" s="82">
        <v>8930.3837890625</v>
      </c>
      <c r="Q802" s="75"/>
      <c r="R802" s="83"/>
      <c r="S802" s="83"/>
      <c r="T802" s="77"/>
      <c r="U802" s="77"/>
      <c r="V802" s="77"/>
      <c r="W802" s="77"/>
      <c r="X802" s="50"/>
      <c r="Y802" s="50"/>
      <c r="Z802" s="50"/>
      <c r="AA802" s="50"/>
      <c r="AB802" s="49"/>
      <c r="AC802" s="84">
        <v>802</v>
      </c>
      <c r="AD8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2" s="107">
        <v>5.7999999999999901</v>
      </c>
      <c r="AF802" s="110"/>
      <c r="AG802" s="2"/>
      <c r="AI802" s="3"/>
      <c r="AJ802" s="3"/>
      <c r="AK802" s="3"/>
    </row>
    <row r="803" spans="1:37" ht="34.049999999999997" customHeight="1" x14ac:dyDescent="0.3">
      <c r="A803" t="s">
        <v>1719</v>
      </c>
      <c r="C803" t="s">
        <v>300</v>
      </c>
      <c r="D803" s="14"/>
      <c r="E803" s="14" t="s">
        <v>56</v>
      </c>
      <c r="F803" s="79">
        <v>4.2372881355932304</v>
      </c>
      <c r="G803" s="80"/>
      <c r="H803" s="14"/>
      <c r="I803" s="14"/>
      <c r="J803" s="15" t="s">
        <v>300</v>
      </c>
      <c r="K803" s="64"/>
      <c r="L803" s="64"/>
      <c r="M803" s="15"/>
      <c r="N803" s="81"/>
      <c r="O803" s="82">
        <v>4552.28857421875</v>
      </c>
      <c r="P803" s="82">
        <v>9232.615234375</v>
      </c>
      <c r="Q803" s="75"/>
      <c r="R803" s="83"/>
      <c r="S803" s="83"/>
      <c r="T803" s="77"/>
      <c r="U803" s="77"/>
      <c r="V803" s="77"/>
      <c r="W803" s="77"/>
      <c r="X803" s="50"/>
      <c r="Y803" s="50"/>
      <c r="Z803" s="50"/>
      <c r="AA803" s="50"/>
      <c r="AB803" s="49"/>
      <c r="AC803" s="84">
        <v>803</v>
      </c>
      <c r="AD8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3" s="107">
        <v>5.8999999999999897</v>
      </c>
      <c r="AF803" s="110"/>
      <c r="AG803" s="2"/>
      <c r="AI803" s="3"/>
      <c r="AJ803" s="3"/>
      <c r="AK803" s="3"/>
    </row>
    <row r="804" spans="1:37" ht="34.049999999999997" customHeight="1" x14ac:dyDescent="0.3">
      <c r="A804" t="s">
        <v>1720</v>
      </c>
      <c r="C804" t="s">
        <v>456</v>
      </c>
      <c r="D804" s="14"/>
      <c r="E804" s="14" t="s">
        <v>56</v>
      </c>
      <c r="F804" s="79">
        <v>4.3813559322033999</v>
      </c>
      <c r="G804" s="80"/>
      <c r="H804" s="14"/>
      <c r="I804" s="14"/>
      <c r="J804" s="15" t="s">
        <v>456</v>
      </c>
      <c r="K804" s="64"/>
      <c r="L804" s="64"/>
      <c r="M804" s="15"/>
      <c r="N804" s="81"/>
      <c r="O804" s="82">
        <v>1398.564697265625</v>
      </c>
      <c r="P804" s="82">
        <v>2186.08447265625</v>
      </c>
      <c r="Q804" s="75"/>
      <c r="R804" s="83"/>
      <c r="S804" s="83"/>
      <c r="T804" s="77"/>
      <c r="U804" s="77"/>
      <c r="V804" s="77"/>
      <c r="W804" s="77"/>
      <c r="X804" s="50"/>
      <c r="Y804" s="50"/>
      <c r="Z804" s="50"/>
      <c r="AA804" s="50"/>
      <c r="AB804" s="49"/>
      <c r="AC804" s="84">
        <v>804</v>
      </c>
      <c r="AD8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4" s="107">
        <v>5.9999999999999902</v>
      </c>
      <c r="AF804" s="110"/>
      <c r="AG804" s="2"/>
      <c r="AI804" s="3"/>
      <c r="AJ804" s="3"/>
      <c r="AK804" s="3"/>
    </row>
    <row r="805" spans="1:37" ht="34.049999999999997" customHeight="1" x14ac:dyDescent="0.3">
      <c r="A805" t="s">
        <v>1721</v>
      </c>
      <c r="C805" t="s">
        <v>457</v>
      </c>
      <c r="D805" s="14"/>
      <c r="E805" s="14" t="s">
        <v>56</v>
      </c>
      <c r="F805" s="79">
        <v>4.5254237288135686</v>
      </c>
      <c r="G805" s="80"/>
      <c r="H805" s="14"/>
      <c r="I805" s="14"/>
      <c r="J805" s="15" t="s">
        <v>457</v>
      </c>
      <c r="K805" s="64"/>
      <c r="L805" s="64"/>
      <c r="M805" s="15"/>
      <c r="N805" s="81"/>
      <c r="O805" s="82">
        <v>721.15643310546875</v>
      </c>
      <c r="P805" s="82">
        <v>5606.07763671875</v>
      </c>
      <c r="Q805" s="75"/>
      <c r="R805" s="83"/>
      <c r="S805" s="83"/>
      <c r="T805" s="77"/>
      <c r="U805" s="77"/>
      <c r="V805" s="77"/>
      <c r="W805" s="77"/>
      <c r="X805" s="50"/>
      <c r="Y805" s="50"/>
      <c r="Z805" s="50"/>
      <c r="AA805" s="50"/>
      <c r="AB805" s="49"/>
      <c r="AC805" s="84">
        <v>805</v>
      </c>
      <c r="AD8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5" s="107">
        <v>6.0999999999999899</v>
      </c>
      <c r="AF805" s="110"/>
      <c r="AG805" s="2"/>
      <c r="AI805" s="3"/>
      <c r="AJ805" s="3"/>
      <c r="AK805" s="3"/>
    </row>
    <row r="806" spans="1:37" ht="34.049999999999997" customHeight="1" x14ac:dyDescent="0.3">
      <c r="A806" t="s">
        <v>1722</v>
      </c>
      <c r="C806" t="s">
        <v>238</v>
      </c>
      <c r="D806" s="14"/>
      <c r="E806" s="14" t="s">
        <v>56</v>
      </c>
      <c r="F806" s="79">
        <v>4.669491525423739</v>
      </c>
      <c r="G806" s="80"/>
      <c r="H806" s="14"/>
      <c r="I806" s="14"/>
      <c r="J806" s="15" t="s">
        <v>238</v>
      </c>
      <c r="K806" s="64"/>
      <c r="L806" s="64"/>
      <c r="M806" s="15"/>
      <c r="N806" s="81"/>
      <c r="O806" s="82">
        <v>5432.990234375</v>
      </c>
      <c r="P806" s="82">
        <v>196.97724914550781</v>
      </c>
      <c r="Q806" s="75"/>
      <c r="R806" s="83"/>
      <c r="S806" s="83"/>
      <c r="T806" s="77"/>
      <c r="U806" s="77"/>
      <c r="V806" s="77"/>
      <c r="W806" s="77"/>
      <c r="X806" s="50"/>
      <c r="Y806" s="50"/>
      <c r="Z806" s="50"/>
      <c r="AA806" s="50"/>
      <c r="AB806" s="49"/>
      <c r="AC806" s="84">
        <v>806</v>
      </c>
      <c r="AD8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6" s="107">
        <v>6.1999999999999904</v>
      </c>
      <c r="AF806" s="110"/>
      <c r="AG806" s="2"/>
      <c r="AI806" s="3"/>
      <c r="AJ806" s="3"/>
      <c r="AK806" s="3"/>
    </row>
    <row r="807" spans="1:37" ht="34.049999999999997" customHeight="1" x14ac:dyDescent="0.3">
      <c r="A807" t="s">
        <v>1723</v>
      </c>
      <c r="C807" t="s">
        <v>298</v>
      </c>
      <c r="D807" s="14"/>
      <c r="E807" s="14" t="s">
        <v>56</v>
      </c>
      <c r="F807" s="79">
        <v>4.8135593220339077</v>
      </c>
      <c r="G807" s="80"/>
      <c r="H807" s="14"/>
      <c r="I807" s="14"/>
      <c r="J807" s="15" t="s">
        <v>298</v>
      </c>
      <c r="K807" s="64"/>
      <c r="L807" s="64"/>
      <c r="M807" s="15"/>
      <c r="N807" s="81"/>
      <c r="O807" s="82">
        <v>8175.6533203125</v>
      </c>
      <c r="P807" s="82">
        <v>7010.76171875</v>
      </c>
      <c r="Q807" s="75"/>
      <c r="R807" s="83"/>
      <c r="S807" s="83"/>
      <c r="T807" s="77"/>
      <c r="U807" s="77"/>
      <c r="V807" s="77"/>
      <c r="W807" s="77"/>
      <c r="X807" s="50"/>
      <c r="Y807" s="50"/>
      <c r="Z807" s="50"/>
      <c r="AA807" s="50"/>
      <c r="AB807" s="49"/>
      <c r="AC807" s="84">
        <v>807</v>
      </c>
      <c r="AD8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7" s="107">
        <v>6.2999999999999901</v>
      </c>
      <c r="AF807" s="110"/>
      <c r="AG807" s="2"/>
      <c r="AI807" s="3"/>
      <c r="AJ807" s="3"/>
      <c r="AK807" s="3"/>
    </row>
    <row r="808" spans="1:37" ht="34.049999999999997" customHeight="1" x14ac:dyDescent="0.3">
      <c r="A808" t="s">
        <v>1724</v>
      </c>
      <c r="C808" t="s">
        <v>448</v>
      </c>
      <c r="D808" s="14"/>
      <c r="E808" s="14" t="s">
        <v>56</v>
      </c>
      <c r="F808" s="79">
        <v>4.9576271186440763</v>
      </c>
      <c r="G808" s="80"/>
      <c r="H808" s="14"/>
      <c r="I808" s="14"/>
      <c r="J808" s="15" t="s">
        <v>448</v>
      </c>
      <c r="K808" s="64"/>
      <c r="L808" s="64"/>
      <c r="M808" s="15"/>
      <c r="N808" s="81"/>
      <c r="O808" s="82">
        <v>7156.09375</v>
      </c>
      <c r="P808" s="82">
        <v>8646.40234375</v>
      </c>
      <c r="Q808" s="75"/>
      <c r="R808" s="83"/>
      <c r="S808" s="83"/>
      <c r="T808" s="77"/>
      <c r="U808" s="77"/>
      <c r="V808" s="77"/>
      <c r="W808" s="77"/>
      <c r="X808" s="50"/>
      <c r="Y808" s="50"/>
      <c r="Z808" s="50"/>
      <c r="AA808" s="50"/>
      <c r="AB808" s="49"/>
      <c r="AC808" s="84">
        <v>808</v>
      </c>
      <c r="AD8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8" s="107">
        <v>6.3999999999999897</v>
      </c>
      <c r="AF808" s="110"/>
      <c r="AG808" s="2"/>
      <c r="AI808" s="3"/>
      <c r="AJ808" s="3"/>
      <c r="AK808" s="3"/>
    </row>
    <row r="809" spans="1:37" ht="34.049999999999997" customHeight="1" x14ac:dyDescent="0.3">
      <c r="A809" t="s">
        <v>1725</v>
      </c>
      <c r="C809" t="s">
        <v>293</v>
      </c>
      <c r="D809" s="14"/>
      <c r="E809" s="14" t="s">
        <v>56</v>
      </c>
      <c r="F809" s="79">
        <v>5.1016949152542459</v>
      </c>
      <c r="G809" s="80"/>
      <c r="H809" s="14"/>
      <c r="I809" s="14"/>
      <c r="J809" s="15" t="s">
        <v>293</v>
      </c>
      <c r="K809" s="64"/>
      <c r="L809" s="64"/>
      <c r="M809" s="15"/>
      <c r="N809" s="81"/>
      <c r="O809" s="82">
        <v>7160.83154296875</v>
      </c>
      <c r="P809" s="82">
        <v>2813.156005859375</v>
      </c>
      <c r="Q809" s="75"/>
      <c r="R809" s="83"/>
      <c r="S809" s="83"/>
      <c r="T809" s="77"/>
      <c r="U809" s="77"/>
      <c r="V809" s="77"/>
      <c r="W809" s="77"/>
      <c r="X809" s="50"/>
      <c r="Y809" s="50"/>
      <c r="Z809" s="50"/>
      <c r="AA809" s="50"/>
      <c r="AB809" s="49"/>
      <c r="AC809" s="84">
        <v>809</v>
      </c>
      <c r="AD8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09" s="107">
        <v>6.4999999999999902</v>
      </c>
      <c r="AF809" s="110"/>
      <c r="AG809" s="2"/>
      <c r="AI809" s="3"/>
      <c r="AJ809" s="3"/>
      <c r="AK809" s="3"/>
    </row>
    <row r="810" spans="1:37" ht="34.049999999999997" customHeight="1" x14ac:dyDescent="0.3">
      <c r="A810" t="s">
        <v>1726</v>
      </c>
      <c r="C810" t="s">
        <v>298</v>
      </c>
      <c r="D810" s="14"/>
      <c r="E810" s="14" t="s">
        <v>56</v>
      </c>
      <c r="F810" s="79">
        <v>5.2457627118644155</v>
      </c>
      <c r="G810" s="80"/>
      <c r="H810" s="14"/>
      <c r="I810" s="14"/>
      <c r="J810" s="15" t="s">
        <v>298</v>
      </c>
      <c r="K810" s="64"/>
      <c r="L810" s="64"/>
      <c r="M810" s="15"/>
      <c r="N810" s="81"/>
      <c r="O810" s="82">
        <v>7063.66162109375</v>
      </c>
      <c r="P810" s="82">
        <v>8541.83984375</v>
      </c>
      <c r="Q810" s="75"/>
      <c r="R810" s="83"/>
      <c r="S810" s="83"/>
      <c r="T810" s="77"/>
      <c r="U810" s="77"/>
      <c r="V810" s="77"/>
      <c r="W810" s="77"/>
      <c r="X810" s="50"/>
      <c r="Y810" s="50"/>
      <c r="Z810" s="50"/>
      <c r="AA810" s="50"/>
      <c r="AB810" s="49"/>
      <c r="AC810" s="84">
        <v>810</v>
      </c>
      <c r="AD8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0" s="107">
        <v>6.5999999999999899</v>
      </c>
      <c r="AF810" s="110"/>
      <c r="AG810" s="2"/>
      <c r="AI810" s="3"/>
      <c r="AJ810" s="3"/>
      <c r="AK810" s="3"/>
    </row>
    <row r="811" spans="1:37" ht="34.049999999999997" customHeight="1" x14ac:dyDescent="0.3">
      <c r="A811" t="s">
        <v>1727</v>
      </c>
      <c r="C811" t="s">
        <v>351</v>
      </c>
      <c r="D811" s="14"/>
      <c r="E811" s="14" t="s">
        <v>56</v>
      </c>
      <c r="F811" s="79">
        <v>5.389830508474585</v>
      </c>
      <c r="G811" s="80"/>
      <c r="H811" s="14"/>
      <c r="I811" s="14"/>
      <c r="J811" s="15" t="s">
        <v>351</v>
      </c>
      <c r="K811" s="64"/>
      <c r="L811" s="64"/>
      <c r="M811" s="15"/>
      <c r="N811" s="81"/>
      <c r="O811" s="82">
        <v>6197.33984375</v>
      </c>
      <c r="P811" s="82">
        <v>9394.0205078125</v>
      </c>
      <c r="Q811" s="75"/>
      <c r="R811" s="83"/>
      <c r="S811" s="83"/>
      <c r="T811" s="77"/>
      <c r="U811" s="77"/>
      <c r="V811" s="77"/>
      <c r="W811" s="77"/>
      <c r="X811" s="50"/>
      <c r="Y811" s="50"/>
      <c r="Z811" s="50"/>
      <c r="AA811" s="50"/>
      <c r="AB811" s="49"/>
      <c r="AC811" s="84">
        <v>811</v>
      </c>
      <c r="AD8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1" s="107">
        <v>6.6999999999999904</v>
      </c>
      <c r="AF811" s="110"/>
      <c r="AG811" s="2"/>
      <c r="AI811" s="3"/>
      <c r="AJ811" s="3"/>
      <c r="AK811" s="3"/>
    </row>
    <row r="812" spans="1:37" ht="34.049999999999997" customHeight="1" x14ac:dyDescent="0.3">
      <c r="A812" t="s">
        <v>1728</v>
      </c>
      <c r="C812" t="s">
        <v>458</v>
      </c>
      <c r="D812" s="14"/>
      <c r="E812" s="14" t="s">
        <v>56</v>
      </c>
      <c r="F812" s="79">
        <v>5.5338983050847537</v>
      </c>
      <c r="G812" s="80"/>
      <c r="H812" s="14"/>
      <c r="I812" s="14"/>
      <c r="J812" s="15" t="s">
        <v>458</v>
      </c>
      <c r="K812" s="64"/>
      <c r="L812" s="64"/>
      <c r="M812" s="15"/>
      <c r="N812" s="81"/>
      <c r="O812" s="82">
        <v>8615.3583984375</v>
      </c>
      <c r="P812" s="82">
        <v>2221.641357421875</v>
      </c>
      <c r="Q812" s="75"/>
      <c r="R812" s="83"/>
      <c r="S812" s="83"/>
      <c r="T812" s="77"/>
      <c r="U812" s="77"/>
      <c r="V812" s="77"/>
      <c r="W812" s="77"/>
      <c r="X812" s="50"/>
      <c r="Y812" s="50"/>
      <c r="Z812" s="50"/>
      <c r="AA812" s="50"/>
      <c r="AB812" s="49"/>
      <c r="AC812" s="84">
        <v>812</v>
      </c>
      <c r="AD8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2" s="107">
        <v>6.7999999999999901</v>
      </c>
      <c r="AF812" s="110"/>
      <c r="AG812" s="2"/>
      <c r="AI812" s="3"/>
      <c r="AJ812" s="3"/>
      <c r="AK812" s="3"/>
    </row>
    <row r="813" spans="1:37" ht="34.049999999999997" customHeight="1" x14ac:dyDescent="0.3">
      <c r="A813" t="s">
        <v>1729</v>
      </c>
      <c r="C813" t="s">
        <v>281</v>
      </c>
      <c r="D813" s="14"/>
      <c r="E813" s="14" t="s">
        <v>56</v>
      </c>
      <c r="F813" s="79">
        <v>5.6779661016949232</v>
      </c>
      <c r="G813" s="80"/>
      <c r="H813" s="14"/>
      <c r="I813" s="14"/>
      <c r="J813" s="15" t="s">
        <v>281</v>
      </c>
      <c r="K813" s="64"/>
      <c r="L813" s="64"/>
      <c r="M813" s="15"/>
      <c r="N813" s="81"/>
      <c r="O813" s="82">
        <v>2342.618896484375</v>
      </c>
      <c r="P813" s="82">
        <v>1808.0997314453125</v>
      </c>
      <c r="Q813" s="75"/>
      <c r="R813" s="83"/>
      <c r="S813" s="83"/>
      <c r="T813" s="77"/>
      <c r="U813" s="77"/>
      <c r="V813" s="77"/>
      <c r="W813" s="77"/>
      <c r="X813" s="50"/>
      <c r="Y813" s="50"/>
      <c r="Z813" s="50"/>
      <c r="AA813" s="50"/>
      <c r="AB813" s="49"/>
      <c r="AC813" s="84">
        <v>813</v>
      </c>
      <c r="AD8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3" s="107">
        <v>6.8999999999999897</v>
      </c>
      <c r="AF813" s="110"/>
      <c r="AG813" s="2"/>
      <c r="AI813" s="3"/>
      <c r="AJ813" s="3"/>
      <c r="AK813" s="3"/>
    </row>
    <row r="814" spans="1:37" ht="34.049999999999997" customHeight="1" x14ac:dyDescent="0.3">
      <c r="A814" t="s">
        <v>1730</v>
      </c>
      <c r="C814" t="s">
        <v>201</v>
      </c>
      <c r="D814" s="14"/>
      <c r="E814" s="14" t="s">
        <v>56</v>
      </c>
      <c r="F814" s="79">
        <v>5.8220338983050928</v>
      </c>
      <c r="G814" s="80"/>
      <c r="H814" s="14"/>
      <c r="I814" s="14"/>
      <c r="J814" s="15" t="s">
        <v>201</v>
      </c>
      <c r="K814" s="64"/>
      <c r="L814" s="64"/>
      <c r="M814" s="15"/>
      <c r="N814" s="81"/>
      <c r="O814" s="82">
        <v>4148.9599609375</v>
      </c>
      <c r="P814" s="82">
        <v>244.27342224121094</v>
      </c>
      <c r="Q814" s="75"/>
      <c r="R814" s="83"/>
      <c r="S814" s="83"/>
      <c r="T814" s="77"/>
      <c r="U814" s="77"/>
      <c r="V814" s="77"/>
      <c r="W814" s="77"/>
      <c r="X814" s="50"/>
      <c r="Y814" s="50"/>
      <c r="Z814" s="50"/>
      <c r="AA814" s="50"/>
      <c r="AB814" s="49"/>
      <c r="AC814" s="84">
        <v>814</v>
      </c>
      <c r="AD8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4" s="107">
        <v>6.9999999999999902</v>
      </c>
      <c r="AF814" s="110"/>
      <c r="AG814" s="2"/>
      <c r="AI814" s="3"/>
      <c r="AJ814" s="3"/>
      <c r="AK814" s="3"/>
    </row>
    <row r="815" spans="1:37" ht="34.049999999999997" customHeight="1" x14ac:dyDescent="0.3">
      <c r="A815" t="s">
        <v>1731</v>
      </c>
      <c r="C815" t="s">
        <v>459</v>
      </c>
      <c r="D815" s="14"/>
      <c r="E815" s="14" t="s">
        <v>56</v>
      </c>
      <c r="F815" s="79">
        <v>5.9661016949152614</v>
      </c>
      <c r="G815" s="80"/>
      <c r="H815" s="14"/>
      <c r="I815" s="14"/>
      <c r="J815" s="15" t="s">
        <v>459</v>
      </c>
      <c r="K815" s="64"/>
      <c r="L815" s="64"/>
      <c r="M815" s="15"/>
      <c r="N815" s="81"/>
      <c r="O815" s="82">
        <v>5006.25</v>
      </c>
      <c r="P815" s="82">
        <v>9098.61328125</v>
      </c>
      <c r="Q815" s="75"/>
      <c r="R815" s="83"/>
      <c r="S815" s="83"/>
      <c r="T815" s="77"/>
      <c r="U815" s="77"/>
      <c r="V815" s="77"/>
      <c r="W815" s="77"/>
      <c r="X815" s="50"/>
      <c r="Y815" s="50"/>
      <c r="Z815" s="50"/>
      <c r="AA815" s="50"/>
      <c r="AB815" s="49"/>
      <c r="AC815" s="84">
        <v>815</v>
      </c>
      <c r="AD8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5" s="107">
        <v>7.0999999999999899</v>
      </c>
      <c r="AF815" s="110"/>
      <c r="AG815" s="2"/>
      <c r="AI815" s="3"/>
      <c r="AJ815" s="3"/>
      <c r="AK815" s="3"/>
    </row>
    <row r="816" spans="1:37" ht="34.049999999999997" customHeight="1" x14ac:dyDescent="0.3">
      <c r="A816" t="s">
        <v>1732</v>
      </c>
      <c r="C816" t="s">
        <v>202</v>
      </c>
      <c r="D816" s="14"/>
      <c r="E816" s="14" t="s">
        <v>56</v>
      </c>
      <c r="F816" s="79">
        <v>6.1101694915254319</v>
      </c>
      <c r="G816" s="80"/>
      <c r="H816" s="14"/>
      <c r="I816" s="14"/>
      <c r="J816" s="15" t="s">
        <v>202</v>
      </c>
      <c r="K816" s="64"/>
      <c r="L816" s="64"/>
      <c r="M816" s="15"/>
      <c r="N816" s="81"/>
      <c r="O816" s="82">
        <v>5492.7509765625</v>
      </c>
      <c r="P816" s="82">
        <v>4495.97998046875</v>
      </c>
      <c r="Q816" s="75"/>
      <c r="R816" s="83"/>
      <c r="S816" s="83"/>
      <c r="T816" s="77"/>
      <c r="U816" s="77"/>
      <c r="V816" s="77"/>
      <c r="W816" s="77"/>
      <c r="X816" s="50"/>
      <c r="Y816" s="50"/>
      <c r="Z816" s="50"/>
      <c r="AA816" s="50"/>
      <c r="AB816" s="49"/>
      <c r="AC816" s="84">
        <v>816</v>
      </c>
      <c r="AD8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6" s="107">
        <v>7.1999999999999904</v>
      </c>
      <c r="AF816" s="110"/>
      <c r="AG816" s="2"/>
      <c r="AI816" s="3"/>
      <c r="AJ816" s="3"/>
      <c r="AK816" s="3"/>
    </row>
    <row r="817" spans="1:37" ht="34.049999999999997" customHeight="1" x14ac:dyDescent="0.3">
      <c r="A817" t="s">
        <v>1733</v>
      </c>
      <c r="C817" t="s">
        <v>424</v>
      </c>
      <c r="D817" s="14"/>
      <c r="E817" s="14" t="s">
        <v>56</v>
      </c>
      <c r="F817" s="79">
        <v>6.2542372881356005</v>
      </c>
      <c r="G817" s="80"/>
      <c r="H817" s="14"/>
      <c r="I817" s="14"/>
      <c r="J817" s="15" t="s">
        <v>424</v>
      </c>
      <c r="K817" s="64"/>
      <c r="L817" s="64"/>
      <c r="M817" s="15"/>
      <c r="N817" s="81"/>
      <c r="O817" s="82">
        <v>9605.1357421875</v>
      </c>
      <c r="P817" s="82">
        <v>5008.98583984375</v>
      </c>
      <c r="Q817" s="75"/>
      <c r="R817" s="83"/>
      <c r="S817" s="83"/>
      <c r="T817" s="77"/>
      <c r="U817" s="77"/>
      <c r="V817" s="77"/>
      <c r="W817" s="77"/>
      <c r="X817" s="50"/>
      <c r="Y817" s="50"/>
      <c r="Z817" s="50"/>
      <c r="AA817" s="50"/>
      <c r="AB817" s="49"/>
      <c r="AC817" s="84">
        <v>817</v>
      </c>
      <c r="AD8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7" s="107">
        <v>7.2999999999999901</v>
      </c>
      <c r="AF817" s="110"/>
      <c r="AG817" s="2"/>
      <c r="AI817" s="3"/>
      <c r="AJ817" s="3"/>
      <c r="AK817" s="3"/>
    </row>
    <row r="818" spans="1:37" ht="34.049999999999997" customHeight="1" x14ac:dyDescent="0.3">
      <c r="A818" t="s">
        <v>1734</v>
      </c>
      <c r="C818" t="s">
        <v>429</v>
      </c>
      <c r="D818" s="14"/>
      <c r="E818" s="14" t="s">
        <v>56</v>
      </c>
      <c r="F818" s="79">
        <v>6.3983050847457692</v>
      </c>
      <c r="G818" s="80"/>
      <c r="H818" s="14"/>
      <c r="I818" s="14"/>
      <c r="J818" s="15" t="s">
        <v>429</v>
      </c>
      <c r="K818" s="64"/>
      <c r="L818" s="64"/>
      <c r="M818" s="15"/>
      <c r="N818" s="81"/>
      <c r="O818" s="82">
        <v>9620.701171875</v>
      </c>
      <c r="P818" s="82">
        <v>3991.217041015625</v>
      </c>
      <c r="Q818" s="75"/>
      <c r="R818" s="83"/>
      <c r="S818" s="83"/>
      <c r="T818" s="77"/>
      <c r="U818" s="77"/>
      <c r="V818" s="77"/>
      <c r="W818" s="77"/>
      <c r="X818" s="50"/>
      <c r="Y818" s="50"/>
      <c r="Z818" s="50"/>
      <c r="AA818" s="50"/>
      <c r="AB818" s="49"/>
      <c r="AC818" s="84">
        <v>818</v>
      </c>
      <c r="AD8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8" s="107">
        <v>7.3999999999999897</v>
      </c>
      <c r="AF818" s="110"/>
      <c r="AG818" s="2"/>
      <c r="AI818" s="3"/>
      <c r="AJ818" s="3"/>
      <c r="AK818" s="3"/>
    </row>
    <row r="819" spans="1:37" ht="34.049999999999997" customHeight="1" x14ac:dyDescent="0.3">
      <c r="A819" t="s">
        <v>1735</v>
      </c>
      <c r="C819" t="s">
        <v>219</v>
      </c>
      <c r="D819" s="14"/>
      <c r="E819" s="14" t="s">
        <v>56</v>
      </c>
      <c r="F819" s="79">
        <v>6.5423728813559388</v>
      </c>
      <c r="G819" s="80"/>
      <c r="H819" s="14"/>
      <c r="I819" s="14"/>
      <c r="J819" s="15" t="s">
        <v>219</v>
      </c>
      <c r="K819" s="64"/>
      <c r="L819" s="64"/>
      <c r="M819" s="15"/>
      <c r="N819" s="81"/>
      <c r="O819" s="82">
        <v>3085.665771484375</v>
      </c>
      <c r="P819" s="82">
        <v>8253.083984375</v>
      </c>
      <c r="Q819" s="75"/>
      <c r="R819" s="83"/>
      <c r="S819" s="83"/>
      <c r="T819" s="77"/>
      <c r="U819" s="77"/>
      <c r="V819" s="77"/>
      <c r="W819" s="77"/>
      <c r="X819" s="50"/>
      <c r="Y819" s="50"/>
      <c r="Z819" s="50"/>
      <c r="AA819" s="50"/>
      <c r="AB819" s="49"/>
      <c r="AC819" s="84">
        <v>819</v>
      </c>
      <c r="AD8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19" s="107">
        <v>7.4999999999999902</v>
      </c>
      <c r="AF819" s="110"/>
      <c r="AG819" s="2"/>
      <c r="AI819" s="3"/>
      <c r="AJ819" s="3"/>
      <c r="AK819" s="3"/>
    </row>
    <row r="820" spans="1:37" ht="34.049999999999997" customHeight="1" x14ac:dyDescent="0.3">
      <c r="A820" t="s">
        <v>1736</v>
      </c>
      <c r="C820" t="s">
        <v>345</v>
      </c>
      <c r="D820" s="14"/>
      <c r="E820" s="14" t="s">
        <v>56</v>
      </c>
      <c r="F820" s="79">
        <v>6.6864406779661074</v>
      </c>
      <c r="G820" s="80"/>
      <c r="H820" s="14"/>
      <c r="I820" s="14"/>
      <c r="J820" s="15" t="s">
        <v>345</v>
      </c>
      <c r="K820" s="64"/>
      <c r="L820" s="64"/>
      <c r="M820" s="15"/>
      <c r="N820" s="81"/>
      <c r="O820" s="82">
        <v>1706.298095703125</v>
      </c>
      <c r="P820" s="82">
        <v>7817.0224609375</v>
      </c>
      <c r="Q820" s="75"/>
      <c r="R820" s="83"/>
      <c r="S820" s="83"/>
      <c r="T820" s="77"/>
      <c r="U820" s="77"/>
      <c r="V820" s="77"/>
      <c r="W820" s="77"/>
      <c r="X820" s="50"/>
      <c r="Y820" s="50"/>
      <c r="Z820" s="50"/>
      <c r="AA820" s="50"/>
      <c r="AB820" s="49"/>
      <c r="AC820" s="84">
        <v>820</v>
      </c>
      <c r="AD8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0" s="107">
        <v>7.5999999999999899</v>
      </c>
      <c r="AF820" s="110"/>
      <c r="AG820" s="2"/>
      <c r="AI820" s="3"/>
      <c r="AJ820" s="3"/>
      <c r="AK820" s="3"/>
    </row>
    <row r="821" spans="1:37" ht="34.049999999999997" customHeight="1" x14ac:dyDescent="0.3">
      <c r="A821" t="s">
        <v>1299</v>
      </c>
      <c r="C821" t="s">
        <v>219</v>
      </c>
      <c r="D821" s="14"/>
      <c r="E821" s="14" t="s">
        <v>56</v>
      </c>
      <c r="F821" s="79">
        <v>6.8305084745762779</v>
      </c>
      <c r="G821" s="80"/>
      <c r="H821" s="14"/>
      <c r="I821" s="14"/>
      <c r="J821" s="15" t="s">
        <v>219</v>
      </c>
      <c r="K821" s="64"/>
      <c r="L821" s="64"/>
      <c r="M821" s="15"/>
      <c r="N821" s="81"/>
      <c r="O821" s="82">
        <v>5021.7978515625</v>
      </c>
      <c r="P821" s="82">
        <v>2765.782958984375</v>
      </c>
      <c r="Q821" s="75"/>
      <c r="R821" s="83"/>
      <c r="S821" s="83"/>
      <c r="T821" s="77"/>
      <c r="U821" s="77"/>
      <c r="V821" s="77"/>
      <c r="W821" s="77"/>
      <c r="X821" s="50"/>
      <c r="Y821" s="50"/>
      <c r="Z821" s="50"/>
      <c r="AA821" s="50"/>
      <c r="AB821" s="49"/>
      <c r="AC821" s="84">
        <v>821</v>
      </c>
      <c r="AD8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1" s="107">
        <v>7.6999999999999904</v>
      </c>
      <c r="AF821" s="110"/>
      <c r="AG821" s="2"/>
      <c r="AI821" s="3"/>
      <c r="AJ821" s="3"/>
      <c r="AK821" s="3"/>
    </row>
    <row r="822" spans="1:37" ht="34.049999999999997" customHeight="1" x14ac:dyDescent="0.3">
      <c r="A822" t="s">
        <v>1737</v>
      </c>
      <c r="C822" t="s">
        <v>208</v>
      </c>
      <c r="D822" s="14"/>
      <c r="E822" s="14" t="s">
        <v>56</v>
      </c>
      <c r="F822" s="79">
        <v>6.9745762711864465</v>
      </c>
      <c r="G822" s="80"/>
      <c r="H822" s="14"/>
      <c r="I822" s="14"/>
      <c r="J822" s="15" t="s">
        <v>208</v>
      </c>
      <c r="K822" s="64"/>
      <c r="L822" s="64"/>
      <c r="M822" s="15"/>
      <c r="N822" s="81"/>
      <c r="O822" s="82">
        <v>3421.4169921875</v>
      </c>
      <c r="P822" s="82">
        <v>8026.76513671875</v>
      </c>
      <c r="Q822" s="75"/>
      <c r="R822" s="83"/>
      <c r="S822" s="83"/>
      <c r="T822" s="77"/>
      <c r="U822" s="77"/>
      <c r="V822" s="77"/>
      <c r="W822" s="77"/>
      <c r="X822" s="50"/>
      <c r="Y822" s="50"/>
      <c r="Z822" s="50"/>
      <c r="AA822" s="50"/>
      <c r="AB822" s="49"/>
      <c r="AC822" s="84">
        <v>822</v>
      </c>
      <c r="AD8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2" s="107">
        <v>7.7999999999999901</v>
      </c>
      <c r="AF822" s="110"/>
      <c r="AG822" s="2"/>
      <c r="AI822" s="3"/>
      <c r="AJ822" s="3"/>
      <c r="AK822" s="3"/>
    </row>
    <row r="823" spans="1:37" ht="34.049999999999997" customHeight="1" x14ac:dyDescent="0.3">
      <c r="A823" t="s">
        <v>1738</v>
      </c>
      <c r="C823" t="s">
        <v>398</v>
      </c>
      <c r="D823" s="14"/>
      <c r="E823" s="14" t="s">
        <v>56</v>
      </c>
      <c r="F823" s="79">
        <v>7.1186440677966152</v>
      </c>
      <c r="G823" s="80"/>
      <c r="H823" s="14"/>
      <c r="I823" s="14"/>
      <c r="J823" s="15" t="s">
        <v>398</v>
      </c>
      <c r="K823" s="64"/>
      <c r="L823" s="64"/>
      <c r="M823" s="15"/>
      <c r="N823" s="81"/>
      <c r="O823" s="82">
        <v>5526.18505859375</v>
      </c>
      <c r="P823" s="82">
        <v>7681.275390625</v>
      </c>
      <c r="Q823" s="75"/>
      <c r="R823" s="83"/>
      <c r="S823" s="83"/>
      <c r="T823" s="77"/>
      <c r="U823" s="77"/>
      <c r="V823" s="77"/>
      <c r="W823" s="77"/>
      <c r="X823" s="50"/>
      <c r="Y823" s="50"/>
      <c r="Z823" s="50"/>
      <c r="AA823" s="50"/>
      <c r="AB823" s="49"/>
      <c r="AC823" s="84">
        <v>823</v>
      </c>
      <c r="AD8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3" s="107">
        <v>7.8999999999999897</v>
      </c>
      <c r="AF823" s="110"/>
      <c r="AG823" s="2"/>
      <c r="AI823" s="3"/>
      <c r="AJ823" s="3"/>
      <c r="AK823" s="3"/>
    </row>
    <row r="824" spans="1:37" ht="34.049999999999997" customHeight="1" x14ac:dyDescent="0.3">
      <c r="A824" t="s">
        <v>1739</v>
      </c>
      <c r="C824" t="s">
        <v>278</v>
      </c>
      <c r="D824" s="14"/>
      <c r="E824" s="14" t="s">
        <v>56</v>
      </c>
      <c r="F824" s="79">
        <v>7.2627118644067865</v>
      </c>
      <c r="G824" s="80"/>
      <c r="H824" s="14"/>
      <c r="I824" s="14"/>
      <c r="J824" s="15" t="s">
        <v>278</v>
      </c>
      <c r="K824" s="64"/>
      <c r="L824" s="64"/>
      <c r="M824" s="15"/>
      <c r="N824" s="81"/>
      <c r="O824" s="82">
        <v>792.94403076171875</v>
      </c>
      <c r="P824" s="82">
        <v>3828.986572265625</v>
      </c>
      <c r="Q824" s="75"/>
      <c r="R824" s="83"/>
      <c r="S824" s="83"/>
      <c r="T824" s="77"/>
      <c r="U824" s="77"/>
      <c r="V824" s="77"/>
      <c r="W824" s="77"/>
      <c r="X824" s="50"/>
      <c r="Y824" s="50"/>
      <c r="Z824" s="50"/>
      <c r="AA824" s="50"/>
      <c r="AB824" s="49"/>
      <c r="AC824" s="84">
        <v>824</v>
      </c>
      <c r="AD8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4" s="107">
        <v>7.9999999999999902</v>
      </c>
      <c r="AF824" s="110"/>
      <c r="AG824" s="2"/>
      <c r="AI824" s="3"/>
      <c r="AJ824" s="3"/>
      <c r="AK824" s="3"/>
    </row>
    <row r="825" spans="1:37" ht="34.049999999999997" customHeight="1" x14ac:dyDescent="0.3">
      <c r="A825" t="s">
        <v>1740</v>
      </c>
      <c r="C825" t="s">
        <v>298</v>
      </c>
      <c r="D825" s="14"/>
      <c r="E825" s="14" t="s">
        <v>56</v>
      </c>
      <c r="F825" s="79">
        <v>7.4067796610169543</v>
      </c>
      <c r="G825" s="80"/>
      <c r="H825" s="14"/>
      <c r="I825" s="14"/>
      <c r="J825" s="15" t="s">
        <v>298</v>
      </c>
      <c r="K825" s="64"/>
      <c r="L825" s="64"/>
      <c r="M825" s="15"/>
      <c r="N825" s="81"/>
      <c r="O825" s="82">
        <v>6366.83154296875</v>
      </c>
      <c r="P825" s="82">
        <v>6558.4296875</v>
      </c>
      <c r="Q825" s="75"/>
      <c r="R825" s="83"/>
      <c r="S825" s="83"/>
      <c r="T825" s="77"/>
      <c r="U825" s="77"/>
      <c r="V825" s="77"/>
      <c r="W825" s="77"/>
      <c r="X825" s="50"/>
      <c r="Y825" s="50"/>
      <c r="Z825" s="50"/>
      <c r="AA825" s="50"/>
      <c r="AB825" s="49"/>
      <c r="AC825" s="84">
        <v>825</v>
      </c>
      <c r="AD8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5" s="107">
        <v>8.0999999999999908</v>
      </c>
      <c r="AF825" s="110"/>
      <c r="AG825" s="2"/>
      <c r="AI825" s="3"/>
      <c r="AJ825" s="3"/>
      <c r="AK825" s="3"/>
    </row>
    <row r="826" spans="1:37" ht="34.049999999999997" customHeight="1" x14ac:dyDescent="0.3">
      <c r="A826" t="s">
        <v>1741</v>
      </c>
      <c r="C826" t="s">
        <v>460</v>
      </c>
      <c r="D826" s="14"/>
      <c r="E826" s="14" t="s">
        <v>56</v>
      </c>
      <c r="F826" s="79">
        <v>7.5508474576271238</v>
      </c>
      <c r="G826" s="80"/>
      <c r="H826" s="14"/>
      <c r="I826" s="14"/>
      <c r="J826" s="15" t="s">
        <v>460</v>
      </c>
      <c r="K826" s="64"/>
      <c r="L826" s="64"/>
      <c r="M826" s="15"/>
      <c r="N826" s="81"/>
      <c r="O826" s="82">
        <v>4389.27490234375</v>
      </c>
      <c r="P826" s="82">
        <v>9052.12890625</v>
      </c>
      <c r="Q826" s="75"/>
      <c r="R826" s="83"/>
      <c r="S826" s="83"/>
      <c r="T826" s="77"/>
      <c r="U826" s="77"/>
      <c r="V826" s="77"/>
      <c r="W826" s="77"/>
      <c r="X826" s="50"/>
      <c r="Y826" s="50"/>
      <c r="Z826" s="50"/>
      <c r="AA826" s="50"/>
      <c r="AB826" s="49"/>
      <c r="AC826" s="84">
        <v>826</v>
      </c>
      <c r="AD8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6" s="107">
        <v>8.1999999999999904</v>
      </c>
      <c r="AF826" s="110"/>
      <c r="AG826" s="2"/>
      <c r="AI826" s="3"/>
      <c r="AJ826" s="3"/>
      <c r="AK826" s="3"/>
    </row>
    <row r="827" spans="1:37" ht="34.049999999999997" customHeight="1" x14ac:dyDescent="0.3">
      <c r="A827" t="s">
        <v>1742</v>
      </c>
      <c r="C827" t="s">
        <v>373</v>
      </c>
      <c r="D827" s="14"/>
      <c r="E827" s="14" t="s">
        <v>56</v>
      </c>
      <c r="F827" s="79">
        <v>7.6949152542372765</v>
      </c>
      <c r="G827" s="80"/>
      <c r="H827" s="14"/>
      <c r="I827" s="14"/>
      <c r="J827" s="15" t="s">
        <v>373</v>
      </c>
      <c r="K827" s="64"/>
      <c r="L827" s="64"/>
      <c r="M827" s="15"/>
      <c r="N827" s="81"/>
      <c r="O827" s="82">
        <v>847.275390625</v>
      </c>
      <c r="P827" s="82">
        <v>5516.28076171875</v>
      </c>
      <c r="Q827" s="75"/>
      <c r="R827" s="83"/>
      <c r="S827" s="83"/>
      <c r="T827" s="77"/>
      <c r="U827" s="77"/>
      <c r="V827" s="77"/>
      <c r="W827" s="77"/>
      <c r="X827" s="50"/>
      <c r="Y827" s="50"/>
      <c r="Z827" s="50"/>
      <c r="AA827" s="50"/>
      <c r="AB827" s="49"/>
      <c r="AC827" s="84">
        <v>827</v>
      </c>
      <c r="AD8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7" s="107">
        <v>8.2999999999999794</v>
      </c>
      <c r="AF827" s="110"/>
      <c r="AG827" s="2"/>
      <c r="AI827" s="3"/>
      <c r="AJ827" s="3"/>
      <c r="AK827" s="3"/>
    </row>
    <row r="828" spans="1:37" ht="34.049999999999997" customHeight="1" x14ac:dyDescent="0.3">
      <c r="A828" t="s">
        <v>1743</v>
      </c>
      <c r="C828" t="s">
        <v>461</v>
      </c>
      <c r="D828" s="14"/>
      <c r="E828" s="14" t="s">
        <v>56</v>
      </c>
      <c r="F828" s="79">
        <v>7.8389830508474487</v>
      </c>
      <c r="G828" s="80"/>
      <c r="H828" s="14"/>
      <c r="I828" s="14"/>
      <c r="J828" s="15" t="s">
        <v>461</v>
      </c>
      <c r="K828" s="64"/>
      <c r="L828" s="64"/>
      <c r="M828" s="15"/>
      <c r="N828" s="81"/>
      <c r="O828" s="82">
        <v>2817.185791015625</v>
      </c>
      <c r="P828" s="82">
        <v>8352.2822265625</v>
      </c>
      <c r="Q828" s="75"/>
      <c r="R828" s="83"/>
      <c r="S828" s="83"/>
      <c r="T828" s="77"/>
      <c r="U828" s="77"/>
      <c r="V828" s="77"/>
      <c r="W828" s="77"/>
      <c r="X828" s="50"/>
      <c r="Y828" s="50"/>
      <c r="Z828" s="50"/>
      <c r="AA828" s="50"/>
      <c r="AB828" s="49"/>
      <c r="AC828" s="84">
        <v>828</v>
      </c>
      <c r="AD8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8" s="107">
        <v>8.3999999999999808</v>
      </c>
      <c r="AF828" s="110"/>
      <c r="AG828" s="2"/>
      <c r="AI828" s="3"/>
      <c r="AJ828" s="3"/>
      <c r="AK828" s="3"/>
    </row>
    <row r="829" spans="1:37" ht="34.049999999999997" customHeight="1" x14ac:dyDescent="0.3">
      <c r="A829" t="s">
        <v>1744</v>
      </c>
      <c r="C829" t="s">
        <v>175</v>
      </c>
      <c r="D829" s="14"/>
      <c r="E829" s="14" t="s">
        <v>56</v>
      </c>
      <c r="F829" s="79">
        <v>7.9830508474576174</v>
      </c>
      <c r="G829" s="80"/>
      <c r="H829" s="14"/>
      <c r="I829" s="14"/>
      <c r="J829" s="15" t="s">
        <v>175</v>
      </c>
      <c r="K829" s="64"/>
      <c r="L829" s="64"/>
      <c r="M829" s="15"/>
      <c r="N829" s="81"/>
      <c r="O829" s="82">
        <v>3743.434814453125</v>
      </c>
      <c r="P829" s="82">
        <v>2032.9288330078125</v>
      </c>
      <c r="Q829" s="75"/>
      <c r="R829" s="83"/>
      <c r="S829" s="83"/>
      <c r="T829" s="77"/>
      <c r="U829" s="77"/>
      <c r="V829" s="77"/>
      <c r="W829" s="77"/>
      <c r="X829" s="50"/>
      <c r="Y829" s="50"/>
      <c r="Z829" s="50"/>
      <c r="AA829" s="50"/>
      <c r="AB829" s="49"/>
      <c r="AC829" s="84">
        <v>829</v>
      </c>
      <c r="AD8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29" s="107">
        <v>8.4999999999999805</v>
      </c>
      <c r="AF829" s="110"/>
      <c r="AG829" s="2"/>
      <c r="AI829" s="3"/>
      <c r="AJ829" s="3"/>
      <c r="AK829" s="3"/>
    </row>
    <row r="830" spans="1:37" ht="34.049999999999997" customHeight="1" x14ac:dyDescent="0.3">
      <c r="A830" t="s">
        <v>1745</v>
      </c>
      <c r="C830" t="s">
        <v>175</v>
      </c>
      <c r="D830" s="14"/>
      <c r="E830" s="14" t="s">
        <v>56</v>
      </c>
      <c r="F830" s="79">
        <v>8.1271186440677852</v>
      </c>
      <c r="G830" s="80"/>
      <c r="H830" s="14"/>
      <c r="I830" s="14"/>
      <c r="J830" s="15" t="s">
        <v>175</v>
      </c>
      <c r="K830" s="64"/>
      <c r="L830" s="64"/>
      <c r="M830" s="15"/>
      <c r="N830" s="81"/>
      <c r="O830" s="82">
        <v>1049.06591796875</v>
      </c>
      <c r="P830" s="82">
        <v>2427.80224609375</v>
      </c>
      <c r="Q830" s="75"/>
      <c r="R830" s="83"/>
      <c r="S830" s="83"/>
      <c r="T830" s="77"/>
      <c r="U830" s="77"/>
      <c r="V830" s="77"/>
      <c r="W830" s="77"/>
      <c r="X830" s="50"/>
      <c r="Y830" s="50"/>
      <c r="Z830" s="50"/>
      <c r="AA830" s="50"/>
      <c r="AB830" s="49"/>
      <c r="AC830" s="84">
        <v>830</v>
      </c>
      <c r="AD8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0" s="107">
        <v>8.5999999999999801</v>
      </c>
      <c r="AF830" s="110"/>
      <c r="AG830" s="2"/>
      <c r="AI830" s="3"/>
      <c r="AJ830" s="3"/>
      <c r="AK830" s="3"/>
    </row>
    <row r="831" spans="1:37" ht="34.049999999999997" customHeight="1" x14ac:dyDescent="0.3">
      <c r="A831" t="s">
        <v>1746</v>
      </c>
      <c r="C831" t="s">
        <v>196</v>
      </c>
      <c r="D831" s="14"/>
      <c r="E831" s="14" t="s">
        <v>56</v>
      </c>
      <c r="F831" s="79">
        <v>8.2711864406779547</v>
      </c>
      <c r="G831" s="80"/>
      <c r="H831" s="14"/>
      <c r="I831" s="14"/>
      <c r="J831" s="15" t="s">
        <v>196</v>
      </c>
      <c r="K831" s="64"/>
      <c r="L831" s="64"/>
      <c r="M831" s="15"/>
      <c r="N831" s="81"/>
      <c r="O831" s="82">
        <v>2175.02685546875</v>
      </c>
      <c r="P831" s="82">
        <v>1975.0181884765625</v>
      </c>
      <c r="Q831" s="75"/>
      <c r="R831" s="83"/>
      <c r="S831" s="83"/>
      <c r="T831" s="77"/>
      <c r="U831" s="77"/>
      <c r="V831" s="77"/>
      <c r="W831" s="77"/>
      <c r="X831" s="50"/>
      <c r="Y831" s="50"/>
      <c r="Z831" s="50"/>
      <c r="AA831" s="50"/>
      <c r="AB831" s="49"/>
      <c r="AC831" s="84">
        <v>831</v>
      </c>
      <c r="AD8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1" s="107">
        <v>8.6999999999999797</v>
      </c>
      <c r="AF831" s="110"/>
      <c r="AG831" s="2"/>
      <c r="AI831" s="3"/>
      <c r="AJ831" s="3"/>
      <c r="AK831" s="3"/>
    </row>
    <row r="832" spans="1:37" ht="34.049999999999997" customHeight="1" x14ac:dyDescent="0.3">
      <c r="A832" t="s">
        <v>1747</v>
      </c>
      <c r="C832" t="s">
        <v>208</v>
      </c>
      <c r="D832" s="14"/>
      <c r="E832" s="14" t="s">
        <v>56</v>
      </c>
      <c r="F832" s="79">
        <v>8.4152542372881243</v>
      </c>
      <c r="G832" s="80"/>
      <c r="H832" s="14"/>
      <c r="I832" s="14"/>
      <c r="J832" s="15" t="s">
        <v>208</v>
      </c>
      <c r="K832" s="64"/>
      <c r="L832" s="64"/>
      <c r="M832" s="15"/>
      <c r="N832" s="81"/>
      <c r="O832" s="82">
        <v>6414.4765625</v>
      </c>
      <c r="P832" s="82">
        <v>8413.2314453125</v>
      </c>
      <c r="Q832" s="75"/>
      <c r="R832" s="83"/>
      <c r="S832" s="83"/>
      <c r="T832" s="77"/>
      <c r="U832" s="77"/>
      <c r="V832" s="77"/>
      <c r="W832" s="77"/>
      <c r="X832" s="50"/>
      <c r="Y832" s="50"/>
      <c r="Z832" s="50"/>
      <c r="AA832" s="50"/>
      <c r="AB832" s="49"/>
      <c r="AC832" s="84">
        <v>832</v>
      </c>
      <c r="AD8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2" s="107">
        <v>8.7999999999999794</v>
      </c>
      <c r="AF832" s="110"/>
      <c r="AG832" s="2"/>
      <c r="AI832" s="3"/>
      <c r="AJ832" s="3"/>
      <c r="AK832" s="3"/>
    </row>
    <row r="833" spans="1:37" ht="34.049999999999997" customHeight="1" x14ac:dyDescent="0.3">
      <c r="A833" t="s">
        <v>1748</v>
      </c>
      <c r="C833" t="s">
        <v>396</v>
      </c>
      <c r="D833" s="14"/>
      <c r="E833" s="14" t="s">
        <v>56</v>
      </c>
      <c r="F833" s="79">
        <v>8.5593220338982938</v>
      </c>
      <c r="G833" s="80"/>
      <c r="H833" s="14"/>
      <c r="I833" s="14"/>
      <c r="J833" s="15" t="s">
        <v>396</v>
      </c>
      <c r="K833" s="64"/>
      <c r="L833" s="64"/>
      <c r="M833" s="15"/>
      <c r="N833" s="81"/>
      <c r="O833" s="82">
        <v>3832.12255859375</v>
      </c>
      <c r="P833" s="82">
        <v>5995.99951171875</v>
      </c>
      <c r="Q833" s="75"/>
      <c r="R833" s="83"/>
      <c r="S833" s="83"/>
      <c r="T833" s="77"/>
      <c r="U833" s="77"/>
      <c r="V833" s="77"/>
      <c r="W833" s="77"/>
      <c r="X833" s="50"/>
      <c r="Y833" s="50"/>
      <c r="Z833" s="50"/>
      <c r="AA833" s="50"/>
      <c r="AB833" s="49"/>
      <c r="AC833" s="84">
        <v>833</v>
      </c>
      <c r="AD8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3" s="107">
        <v>8.8999999999999808</v>
      </c>
      <c r="AF833" s="110"/>
      <c r="AG833" s="2"/>
      <c r="AI833" s="3"/>
      <c r="AJ833" s="3"/>
      <c r="AK833" s="3"/>
    </row>
    <row r="834" spans="1:37" ht="34.049999999999997" customHeight="1" x14ac:dyDescent="0.3">
      <c r="A834" t="s">
        <v>1749</v>
      </c>
      <c r="C834" t="s">
        <v>443</v>
      </c>
      <c r="D834" s="14"/>
      <c r="E834" s="14" t="s">
        <v>56</v>
      </c>
      <c r="F834" s="79">
        <v>8.7033898305084634</v>
      </c>
      <c r="G834" s="80"/>
      <c r="H834" s="14"/>
      <c r="I834" s="14"/>
      <c r="J834" s="15" t="s">
        <v>443</v>
      </c>
      <c r="K834" s="64"/>
      <c r="L834" s="64"/>
      <c r="M834" s="15"/>
      <c r="N834" s="81"/>
      <c r="O834" s="82">
        <v>5937.8251953125</v>
      </c>
      <c r="P834" s="82">
        <v>888.7156982421875</v>
      </c>
      <c r="Q834" s="75"/>
      <c r="R834" s="83"/>
      <c r="S834" s="83"/>
      <c r="T834" s="77"/>
      <c r="U834" s="77"/>
      <c r="V834" s="77"/>
      <c r="W834" s="77"/>
      <c r="X834" s="50"/>
      <c r="Y834" s="50"/>
      <c r="Z834" s="50"/>
      <c r="AA834" s="50"/>
      <c r="AB834" s="49"/>
      <c r="AC834" s="84">
        <v>834</v>
      </c>
      <c r="AD8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4" s="107">
        <v>8.9999999999999805</v>
      </c>
      <c r="AF834" s="110"/>
      <c r="AG834" s="2"/>
      <c r="AI834" s="3"/>
      <c r="AJ834" s="3"/>
      <c r="AK834" s="3"/>
    </row>
    <row r="835" spans="1:37" ht="34.049999999999997" customHeight="1" x14ac:dyDescent="0.3">
      <c r="A835" t="s">
        <v>1750</v>
      </c>
      <c r="C835" t="s">
        <v>300</v>
      </c>
      <c r="D835" s="14"/>
      <c r="E835" s="14" t="s">
        <v>56</v>
      </c>
      <c r="F835" s="79">
        <v>8.8474576271186329</v>
      </c>
      <c r="G835" s="80"/>
      <c r="H835" s="14"/>
      <c r="I835" s="14"/>
      <c r="J835" s="15" t="s">
        <v>300</v>
      </c>
      <c r="K835" s="64"/>
      <c r="L835" s="64"/>
      <c r="M835" s="15"/>
      <c r="N835" s="81"/>
      <c r="O835" s="82">
        <v>8591.1025390625</v>
      </c>
      <c r="P835" s="82">
        <v>2682.614501953125</v>
      </c>
      <c r="Q835" s="75"/>
      <c r="R835" s="83"/>
      <c r="S835" s="83"/>
      <c r="T835" s="77"/>
      <c r="U835" s="77"/>
      <c r="V835" s="77"/>
      <c r="W835" s="77"/>
      <c r="X835" s="50"/>
      <c r="Y835" s="50"/>
      <c r="Z835" s="50"/>
      <c r="AA835" s="50"/>
      <c r="AB835" s="49"/>
      <c r="AC835" s="84">
        <v>835</v>
      </c>
      <c r="AD8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5" s="107">
        <v>9.0999999999999801</v>
      </c>
      <c r="AF835" s="110"/>
      <c r="AG835" s="2"/>
      <c r="AI835" s="3"/>
      <c r="AJ835" s="3"/>
      <c r="AK835" s="3"/>
    </row>
    <row r="836" spans="1:37" ht="34.049999999999997" customHeight="1" x14ac:dyDescent="0.3">
      <c r="A836" t="s">
        <v>1751</v>
      </c>
      <c r="C836" t="s">
        <v>323</v>
      </c>
      <c r="D836" s="14"/>
      <c r="E836" s="14" t="s">
        <v>56</v>
      </c>
      <c r="F836" s="79">
        <v>8.9915254237288007</v>
      </c>
      <c r="G836" s="80"/>
      <c r="H836" s="14"/>
      <c r="I836" s="14"/>
      <c r="J836" s="15" t="s">
        <v>323</v>
      </c>
      <c r="K836" s="64"/>
      <c r="L836" s="64"/>
      <c r="M836" s="15"/>
      <c r="N836" s="81"/>
      <c r="O836" s="82">
        <v>2307.345458984375</v>
      </c>
      <c r="P836" s="82">
        <v>3249.996826171875</v>
      </c>
      <c r="Q836" s="75"/>
      <c r="R836" s="83"/>
      <c r="S836" s="83"/>
      <c r="T836" s="77"/>
      <c r="U836" s="77"/>
      <c r="V836" s="77"/>
      <c r="W836" s="77"/>
      <c r="X836" s="50"/>
      <c r="Y836" s="50"/>
      <c r="Z836" s="50"/>
      <c r="AA836" s="50"/>
      <c r="AB836" s="49"/>
      <c r="AC836" s="84">
        <v>836</v>
      </c>
      <c r="AD8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6" s="107">
        <v>9.1999999999999797</v>
      </c>
      <c r="AF836" s="110"/>
      <c r="AG836" s="2"/>
      <c r="AI836" s="3"/>
      <c r="AJ836" s="3"/>
      <c r="AK836" s="3"/>
    </row>
    <row r="837" spans="1:37" ht="34.049999999999997" customHeight="1" x14ac:dyDescent="0.3">
      <c r="A837" t="s">
        <v>1752</v>
      </c>
      <c r="C837" t="s">
        <v>462</v>
      </c>
      <c r="D837" s="14"/>
      <c r="E837" s="14" t="s">
        <v>56</v>
      </c>
      <c r="F837" s="79">
        <v>9.1355932203389685</v>
      </c>
      <c r="G837" s="80"/>
      <c r="H837" s="14"/>
      <c r="I837" s="14"/>
      <c r="J837" s="15" t="s">
        <v>462</v>
      </c>
      <c r="K837" s="64"/>
      <c r="L837" s="64"/>
      <c r="M837" s="15"/>
      <c r="N837" s="81"/>
      <c r="O837" s="82">
        <v>9078.9150390625</v>
      </c>
      <c r="P837" s="82">
        <v>5667.90771484375</v>
      </c>
      <c r="Q837" s="75"/>
      <c r="R837" s="83"/>
      <c r="S837" s="83"/>
      <c r="T837" s="77"/>
      <c r="U837" s="77"/>
      <c r="V837" s="77"/>
      <c r="W837" s="77"/>
      <c r="X837" s="50"/>
      <c r="Y837" s="50"/>
      <c r="Z837" s="50"/>
      <c r="AA837" s="50"/>
      <c r="AB837" s="49"/>
      <c r="AC837" s="84">
        <v>837</v>
      </c>
      <c r="AD8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7" s="107">
        <v>9.2999999999999794</v>
      </c>
      <c r="AF837" s="110"/>
      <c r="AG837" s="2"/>
      <c r="AI837" s="3"/>
      <c r="AJ837" s="3"/>
      <c r="AK837" s="3"/>
    </row>
    <row r="838" spans="1:37" ht="34.049999999999997" customHeight="1" x14ac:dyDescent="0.3">
      <c r="A838" t="s">
        <v>1753</v>
      </c>
      <c r="C838" t="s">
        <v>418</v>
      </c>
      <c r="D838" s="14"/>
      <c r="E838" s="14" t="s">
        <v>56</v>
      </c>
      <c r="F838" s="79">
        <v>9.2796610169491416</v>
      </c>
      <c r="G838" s="80"/>
      <c r="H838" s="14"/>
      <c r="I838" s="14"/>
      <c r="J838" s="15" t="s">
        <v>418</v>
      </c>
      <c r="K838" s="64"/>
      <c r="L838" s="64"/>
      <c r="M838" s="15"/>
      <c r="N838" s="81"/>
      <c r="O838" s="82">
        <v>4605.85107421875</v>
      </c>
      <c r="P838" s="82">
        <v>3297.025634765625</v>
      </c>
      <c r="Q838" s="75"/>
      <c r="R838" s="83"/>
      <c r="S838" s="83"/>
      <c r="T838" s="77"/>
      <c r="U838" s="77"/>
      <c r="V838" s="77"/>
      <c r="W838" s="77"/>
      <c r="X838" s="50"/>
      <c r="Y838" s="50"/>
      <c r="Z838" s="50"/>
      <c r="AA838" s="50"/>
      <c r="AB838" s="49"/>
      <c r="AC838" s="84">
        <v>838</v>
      </c>
      <c r="AD8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8" s="107">
        <v>9.3999999999999808</v>
      </c>
      <c r="AF838" s="110"/>
      <c r="AG838" s="2"/>
      <c r="AI838" s="3"/>
      <c r="AJ838" s="3"/>
      <c r="AK838" s="3"/>
    </row>
    <row r="839" spans="1:37" ht="34.049999999999997" customHeight="1" x14ac:dyDescent="0.3">
      <c r="A839" t="s">
        <v>1754</v>
      </c>
      <c r="C839" t="s">
        <v>279</v>
      </c>
      <c r="D839" s="14"/>
      <c r="E839" s="14" t="s">
        <v>56</v>
      </c>
      <c r="F839" s="79">
        <v>9.4237288135593094</v>
      </c>
      <c r="G839" s="80"/>
      <c r="H839" s="14"/>
      <c r="I839" s="14"/>
      <c r="J839" s="15" t="s">
        <v>279</v>
      </c>
      <c r="K839" s="64"/>
      <c r="L839" s="64"/>
      <c r="M839" s="15"/>
      <c r="N839" s="81"/>
      <c r="O839" s="82">
        <v>2109.893310546875</v>
      </c>
      <c r="P839" s="82">
        <v>1880.1392822265625</v>
      </c>
      <c r="Q839" s="75"/>
      <c r="R839" s="83"/>
      <c r="S839" s="83"/>
      <c r="T839" s="77"/>
      <c r="U839" s="77"/>
      <c r="V839" s="77"/>
      <c r="W839" s="77"/>
      <c r="X839" s="50"/>
      <c r="Y839" s="50"/>
      <c r="Z839" s="50"/>
      <c r="AA839" s="50"/>
      <c r="AB839" s="49"/>
      <c r="AC839" s="84">
        <v>839</v>
      </c>
      <c r="AD8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39" s="107">
        <v>9.4999999999999805</v>
      </c>
      <c r="AF839" s="110"/>
      <c r="AG839" s="2"/>
      <c r="AI839" s="3"/>
      <c r="AJ839" s="3"/>
      <c r="AK839" s="3"/>
    </row>
    <row r="840" spans="1:37" ht="34.049999999999997" customHeight="1" x14ac:dyDescent="0.3">
      <c r="A840" t="s">
        <v>1755</v>
      </c>
      <c r="C840" t="s">
        <v>463</v>
      </c>
      <c r="D840" s="14"/>
      <c r="E840" s="14" t="s">
        <v>56</v>
      </c>
      <c r="F840" s="79">
        <v>9.5677966101694771</v>
      </c>
      <c r="G840" s="80"/>
      <c r="H840" s="14"/>
      <c r="I840" s="14"/>
      <c r="J840" s="15" t="s">
        <v>463</v>
      </c>
      <c r="K840" s="64"/>
      <c r="L840" s="64"/>
      <c r="M840" s="15"/>
      <c r="N840" s="81"/>
      <c r="O840" s="82">
        <v>4752.814453125</v>
      </c>
      <c r="P840" s="82">
        <v>925.2296142578125</v>
      </c>
      <c r="Q840" s="75"/>
      <c r="R840" s="83"/>
      <c r="S840" s="83"/>
      <c r="T840" s="77"/>
      <c r="U840" s="77"/>
      <c r="V840" s="77"/>
      <c r="W840" s="77"/>
      <c r="X840" s="50"/>
      <c r="Y840" s="50"/>
      <c r="Z840" s="50"/>
      <c r="AA840" s="50"/>
      <c r="AB840" s="49"/>
      <c r="AC840" s="84">
        <v>840</v>
      </c>
      <c r="AD8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0" s="107">
        <v>9.5999999999999801</v>
      </c>
      <c r="AF840" s="110"/>
      <c r="AG840" s="2"/>
      <c r="AI840" s="3"/>
      <c r="AJ840" s="3"/>
      <c r="AK840" s="3"/>
    </row>
    <row r="841" spans="1:37" ht="34.049999999999997" customHeight="1" x14ac:dyDescent="0.3">
      <c r="A841" t="s">
        <v>1756</v>
      </c>
      <c r="C841" t="s">
        <v>281</v>
      </c>
      <c r="D841" s="14"/>
      <c r="E841" s="14" t="s">
        <v>56</v>
      </c>
      <c r="F841" s="79">
        <v>9.7118644067796467</v>
      </c>
      <c r="G841" s="80"/>
      <c r="H841" s="14"/>
      <c r="I841" s="14"/>
      <c r="J841" s="15" t="s">
        <v>281</v>
      </c>
      <c r="K841" s="64"/>
      <c r="L841" s="64"/>
      <c r="M841" s="15"/>
      <c r="N841" s="81"/>
      <c r="O841" s="82">
        <v>8452.37890625</v>
      </c>
      <c r="P841" s="82">
        <v>7181.2099609375</v>
      </c>
      <c r="Q841" s="75"/>
      <c r="R841" s="83"/>
      <c r="S841" s="83"/>
      <c r="T841" s="77"/>
      <c r="U841" s="77"/>
      <c r="V841" s="77"/>
      <c r="W841" s="77"/>
      <c r="X841" s="50"/>
      <c r="Y841" s="50"/>
      <c r="Z841" s="50"/>
      <c r="AA841" s="50"/>
      <c r="AB841" s="49"/>
      <c r="AC841" s="84">
        <v>841</v>
      </c>
      <c r="AD8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1" s="107">
        <v>9.6999999999999797</v>
      </c>
      <c r="AF841" s="110"/>
      <c r="AG841" s="2"/>
      <c r="AI841" s="3"/>
      <c r="AJ841" s="3"/>
      <c r="AK841" s="3"/>
    </row>
    <row r="842" spans="1:37" ht="34.049999999999997" customHeight="1" x14ac:dyDescent="0.3">
      <c r="A842" t="s">
        <v>1757</v>
      </c>
      <c r="C842" t="s">
        <v>373</v>
      </c>
      <c r="D842" s="14"/>
      <c r="E842" s="14" t="s">
        <v>56</v>
      </c>
      <c r="F842" s="79">
        <v>9.8559322033898162</v>
      </c>
      <c r="G842" s="80"/>
      <c r="H842" s="14"/>
      <c r="I842" s="14"/>
      <c r="J842" s="15" t="s">
        <v>373</v>
      </c>
      <c r="K842" s="64"/>
      <c r="L842" s="64"/>
      <c r="M842" s="15"/>
      <c r="N842" s="81"/>
      <c r="O842" s="82">
        <v>3440.064208984375</v>
      </c>
      <c r="P842" s="82">
        <v>8603.77734375</v>
      </c>
      <c r="Q842" s="75"/>
      <c r="R842" s="83"/>
      <c r="S842" s="83"/>
      <c r="T842" s="77"/>
      <c r="U842" s="77"/>
      <c r="V842" s="77"/>
      <c r="W842" s="77"/>
      <c r="X842" s="50"/>
      <c r="Y842" s="50"/>
      <c r="Z842" s="50"/>
      <c r="AA842" s="50"/>
      <c r="AB842" s="49"/>
      <c r="AC842" s="84">
        <v>842</v>
      </c>
      <c r="AD8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2" s="107">
        <v>9.7999999999999794</v>
      </c>
      <c r="AF842" s="110"/>
      <c r="AG842" s="2"/>
      <c r="AI842" s="3"/>
      <c r="AJ842" s="3"/>
      <c r="AK842" s="3"/>
    </row>
    <row r="843" spans="1:37" ht="34.049999999999997" customHeight="1" x14ac:dyDescent="0.3">
      <c r="A843" t="s">
        <v>1758</v>
      </c>
      <c r="C843" t="s">
        <v>352</v>
      </c>
      <c r="D843" s="14"/>
      <c r="E843" s="14" t="s">
        <v>56</v>
      </c>
      <c r="F843" s="79">
        <v>2.9406779661017213</v>
      </c>
      <c r="G843" s="80"/>
      <c r="H843" s="14"/>
      <c r="I843" s="14"/>
      <c r="J843" s="15" t="s">
        <v>352</v>
      </c>
      <c r="K843" s="64"/>
      <c r="L843" s="64"/>
      <c r="M843" s="15"/>
      <c r="N843" s="81"/>
      <c r="O843" s="82">
        <v>3826.92333984375</v>
      </c>
      <c r="P843" s="82">
        <v>456.1981201171875</v>
      </c>
      <c r="Q843" s="75"/>
      <c r="R843" s="83"/>
      <c r="S843" s="83"/>
      <c r="T843" s="77"/>
      <c r="U843" s="77"/>
      <c r="V843" s="77"/>
      <c r="W843" s="77"/>
      <c r="X843" s="50"/>
      <c r="Y843" s="50"/>
      <c r="Z843" s="50"/>
      <c r="AA843" s="50"/>
      <c r="AB843" s="49"/>
      <c r="AC843" s="84">
        <v>843</v>
      </c>
      <c r="AD8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3" s="107">
        <v>5</v>
      </c>
      <c r="AF843" s="110"/>
      <c r="AG843" s="2"/>
      <c r="AI843" s="3"/>
      <c r="AJ843" s="3"/>
      <c r="AK843" s="3"/>
    </row>
    <row r="844" spans="1:37" ht="34.049999999999997" customHeight="1" x14ac:dyDescent="0.3">
      <c r="A844" t="s">
        <v>1759</v>
      </c>
      <c r="C844" t="s">
        <v>395</v>
      </c>
      <c r="D844" s="14"/>
      <c r="E844" s="14" t="s">
        <v>56</v>
      </c>
      <c r="F844" s="79">
        <v>3.0847457627118899</v>
      </c>
      <c r="G844" s="80"/>
      <c r="H844" s="14"/>
      <c r="I844" s="14"/>
      <c r="J844" s="15" t="s">
        <v>395</v>
      </c>
      <c r="K844" s="64"/>
      <c r="L844" s="64"/>
      <c r="M844" s="15"/>
      <c r="N844" s="81"/>
      <c r="O844" s="82">
        <v>1948.671142578125</v>
      </c>
      <c r="P844" s="82">
        <v>7323.4150390625</v>
      </c>
      <c r="Q844" s="75"/>
      <c r="R844" s="83"/>
      <c r="S844" s="83"/>
      <c r="T844" s="77"/>
      <c r="U844" s="77"/>
      <c r="V844" s="77"/>
      <c r="W844" s="77"/>
      <c r="X844" s="50"/>
      <c r="Y844" s="50"/>
      <c r="Z844" s="50"/>
      <c r="AA844" s="50"/>
      <c r="AB844" s="49"/>
      <c r="AC844" s="84">
        <v>844</v>
      </c>
      <c r="AD8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4" s="107">
        <v>5.0999999999999996</v>
      </c>
      <c r="AF844" s="110"/>
      <c r="AG844" s="2"/>
      <c r="AI844" s="3"/>
      <c r="AJ844" s="3"/>
      <c r="AK844" s="3"/>
    </row>
    <row r="845" spans="1:37" ht="34.049999999999997" customHeight="1" x14ac:dyDescent="0.3">
      <c r="A845" t="s">
        <v>1760</v>
      </c>
      <c r="C845" t="s">
        <v>253</v>
      </c>
      <c r="D845" s="14"/>
      <c r="E845" s="14" t="s">
        <v>56</v>
      </c>
      <c r="F845" s="79">
        <v>3.2288135593220604</v>
      </c>
      <c r="G845" s="80"/>
      <c r="H845" s="14"/>
      <c r="I845" s="14"/>
      <c r="J845" s="15" t="s">
        <v>253</v>
      </c>
      <c r="K845" s="64"/>
      <c r="L845" s="64"/>
      <c r="M845" s="15"/>
      <c r="N845" s="81"/>
      <c r="O845" s="82">
        <v>8410.4716796875</v>
      </c>
      <c r="P845" s="82">
        <v>4702.11376953125</v>
      </c>
      <c r="Q845" s="75"/>
      <c r="R845" s="83"/>
      <c r="S845" s="83"/>
      <c r="T845" s="77"/>
      <c r="U845" s="77"/>
      <c r="V845" s="77"/>
      <c r="W845" s="77"/>
      <c r="X845" s="50"/>
      <c r="Y845" s="50"/>
      <c r="Z845" s="50"/>
      <c r="AA845" s="50"/>
      <c r="AB845" s="49"/>
      <c r="AC845" s="84">
        <v>845</v>
      </c>
      <c r="AD8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5" s="107">
        <v>5.2</v>
      </c>
      <c r="AF845" s="110"/>
      <c r="AG845" s="2"/>
      <c r="AI845" s="3"/>
      <c r="AJ845" s="3"/>
      <c r="AK845" s="3"/>
    </row>
    <row r="846" spans="1:37" ht="34.049999999999997" customHeight="1" x14ac:dyDescent="0.3">
      <c r="A846" t="s">
        <v>1761</v>
      </c>
      <c r="C846" t="s">
        <v>238</v>
      </c>
      <c r="D846" s="14"/>
      <c r="E846" s="14" t="s">
        <v>56</v>
      </c>
      <c r="F846" s="79">
        <v>3.372881355932229</v>
      </c>
      <c r="G846" s="80"/>
      <c r="H846" s="14"/>
      <c r="I846" s="14"/>
      <c r="J846" s="15" t="s">
        <v>238</v>
      </c>
      <c r="K846" s="64"/>
      <c r="L846" s="64"/>
      <c r="M846" s="15"/>
      <c r="N846" s="81"/>
      <c r="O846" s="82">
        <v>3643.32177734375</v>
      </c>
      <c r="P846" s="82">
        <v>866.1873779296875</v>
      </c>
      <c r="Q846" s="75"/>
      <c r="R846" s="83"/>
      <c r="S846" s="83"/>
      <c r="T846" s="77"/>
      <c r="U846" s="77"/>
      <c r="V846" s="77"/>
      <c r="W846" s="77"/>
      <c r="X846" s="50"/>
      <c r="Y846" s="50"/>
      <c r="Z846" s="50"/>
      <c r="AA846" s="50"/>
      <c r="AB846" s="49"/>
      <c r="AC846" s="84">
        <v>846</v>
      </c>
      <c r="AD8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6" s="107">
        <v>5.3</v>
      </c>
      <c r="AF846" s="110"/>
      <c r="AG846" s="2"/>
      <c r="AI846" s="3"/>
      <c r="AJ846" s="3"/>
      <c r="AK846" s="3"/>
    </row>
    <row r="847" spans="1:37" ht="34.049999999999997" customHeight="1" x14ac:dyDescent="0.3">
      <c r="A847" t="s">
        <v>1762</v>
      </c>
      <c r="C847" t="s">
        <v>185</v>
      </c>
      <c r="D847" s="14"/>
      <c r="E847" s="14" t="s">
        <v>56</v>
      </c>
      <c r="F847" s="79">
        <v>3.516949152542399</v>
      </c>
      <c r="G847" s="80"/>
      <c r="H847" s="14"/>
      <c r="I847" s="14"/>
      <c r="J847" s="15" t="s">
        <v>185</v>
      </c>
      <c r="K847" s="64"/>
      <c r="L847" s="64"/>
      <c r="M847" s="15"/>
      <c r="N847" s="81"/>
      <c r="O847" s="82">
        <v>6154.67529296875</v>
      </c>
      <c r="P847" s="82">
        <v>8036.55908203125</v>
      </c>
      <c r="Q847" s="75"/>
      <c r="R847" s="83"/>
      <c r="S847" s="83"/>
      <c r="T847" s="77"/>
      <c r="U847" s="77"/>
      <c r="V847" s="77"/>
      <c r="W847" s="77"/>
      <c r="X847" s="50"/>
      <c r="Y847" s="50"/>
      <c r="Z847" s="50"/>
      <c r="AA847" s="50"/>
      <c r="AB847" s="49"/>
      <c r="AC847" s="84">
        <v>847</v>
      </c>
      <c r="AD8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7" s="107">
        <v>5.4</v>
      </c>
      <c r="AF847" s="110"/>
      <c r="AG847" s="2"/>
      <c r="AI847" s="3"/>
      <c r="AJ847" s="3"/>
      <c r="AK847" s="3"/>
    </row>
    <row r="848" spans="1:37" ht="34.049999999999997" customHeight="1" x14ac:dyDescent="0.3">
      <c r="A848" t="s">
        <v>1763</v>
      </c>
      <c r="C848" t="s">
        <v>443</v>
      </c>
      <c r="D848" s="14"/>
      <c r="E848" s="14" t="s">
        <v>56</v>
      </c>
      <c r="F848" s="79">
        <v>3.6610169491525677</v>
      </c>
      <c r="G848" s="80"/>
      <c r="H848" s="14"/>
      <c r="I848" s="14"/>
      <c r="J848" s="15" t="s">
        <v>443</v>
      </c>
      <c r="K848" s="64"/>
      <c r="L848" s="64"/>
      <c r="M848" s="15"/>
      <c r="N848" s="81"/>
      <c r="O848" s="82">
        <v>7110.75830078125</v>
      </c>
      <c r="P848" s="82">
        <v>2776.19384765625</v>
      </c>
      <c r="Q848" s="75"/>
      <c r="R848" s="83"/>
      <c r="S848" s="83"/>
      <c r="T848" s="77"/>
      <c r="U848" s="77"/>
      <c r="V848" s="77"/>
      <c r="W848" s="77"/>
      <c r="X848" s="50"/>
      <c r="Y848" s="50"/>
      <c r="Z848" s="50"/>
      <c r="AA848" s="50"/>
      <c r="AB848" s="49"/>
      <c r="AC848" s="84">
        <v>848</v>
      </c>
      <c r="AD8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8" s="107">
        <v>5.5</v>
      </c>
      <c r="AF848" s="110"/>
      <c r="AG848" s="2"/>
      <c r="AI848" s="3"/>
      <c r="AJ848" s="3"/>
      <c r="AK848" s="3"/>
    </row>
    <row r="849" spans="1:37" ht="34.049999999999997" customHeight="1" x14ac:dyDescent="0.3">
      <c r="A849" t="s">
        <v>1764</v>
      </c>
      <c r="C849" t="s">
        <v>464</v>
      </c>
      <c r="D849" s="14"/>
      <c r="E849" s="14" t="s">
        <v>56</v>
      </c>
      <c r="F849" s="79">
        <v>3.8050847457627364</v>
      </c>
      <c r="G849" s="80"/>
      <c r="H849" s="14"/>
      <c r="I849" s="14"/>
      <c r="J849" s="15" t="s">
        <v>464</v>
      </c>
      <c r="K849" s="64"/>
      <c r="L849" s="64"/>
      <c r="M849" s="15"/>
      <c r="N849" s="81"/>
      <c r="O849" s="82">
        <v>9386.5859375</v>
      </c>
      <c r="P849" s="82">
        <v>4021.5048828125</v>
      </c>
      <c r="Q849" s="75"/>
      <c r="R849" s="83"/>
      <c r="S849" s="83"/>
      <c r="T849" s="77"/>
      <c r="U849" s="77"/>
      <c r="V849" s="77"/>
      <c r="W849" s="77"/>
      <c r="X849" s="50"/>
      <c r="Y849" s="50"/>
      <c r="Z849" s="50"/>
      <c r="AA849" s="50"/>
      <c r="AB849" s="49"/>
      <c r="AC849" s="84">
        <v>849</v>
      </c>
      <c r="AD8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49" s="107">
        <v>5.6</v>
      </c>
      <c r="AF849" s="110"/>
      <c r="AG849" s="2"/>
      <c r="AI849" s="3"/>
      <c r="AJ849" s="3"/>
      <c r="AK849" s="3"/>
    </row>
    <row r="850" spans="1:37" ht="34.049999999999997" customHeight="1" x14ac:dyDescent="0.3">
      <c r="A850" t="s">
        <v>1765</v>
      </c>
      <c r="C850" t="s">
        <v>414</v>
      </c>
      <c r="D850" s="14"/>
      <c r="E850" s="14" t="s">
        <v>56</v>
      </c>
      <c r="F850" s="79">
        <v>3.9491525423729068</v>
      </c>
      <c r="G850" s="80"/>
      <c r="H850" s="14"/>
      <c r="I850" s="14"/>
      <c r="J850" s="15" t="s">
        <v>414</v>
      </c>
      <c r="K850" s="64"/>
      <c r="L850" s="64"/>
      <c r="M850" s="15"/>
      <c r="N850" s="81"/>
      <c r="O850" s="82">
        <v>5089.0439453125</v>
      </c>
      <c r="P850" s="82">
        <v>8767.5810546875</v>
      </c>
      <c r="Q850" s="75"/>
      <c r="R850" s="83"/>
      <c r="S850" s="83"/>
      <c r="T850" s="77"/>
      <c r="U850" s="77"/>
      <c r="V850" s="77"/>
      <c r="W850" s="77"/>
      <c r="X850" s="50"/>
      <c r="Y850" s="50"/>
      <c r="Z850" s="50"/>
      <c r="AA850" s="50"/>
      <c r="AB850" s="49"/>
      <c r="AC850" s="84">
        <v>850</v>
      </c>
      <c r="AD8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0" s="107">
        <v>5.7</v>
      </c>
      <c r="AF850" s="110"/>
      <c r="AG850" s="2"/>
      <c r="AI850" s="3"/>
      <c r="AJ850" s="3"/>
      <c r="AK850" s="3"/>
    </row>
    <row r="851" spans="1:37" ht="34.049999999999997" customHeight="1" x14ac:dyDescent="0.3">
      <c r="A851" t="s">
        <v>1766</v>
      </c>
      <c r="C851" t="s">
        <v>294</v>
      </c>
      <c r="D851" s="14"/>
      <c r="E851" s="14" t="s">
        <v>56</v>
      </c>
      <c r="F851" s="79">
        <v>4.093220338983075</v>
      </c>
      <c r="G851" s="80"/>
      <c r="H851" s="14"/>
      <c r="I851" s="14"/>
      <c r="J851" s="15" t="s">
        <v>294</v>
      </c>
      <c r="K851" s="64"/>
      <c r="L851" s="64"/>
      <c r="M851" s="15"/>
      <c r="N851" s="81"/>
      <c r="O851" s="82">
        <v>5800.48681640625</v>
      </c>
      <c r="P851" s="82">
        <v>3178.958251953125</v>
      </c>
      <c r="Q851" s="75"/>
      <c r="R851" s="83"/>
      <c r="S851" s="83"/>
      <c r="T851" s="77"/>
      <c r="U851" s="77"/>
      <c r="V851" s="77"/>
      <c r="W851" s="77"/>
      <c r="X851" s="50"/>
      <c r="Y851" s="50"/>
      <c r="Z851" s="50"/>
      <c r="AA851" s="50"/>
      <c r="AB851" s="49"/>
      <c r="AC851" s="84">
        <v>851</v>
      </c>
      <c r="AD8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1" s="107">
        <v>5.8</v>
      </c>
      <c r="AF851" s="110"/>
      <c r="AG851" s="2"/>
      <c r="AI851" s="3"/>
      <c r="AJ851" s="3"/>
      <c r="AK851" s="3"/>
    </row>
    <row r="852" spans="1:37" ht="34.049999999999997" customHeight="1" x14ac:dyDescent="0.3">
      <c r="A852" t="s">
        <v>1767</v>
      </c>
      <c r="C852" t="s">
        <v>243</v>
      </c>
      <c r="D852" s="14"/>
      <c r="E852" s="14" t="s">
        <v>56</v>
      </c>
      <c r="F852" s="79">
        <v>4.2372881355932455</v>
      </c>
      <c r="G852" s="80"/>
      <c r="H852" s="14"/>
      <c r="I852" s="14"/>
      <c r="J852" s="15" t="s">
        <v>243</v>
      </c>
      <c r="K852" s="64"/>
      <c r="L852" s="64"/>
      <c r="M852" s="15"/>
      <c r="N852" s="81"/>
      <c r="O852" s="82">
        <v>4496.41455078125</v>
      </c>
      <c r="P852" s="82">
        <v>8829.2958984375</v>
      </c>
      <c r="Q852" s="75"/>
      <c r="R852" s="83"/>
      <c r="S852" s="83"/>
      <c r="T852" s="77"/>
      <c r="U852" s="77"/>
      <c r="V852" s="77"/>
      <c r="W852" s="77"/>
      <c r="X852" s="50"/>
      <c r="Y852" s="50"/>
      <c r="Z852" s="50"/>
      <c r="AA852" s="50"/>
      <c r="AB852" s="49"/>
      <c r="AC852" s="84">
        <v>852</v>
      </c>
      <c r="AD8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2" s="107">
        <v>5.9</v>
      </c>
      <c r="AF852" s="110"/>
      <c r="AG852" s="2"/>
      <c r="AI852" s="3"/>
      <c r="AJ852" s="3"/>
      <c r="AK852" s="3"/>
    </row>
    <row r="853" spans="1:37" ht="34.049999999999997" customHeight="1" x14ac:dyDescent="0.3">
      <c r="A853" t="s">
        <v>1768</v>
      </c>
      <c r="C853" t="s">
        <v>465</v>
      </c>
      <c r="D853" s="14"/>
      <c r="E853" s="14" t="s">
        <v>56</v>
      </c>
      <c r="F853" s="79">
        <v>4.3813559322034141</v>
      </c>
      <c r="G853" s="80"/>
      <c r="H853" s="14"/>
      <c r="I853" s="14"/>
      <c r="J853" s="15" t="s">
        <v>465</v>
      </c>
      <c r="K853" s="64"/>
      <c r="L853" s="64"/>
      <c r="M853" s="15"/>
      <c r="N853" s="81"/>
      <c r="O853" s="82">
        <v>4877.3603515625</v>
      </c>
      <c r="P853" s="82">
        <v>423.91311645507812</v>
      </c>
      <c r="Q853" s="75"/>
      <c r="R853" s="83"/>
      <c r="S853" s="83"/>
      <c r="T853" s="77"/>
      <c r="U853" s="77"/>
      <c r="V853" s="77"/>
      <c r="W853" s="77"/>
      <c r="X853" s="50"/>
      <c r="Y853" s="50"/>
      <c r="Z853" s="50"/>
      <c r="AA853" s="50"/>
      <c r="AB853" s="49"/>
      <c r="AC853" s="84">
        <v>853</v>
      </c>
      <c r="AD8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3" s="107">
        <v>6</v>
      </c>
      <c r="AF853" s="110"/>
      <c r="AG853" s="2"/>
      <c r="AI853" s="3"/>
      <c r="AJ853" s="3"/>
      <c r="AK853" s="3"/>
    </row>
    <row r="854" spans="1:37" ht="34.049999999999997" customHeight="1" x14ac:dyDescent="0.3">
      <c r="A854" t="s">
        <v>1769</v>
      </c>
      <c r="C854" t="s">
        <v>325</v>
      </c>
      <c r="D854" s="14"/>
      <c r="E854" s="14" t="s">
        <v>56</v>
      </c>
      <c r="F854" s="79">
        <v>4.5254237288135837</v>
      </c>
      <c r="G854" s="80"/>
      <c r="H854" s="14"/>
      <c r="I854" s="14"/>
      <c r="J854" s="15" t="s">
        <v>325</v>
      </c>
      <c r="K854" s="64"/>
      <c r="L854" s="64"/>
      <c r="M854" s="15"/>
      <c r="N854" s="81"/>
      <c r="O854" s="82">
        <v>2772.81787109375</v>
      </c>
      <c r="P854" s="82">
        <v>6154.60302734375</v>
      </c>
      <c r="Q854" s="75"/>
      <c r="R854" s="83"/>
      <c r="S854" s="83"/>
      <c r="T854" s="77"/>
      <c r="U854" s="77"/>
      <c r="V854" s="77"/>
      <c r="W854" s="77"/>
      <c r="X854" s="50"/>
      <c r="Y854" s="50"/>
      <c r="Z854" s="50"/>
      <c r="AA854" s="50"/>
      <c r="AB854" s="49"/>
      <c r="AC854" s="84">
        <v>854</v>
      </c>
      <c r="AD8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4" s="107">
        <v>6.1</v>
      </c>
      <c r="AF854" s="110"/>
      <c r="AG854" s="2"/>
      <c r="AI854" s="3"/>
      <c r="AJ854" s="3"/>
      <c r="AK854" s="3"/>
    </row>
    <row r="855" spans="1:37" ht="34.049999999999997" customHeight="1" x14ac:dyDescent="0.3">
      <c r="A855" t="s">
        <v>1770</v>
      </c>
      <c r="C855" t="s">
        <v>407</v>
      </c>
      <c r="D855" s="14"/>
      <c r="E855" s="14" t="s">
        <v>56</v>
      </c>
      <c r="F855" s="79">
        <v>4.6694915254237532</v>
      </c>
      <c r="G855" s="80"/>
      <c r="H855" s="14"/>
      <c r="I855" s="14"/>
      <c r="J855" s="15" t="s">
        <v>407</v>
      </c>
      <c r="K855" s="64"/>
      <c r="L855" s="64"/>
      <c r="M855" s="15"/>
      <c r="N855" s="81"/>
      <c r="O855" s="82">
        <v>2319.95947265625</v>
      </c>
      <c r="P855" s="82">
        <v>2231.768798828125</v>
      </c>
      <c r="Q855" s="75"/>
      <c r="R855" s="83"/>
      <c r="S855" s="83"/>
      <c r="T855" s="77"/>
      <c r="U855" s="77"/>
      <c r="V855" s="77"/>
      <c r="W855" s="77"/>
      <c r="X855" s="50"/>
      <c r="Y855" s="50"/>
      <c r="Z855" s="50"/>
      <c r="AA855" s="50"/>
      <c r="AB855" s="49"/>
      <c r="AC855" s="84">
        <v>855</v>
      </c>
      <c r="AD8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5" s="107">
        <v>6.2</v>
      </c>
      <c r="AF855" s="110"/>
      <c r="AG855" s="2"/>
      <c r="AI855" s="3"/>
      <c r="AJ855" s="3"/>
      <c r="AK855" s="3"/>
    </row>
    <row r="856" spans="1:37" ht="34.049999999999997" customHeight="1" x14ac:dyDescent="0.3">
      <c r="A856" t="s">
        <v>1771</v>
      </c>
      <c r="C856" t="s">
        <v>196</v>
      </c>
      <c r="D856" s="14"/>
      <c r="E856" s="14" t="s">
        <v>56</v>
      </c>
      <c r="F856" s="79">
        <v>4.813559322033921</v>
      </c>
      <c r="G856" s="80"/>
      <c r="H856" s="14"/>
      <c r="I856" s="14"/>
      <c r="J856" s="15" t="s">
        <v>196</v>
      </c>
      <c r="K856" s="64"/>
      <c r="L856" s="64"/>
      <c r="M856" s="15"/>
      <c r="N856" s="81"/>
      <c r="O856" s="82">
        <v>3140.64794921875</v>
      </c>
      <c r="P856" s="82">
        <v>5311.42041015625</v>
      </c>
      <c r="Q856" s="75"/>
      <c r="R856" s="83"/>
      <c r="S856" s="83"/>
      <c r="T856" s="77"/>
      <c r="U856" s="77"/>
      <c r="V856" s="77"/>
      <c r="W856" s="77"/>
      <c r="X856" s="50"/>
      <c r="Y856" s="50"/>
      <c r="Z856" s="50"/>
      <c r="AA856" s="50"/>
      <c r="AB856" s="49"/>
      <c r="AC856" s="84">
        <v>856</v>
      </c>
      <c r="AD8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6" s="107">
        <v>6.3</v>
      </c>
      <c r="AF856" s="110"/>
      <c r="AG856" s="2"/>
      <c r="AI856" s="3"/>
      <c r="AJ856" s="3"/>
      <c r="AK856" s="3"/>
    </row>
    <row r="857" spans="1:37" ht="34.049999999999997" customHeight="1" x14ac:dyDescent="0.3">
      <c r="A857" t="s">
        <v>1772</v>
      </c>
      <c r="C857" t="s">
        <v>466</v>
      </c>
      <c r="D857" s="14"/>
      <c r="E857" s="14" t="s">
        <v>56</v>
      </c>
      <c r="F857" s="79">
        <v>4.9576271186440914</v>
      </c>
      <c r="G857" s="80"/>
      <c r="H857" s="14"/>
      <c r="I857" s="14"/>
      <c r="J857" s="15" t="s">
        <v>466</v>
      </c>
      <c r="K857" s="64"/>
      <c r="L857" s="64"/>
      <c r="M857" s="15"/>
      <c r="N857" s="81"/>
      <c r="O857" s="82">
        <v>2686.107177734375</v>
      </c>
      <c r="P857" s="82">
        <v>1026.8502197265625</v>
      </c>
      <c r="Q857" s="75"/>
      <c r="R857" s="83"/>
      <c r="S857" s="83"/>
      <c r="T857" s="77"/>
      <c r="U857" s="77"/>
      <c r="V857" s="77"/>
      <c r="W857" s="77"/>
      <c r="X857" s="50"/>
      <c r="Y857" s="50"/>
      <c r="Z857" s="50"/>
      <c r="AA857" s="50"/>
      <c r="AB857" s="49"/>
      <c r="AC857" s="84">
        <v>857</v>
      </c>
      <c r="AD8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7" s="107">
        <v>6.4</v>
      </c>
      <c r="AF857" s="110"/>
      <c r="AG857" s="2"/>
      <c r="AI857" s="3"/>
      <c r="AJ857" s="3"/>
      <c r="AK857" s="3"/>
    </row>
    <row r="858" spans="1:37" ht="34.049999999999997" customHeight="1" x14ac:dyDescent="0.3">
      <c r="A858" t="s">
        <v>1773</v>
      </c>
      <c r="C858" t="s">
        <v>467</v>
      </c>
      <c r="D858" s="14"/>
      <c r="E858" s="14" t="s">
        <v>56</v>
      </c>
      <c r="F858" s="79">
        <v>5.1016949152542459</v>
      </c>
      <c r="G858" s="80"/>
      <c r="H858" s="14"/>
      <c r="I858" s="14"/>
      <c r="J858" s="15" t="s">
        <v>467</v>
      </c>
      <c r="K858" s="64"/>
      <c r="L858" s="64"/>
      <c r="M858" s="15"/>
      <c r="N858" s="81"/>
      <c r="O858" s="82">
        <v>3070.108642578125</v>
      </c>
      <c r="P858" s="82">
        <v>1053.0543212890625</v>
      </c>
      <c r="Q858" s="75"/>
      <c r="R858" s="83"/>
      <c r="S858" s="83"/>
      <c r="T858" s="77"/>
      <c r="U858" s="77"/>
      <c r="V858" s="77"/>
      <c r="W858" s="77"/>
      <c r="X858" s="50"/>
      <c r="Y858" s="50"/>
      <c r="Z858" s="50"/>
      <c r="AA858" s="50"/>
      <c r="AB858" s="49"/>
      <c r="AC858" s="84">
        <v>858</v>
      </c>
      <c r="AD8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8" s="107">
        <v>6.4999999999999902</v>
      </c>
      <c r="AF858" s="110"/>
      <c r="AG858" s="2"/>
      <c r="AI858" s="3"/>
      <c r="AJ858" s="3"/>
      <c r="AK858" s="3"/>
    </row>
    <row r="859" spans="1:37" ht="34.049999999999997" customHeight="1" x14ac:dyDescent="0.3">
      <c r="A859" t="s">
        <v>1774</v>
      </c>
      <c r="C859" t="s">
        <v>468</v>
      </c>
      <c r="D859" s="14"/>
      <c r="E859" s="14" t="s">
        <v>56</v>
      </c>
      <c r="F859" s="79">
        <v>5.2457627118644155</v>
      </c>
      <c r="G859" s="80"/>
      <c r="H859" s="14"/>
      <c r="I859" s="14"/>
      <c r="J859" s="15" t="s">
        <v>468</v>
      </c>
      <c r="K859" s="64"/>
      <c r="L859" s="64"/>
      <c r="M859" s="15"/>
      <c r="N859" s="81"/>
      <c r="O859" s="82">
        <v>7283.43310546875</v>
      </c>
      <c r="P859" s="82">
        <v>1145.3568115234375</v>
      </c>
      <c r="Q859" s="75"/>
      <c r="R859" s="83"/>
      <c r="S859" s="83"/>
      <c r="T859" s="77"/>
      <c r="U859" s="77"/>
      <c r="V859" s="77"/>
      <c r="W859" s="77"/>
      <c r="X859" s="50"/>
      <c r="Y859" s="50"/>
      <c r="Z859" s="50"/>
      <c r="AA859" s="50"/>
      <c r="AB859" s="49"/>
      <c r="AC859" s="84">
        <v>859</v>
      </c>
      <c r="AD8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59" s="107">
        <v>6.5999999999999899</v>
      </c>
      <c r="AF859" s="110"/>
      <c r="AG859" s="2"/>
      <c r="AI859" s="3"/>
      <c r="AJ859" s="3"/>
      <c r="AK859" s="3"/>
    </row>
    <row r="860" spans="1:37" ht="34.049999999999997" customHeight="1" x14ac:dyDescent="0.3">
      <c r="A860" t="s">
        <v>1775</v>
      </c>
      <c r="C860" t="s">
        <v>305</v>
      </c>
      <c r="D860" s="14"/>
      <c r="E860" s="14" t="s">
        <v>56</v>
      </c>
      <c r="F860" s="79">
        <v>5.389830508474585</v>
      </c>
      <c r="G860" s="80"/>
      <c r="H860" s="14"/>
      <c r="I860" s="14"/>
      <c r="J860" s="15" t="s">
        <v>305</v>
      </c>
      <c r="K860" s="64"/>
      <c r="L860" s="64"/>
      <c r="M860" s="15"/>
      <c r="N860" s="81"/>
      <c r="O860" s="82">
        <v>839.553466796875</v>
      </c>
      <c r="P860" s="82">
        <v>2999.32861328125</v>
      </c>
      <c r="Q860" s="75"/>
      <c r="R860" s="83"/>
      <c r="S860" s="83"/>
      <c r="T860" s="77"/>
      <c r="U860" s="77"/>
      <c r="V860" s="77"/>
      <c r="W860" s="77"/>
      <c r="X860" s="50"/>
      <c r="Y860" s="50"/>
      <c r="Z860" s="50"/>
      <c r="AA860" s="50"/>
      <c r="AB860" s="49"/>
      <c r="AC860" s="84">
        <v>860</v>
      </c>
      <c r="AD8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0" s="107">
        <v>6.6999999999999904</v>
      </c>
      <c r="AF860" s="110"/>
      <c r="AG860" s="2"/>
      <c r="AI860" s="3"/>
      <c r="AJ860" s="3"/>
      <c r="AK860" s="3"/>
    </row>
    <row r="861" spans="1:37" ht="34.049999999999997" customHeight="1" x14ac:dyDescent="0.3">
      <c r="A861" t="s">
        <v>1776</v>
      </c>
      <c r="C861" t="s">
        <v>264</v>
      </c>
      <c r="D861" s="14"/>
      <c r="E861" s="14" t="s">
        <v>56</v>
      </c>
      <c r="F861" s="79">
        <v>5.5338983050847537</v>
      </c>
      <c r="G861" s="80"/>
      <c r="H861" s="14"/>
      <c r="I861" s="14"/>
      <c r="J861" s="15" t="s">
        <v>264</v>
      </c>
      <c r="K861" s="64"/>
      <c r="L861" s="64"/>
      <c r="M861" s="15"/>
      <c r="N861" s="81"/>
      <c r="O861" s="82">
        <v>3756.97216796875</v>
      </c>
      <c r="P861" s="82">
        <v>561.0413818359375</v>
      </c>
      <c r="Q861" s="75"/>
      <c r="R861" s="83"/>
      <c r="S861" s="83"/>
      <c r="T861" s="77"/>
      <c r="U861" s="77"/>
      <c r="V861" s="77"/>
      <c r="W861" s="77"/>
      <c r="X861" s="50"/>
      <c r="Y861" s="50"/>
      <c r="Z861" s="50"/>
      <c r="AA861" s="50"/>
      <c r="AB861" s="49"/>
      <c r="AC861" s="84">
        <v>861</v>
      </c>
      <c r="AD8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1" s="107">
        <v>6.7999999999999901</v>
      </c>
      <c r="AF861" s="110"/>
      <c r="AG861" s="2"/>
      <c r="AI861" s="3"/>
      <c r="AJ861" s="3"/>
      <c r="AK861" s="3"/>
    </row>
    <row r="862" spans="1:37" ht="34.049999999999997" customHeight="1" x14ac:dyDescent="0.3">
      <c r="A862" t="s">
        <v>1777</v>
      </c>
      <c r="C862" t="s">
        <v>257</v>
      </c>
      <c r="D862" s="14"/>
      <c r="E862" s="14" t="s">
        <v>56</v>
      </c>
      <c r="F862" s="79">
        <v>5.6779661016949232</v>
      </c>
      <c r="G862" s="80"/>
      <c r="H862" s="14"/>
      <c r="I862" s="14"/>
      <c r="J862" s="15" t="s">
        <v>257</v>
      </c>
      <c r="K862" s="64"/>
      <c r="L862" s="64"/>
      <c r="M862" s="15"/>
      <c r="N862" s="81"/>
      <c r="O862" s="82">
        <v>6858.033203125</v>
      </c>
      <c r="P862" s="82">
        <v>1583.2655029296875</v>
      </c>
      <c r="Q862" s="75"/>
      <c r="R862" s="83"/>
      <c r="S862" s="83"/>
      <c r="T862" s="77"/>
      <c r="U862" s="77"/>
      <c r="V862" s="77"/>
      <c r="W862" s="77"/>
      <c r="X862" s="50"/>
      <c r="Y862" s="50"/>
      <c r="Z862" s="50"/>
      <c r="AA862" s="50"/>
      <c r="AB862" s="49"/>
      <c r="AC862" s="84">
        <v>862</v>
      </c>
      <c r="AD8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2" s="107">
        <v>6.8999999999999897</v>
      </c>
      <c r="AF862" s="110"/>
      <c r="AG862" s="2"/>
      <c r="AI862" s="3"/>
      <c r="AJ862" s="3"/>
      <c r="AK862" s="3"/>
    </row>
    <row r="863" spans="1:37" ht="34.049999999999997" customHeight="1" x14ac:dyDescent="0.3">
      <c r="A863" t="s">
        <v>1778</v>
      </c>
      <c r="C863" t="s">
        <v>469</v>
      </c>
      <c r="D863" s="14"/>
      <c r="E863" s="14" t="s">
        <v>56</v>
      </c>
      <c r="F863" s="79">
        <v>5.8220338983050928</v>
      </c>
      <c r="G863" s="80"/>
      <c r="H863" s="14"/>
      <c r="I863" s="14"/>
      <c r="J863" s="15" t="s">
        <v>469</v>
      </c>
      <c r="K863" s="64"/>
      <c r="L863" s="64"/>
      <c r="M863" s="15"/>
      <c r="N863" s="81"/>
      <c r="O863" s="82">
        <v>3309.18359375</v>
      </c>
      <c r="P863" s="82">
        <v>8096.36474609375</v>
      </c>
      <c r="Q863" s="75"/>
      <c r="R863" s="83"/>
      <c r="S863" s="83"/>
      <c r="T863" s="77"/>
      <c r="U863" s="77"/>
      <c r="V863" s="77"/>
      <c r="W863" s="77"/>
      <c r="X863" s="50"/>
      <c r="Y863" s="50"/>
      <c r="Z863" s="50"/>
      <c r="AA863" s="50"/>
      <c r="AB863" s="49"/>
      <c r="AC863" s="84">
        <v>863</v>
      </c>
      <c r="AD8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3" s="107">
        <v>6.9999999999999902</v>
      </c>
      <c r="AF863" s="110"/>
      <c r="AG863" s="2"/>
      <c r="AI863" s="3"/>
      <c r="AJ863" s="3"/>
      <c r="AK863" s="3"/>
    </row>
    <row r="864" spans="1:37" ht="34.049999999999997" customHeight="1" x14ac:dyDescent="0.3">
      <c r="A864" t="s">
        <v>1779</v>
      </c>
      <c r="C864" t="s">
        <v>201</v>
      </c>
      <c r="D864" s="14"/>
      <c r="E864" s="14" t="s">
        <v>56</v>
      </c>
      <c r="F864" s="79">
        <v>5.9661016949152614</v>
      </c>
      <c r="G864" s="80"/>
      <c r="H864" s="14"/>
      <c r="I864" s="14"/>
      <c r="J864" s="15" t="s">
        <v>201</v>
      </c>
      <c r="K864" s="64"/>
      <c r="L864" s="64"/>
      <c r="M864" s="15"/>
      <c r="N864" s="81"/>
      <c r="O864" s="82">
        <v>3461.349609375</v>
      </c>
      <c r="P864" s="82">
        <v>1902.8619384765625</v>
      </c>
      <c r="Q864" s="75"/>
      <c r="R864" s="83"/>
      <c r="S864" s="83"/>
      <c r="T864" s="77"/>
      <c r="U864" s="77"/>
      <c r="V864" s="77"/>
      <c r="W864" s="77"/>
      <c r="X864" s="50"/>
      <c r="Y864" s="50"/>
      <c r="Z864" s="50"/>
      <c r="AA864" s="50"/>
      <c r="AB864" s="49"/>
      <c r="AC864" s="84">
        <v>864</v>
      </c>
      <c r="AD8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4" s="107">
        <v>7.0999999999999899</v>
      </c>
      <c r="AF864" s="110"/>
      <c r="AG864" s="2"/>
      <c r="AI864" s="3"/>
      <c r="AJ864" s="3"/>
      <c r="AK864" s="3"/>
    </row>
    <row r="865" spans="1:37" ht="34.049999999999997" customHeight="1" x14ac:dyDescent="0.3">
      <c r="A865" t="s">
        <v>1780</v>
      </c>
      <c r="C865" t="s">
        <v>187</v>
      </c>
      <c r="D865" s="14"/>
      <c r="E865" s="14" t="s">
        <v>56</v>
      </c>
      <c r="F865" s="79">
        <v>6.1101694915254319</v>
      </c>
      <c r="G865" s="80"/>
      <c r="H865" s="14"/>
      <c r="I865" s="14"/>
      <c r="J865" s="15" t="s">
        <v>187</v>
      </c>
      <c r="K865" s="64"/>
      <c r="L865" s="64"/>
      <c r="M865" s="15"/>
      <c r="N865" s="81"/>
      <c r="O865" s="82">
        <v>1942.6864013671875</v>
      </c>
      <c r="P865" s="82">
        <v>2137.03564453125</v>
      </c>
      <c r="Q865" s="75"/>
      <c r="R865" s="83"/>
      <c r="S865" s="83"/>
      <c r="T865" s="77"/>
      <c r="U865" s="77"/>
      <c r="V865" s="77"/>
      <c r="W865" s="77"/>
      <c r="X865" s="50"/>
      <c r="Y865" s="50"/>
      <c r="Z865" s="50"/>
      <c r="AA865" s="50"/>
      <c r="AB865" s="49"/>
      <c r="AC865" s="84">
        <v>865</v>
      </c>
      <c r="AD8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5" s="107">
        <v>7.1999999999999904</v>
      </c>
      <c r="AF865" s="110"/>
      <c r="AG865" s="2"/>
      <c r="AI865" s="3"/>
      <c r="AJ865" s="3"/>
      <c r="AK865" s="3"/>
    </row>
    <row r="866" spans="1:37" ht="34.049999999999997" customHeight="1" x14ac:dyDescent="0.3">
      <c r="A866" t="s">
        <v>1781</v>
      </c>
      <c r="C866" t="s">
        <v>243</v>
      </c>
      <c r="D866" s="14"/>
      <c r="E866" s="14" t="s">
        <v>56</v>
      </c>
      <c r="F866" s="79">
        <v>6.2542372881356005</v>
      </c>
      <c r="G866" s="80"/>
      <c r="H866" s="14"/>
      <c r="I866" s="14"/>
      <c r="J866" s="15" t="s">
        <v>243</v>
      </c>
      <c r="K866" s="64"/>
      <c r="L866" s="64"/>
      <c r="M866" s="15"/>
      <c r="N866" s="81"/>
      <c r="O866" s="82">
        <v>1086.0430908203125</v>
      </c>
      <c r="P866" s="82">
        <v>6072.96484375</v>
      </c>
      <c r="Q866" s="75"/>
      <c r="R866" s="83"/>
      <c r="S866" s="83"/>
      <c r="T866" s="77"/>
      <c r="U866" s="77"/>
      <c r="V866" s="77"/>
      <c r="W866" s="77"/>
      <c r="X866" s="50"/>
      <c r="Y866" s="50"/>
      <c r="Z866" s="50"/>
      <c r="AA866" s="50"/>
      <c r="AB866" s="49"/>
      <c r="AC866" s="84">
        <v>866</v>
      </c>
      <c r="AD8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6" s="107">
        <v>7.2999999999999901</v>
      </c>
      <c r="AF866" s="110"/>
      <c r="AG866" s="2"/>
      <c r="AI866" s="3"/>
      <c r="AJ866" s="3"/>
      <c r="AK866" s="3"/>
    </row>
    <row r="867" spans="1:37" ht="34.049999999999997" customHeight="1" x14ac:dyDescent="0.3">
      <c r="A867" t="s">
        <v>1782</v>
      </c>
      <c r="C867" t="s">
        <v>470</v>
      </c>
      <c r="D867" s="14"/>
      <c r="E867" s="14" t="s">
        <v>56</v>
      </c>
      <c r="F867" s="79">
        <v>6.3983050847457692</v>
      </c>
      <c r="G867" s="80"/>
      <c r="H867" s="14"/>
      <c r="I867" s="14"/>
      <c r="J867" s="15" t="s">
        <v>470</v>
      </c>
      <c r="K867" s="64"/>
      <c r="L867" s="64"/>
      <c r="M867" s="15"/>
      <c r="N867" s="81"/>
      <c r="O867" s="82">
        <v>8862.59375</v>
      </c>
      <c r="P867" s="82">
        <v>6831.4580078125</v>
      </c>
      <c r="Q867" s="75"/>
      <c r="R867" s="83"/>
      <c r="S867" s="83"/>
      <c r="T867" s="77"/>
      <c r="U867" s="77"/>
      <c r="V867" s="77"/>
      <c r="W867" s="77"/>
      <c r="X867" s="50"/>
      <c r="Y867" s="50"/>
      <c r="Z867" s="50"/>
      <c r="AA867" s="50"/>
      <c r="AB867" s="49"/>
      <c r="AC867" s="84">
        <v>867</v>
      </c>
      <c r="AD8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7" s="107">
        <v>7.3999999999999897</v>
      </c>
      <c r="AF867" s="110"/>
      <c r="AG867" s="2"/>
      <c r="AI867" s="3"/>
      <c r="AJ867" s="3"/>
      <c r="AK867" s="3"/>
    </row>
    <row r="868" spans="1:37" ht="34.049999999999997" customHeight="1" x14ac:dyDescent="0.3">
      <c r="A868" t="s">
        <v>1783</v>
      </c>
      <c r="C868" t="s">
        <v>278</v>
      </c>
      <c r="D868" s="14"/>
      <c r="E868" s="14" t="s">
        <v>56</v>
      </c>
      <c r="F868" s="79">
        <v>6.5423728813559388</v>
      </c>
      <c r="G868" s="80"/>
      <c r="H868" s="14"/>
      <c r="I868" s="14"/>
      <c r="J868" s="15" t="s">
        <v>278</v>
      </c>
      <c r="K868" s="64"/>
      <c r="L868" s="64"/>
      <c r="M868" s="15"/>
      <c r="N868" s="81"/>
      <c r="O868" s="82">
        <v>1960.7615966796875</v>
      </c>
      <c r="P868" s="82">
        <v>6196.5</v>
      </c>
      <c r="Q868" s="75"/>
      <c r="R868" s="83"/>
      <c r="S868" s="83"/>
      <c r="T868" s="77"/>
      <c r="U868" s="77"/>
      <c r="V868" s="77"/>
      <c r="W868" s="77"/>
      <c r="X868" s="50"/>
      <c r="Y868" s="50"/>
      <c r="Z868" s="50"/>
      <c r="AA868" s="50"/>
      <c r="AB868" s="49"/>
      <c r="AC868" s="84">
        <v>868</v>
      </c>
      <c r="AD8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8" s="107">
        <v>7.4999999999999902</v>
      </c>
      <c r="AF868" s="110"/>
      <c r="AG868" s="2"/>
      <c r="AI868" s="3"/>
      <c r="AJ868" s="3"/>
      <c r="AK868" s="3"/>
    </row>
    <row r="869" spans="1:37" ht="34.049999999999997" customHeight="1" x14ac:dyDescent="0.3">
      <c r="A869" t="s">
        <v>1784</v>
      </c>
      <c r="C869" t="s">
        <v>471</v>
      </c>
      <c r="D869" s="14"/>
      <c r="E869" s="14" t="s">
        <v>56</v>
      </c>
      <c r="F869" s="79">
        <v>6.6864406779661074</v>
      </c>
      <c r="G869" s="80"/>
      <c r="H869" s="14"/>
      <c r="I869" s="14"/>
      <c r="J869" s="15" t="s">
        <v>471</v>
      </c>
      <c r="K869" s="64"/>
      <c r="L869" s="64"/>
      <c r="M869" s="15"/>
      <c r="N869" s="81"/>
      <c r="O869" s="82">
        <v>1563.022705078125</v>
      </c>
      <c r="P869" s="82">
        <v>4752.05859375</v>
      </c>
      <c r="Q869" s="75"/>
      <c r="R869" s="83"/>
      <c r="S869" s="83"/>
      <c r="T869" s="77"/>
      <c r="U869" s="77"/>
      <c r="V869" s="77"/>
      <c r="W869" s="77"/>
      <c r="X869" s="50"/>
      <c r="Y869" s="50"/>
      <c r="Z869" s="50"/>
      <c r="AA869" s="50"/>
      <c r="AB869" s="49"/>
      <c r="AC869" s="84">
        <v>869</v>
      </c>
      <c r="AD8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69" s="107">
        <v>7.5999999999999899</v>
      </c>
      <c r="AF869" s="110"/>
      <c r="AG869" s="2"/>
      <c r="AI869" s="3"/>
      <c r="AJ869" s="3"/>
      <c r="AK869" s="3"/>
    </row>
    <row r="870" spans="1:37" ht="34.049999999999997" customHeight="1" x14ac:dyDescent="0.3">
      <c r="A870" t="s">
        <v>1785</v>
      </c>
      <c r="C870" t="s">
        <v>199</v>
      </c>
      <c r="D870" s="14"/>
      <c r="E870" s="14" t="s">
        <v>56</v>
      </c>
      <c r="F870" s="79">
        <v>6.8305084745762779</v>
      </c>
      <c r="G870" s="80"/>
      <c r="H870" s="14"/>
      <c r="I870" s="14"/>
      <c r="J870" s="15" t="s">
        <v>199</v>
      </c>
      <c r="K870" s="64"/>
      <c r="L870" s="64"/>
      <c r="M870" s="15"/>
      <c r="N870" s="81"/>
      <c r="O870" s="82">
        <v>2054.76611328125</v>
      </c>
      <c r="P870" s="82">
        <v>7669.94775390625</v>
      </c>
      <c r="Q870" s="75"/>
      <c r="R870" s="83"/>
      <c r="S870" s="83"/>
      <c r="T870" s="77"/>
      <c r="U870" s="77"/>
      <c r="V870" s="77"/>
      <c r="W870" s="77"/>
      <c r="X870" s="50"/>
      <c r="Y870" s="50"/>
      <c r="Z870" s="50"/>
      <c r="AA870" s="50"/>
      <c r="AB870" s="49"/>
      <c r="AC870" s="84">
        <v>870</v>
      </c>
      <c r="AD8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0" s="107">
        <v>7.6999999999999904</v>
      </c>
      <c r="AF870" s="110"/>
      <c r="AG870" s="2"/>
      <c r="AI870" s="3"/>
      <c r="AJ870" s="3"/>
      <c r="AK870" s="3"/>
    </row>
    <row r="871" spans="1:37" ht="34.049999999999997" customHeight="1" x14ac:dyDescent="0.3">
      <c r="A871" t="s">
        <v>1786</v>
      </c>
      <c r="C871" t="s">
        <v>472</v>
      </c>
      <c r="D871" s="14"/>
      <c r="E871" s="14" t="s">
        <v>56</v>
      </c>
      <c r="F871" s="79">
        <v>6.9745762711864465</v>
      </c>
      <c r="G871" s="80"/>
      <c r="H871" s="14"/>
      <c r="I871" s="14"/>
      <c r="J871" s="15" t="s">
        <v>472</v>
      </c>
      <c r="K871" s="64"/>
      <c r="L871" s="64"/>
      <c r="M871" s="15"/>
      <c r="N871" s="81"/>
      <c r="O871" s="82">
        <v>8507.369140625</v>
      </c>
      <c r="P871" s="82">
        <v>5621.50537109375</v>
      </c>
      <c r="Q871" s="75"/>
      <c r="R871" s="83"/>
      <c r="S871" s="83"/>
      <c r="T871" s="77"/>
      <c r="U871" s="77"/>
      <c r="V871" s="77"/>
      <c r="W871" s="77"/>
      <c r="X871" s="50"/>
      <c r="Y871" s="50"/>
      <c r="Z871" s="50"/>
      <c r="AA871" s="50"/>
      <c r="AB871" s="49"/>
      <c r="AC871" s="84">
        <v>871</v>
      </c>
      <c r="AD8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1" s="107">
        <v>7.7999999999999901</v>
      </c>
      <c r="AF871" s="110"/>
      <c r="AG871" s="2"/>
      <c r="AI871" s="3"/>
      <c r="AJ871" s="3"/>
      <c r="AK871" s="3"/>
    </row>
    <row r="872" spans="1:37" ht="34.049999999999997" customHeight="1" x14ac:dyDescent="0.3">
      <c r="A872" t="s">
        <v>1787</v>
      </c>
      <c r="C872" t="s">
        <v>473</v>
      </c>
      <c r="D872" s="14"/>
      <c r="E872" s="14" t="s">
        <v>56</v>
      </c>
      <c r="F872" s="79">
        <v>7.1186440677966152</v>
      </c>
      <c r="G872" s="80"/>
      <c r="H872" s="14"/>
      <c r="I872" s="14"/>
      <c r="J872" s="15" t="s">
        <v>473</v>
      </c>
      <c r="K872" s="64"/>
      <c r="L872" s="64"/>
      <c r="M872" s="15"/>
      <c r="N872" s="81"/>
      <c r="O872" s="82">
        <v>4087.162841796875</v>
      </c>
      <c r="P872" s="82">
        <v>4471.03466796875</v>
      </c>
      <c r="Q872" s="75"/>
      <c r="R872" s="83"/>
      <c r="S872" s="83"/>
      <c r="T872" s="77"/>
      <c r="U872" s="77"/>
      <c r="V872" s="77"/>
      <c r="W872" s="77"/>
      <c r="X872" s="50"/>
      <c r="Y872" s="50"/>
      <c r="Z872" s="50"/>
      <c r="AA872" s="50"/>
      <c r="AB872" s="49"/>
      <c r="AC872" s="84">
        <v>872</v>
      </c>
      <c r="AD8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2" s="107">
        <v>7.8999999999999897</v>
      </c>
      <c r="AF872" s="110"/>
      <c r="AG872" s="2"/>
      <c r="AI872" s="3"/>
      <c r="AJ872" s="3"/>
      <c r="AK872" s="3"/>
    </row>
    <row r="873" spans="1:37" ht="34.049999999999997" customHeight="1" x14ac:dyDescent="0.3">
      <c r="A873" t="s">
        <v>1788</v>
      </c>
      <c r="C873" t="s">
        <v>194</v>
      </c>
      <c r="D873" s="14"/>
      <c r="E873" s="14" t="s">
        <v>56</v>
      </c>
      <c r="F873" s="79">
        <v>7.2627118644067865</v>
      </c>
      <c r="G873" s="80"/>
      <c r="H873" s="14"/>
      <c r="I873" s="14"/>
      <c r="J873" s="15" t="s">
        <v>194</v>
      </c>
      <c r="K873" s="64"/>
      <c r="L873" s="64"/>
      <c r="M873" s="15"/>
      <c r="N873" s="81"/>
      <c r="O873" s="82">
        <v>2729.05419921875</v>
      </c>
      <c r="P873" s="82">
        <v>5837.15478515625</v>
      </c>
      <c r="Q873" s="75"/>
      <c r="R873" s="83"/>
      <c r="S873" s="83"/>
      <c r="T873" s="77"/>
      <c r="U873" s="77"/>
      <c r="V873" s="77"/>
      <c r="W873" s="77"/>
      <c r="X873" s="50"/>
      <c r="Y873" s="50"/>
      <c r="Z873" s="50"/>
      <c r="AA873" s="50"/>
      <c r="AB873" s="49"/>
      <c r="AC873" s="84">
        <v>873</v>
      </c>
      <c r="AD8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3" s="107">
        <v>7.9999999999999902</v>
      </c>
      <c r="AF873" s="110"/>
      <c r="AG873" s="2"/>
      <c r="AI873" s="3"/>
      <c r="AJ873" s="3"/>
      <c r="AK873" s="3"/>
    </row>
    <row r="874" spans="1:37" ht="34.049999999999997" customHeight="1" x14ac:dyDescent="0.3">
      <c r="A874" t="s">
        <v>1789</v>
      </c>
      <c r="C874" t="s">
        <v>289</v>
      </c>
      <c r="D874" s="14"/>
      <c r="E874" s="14" t="s">
        <v>56</v>
      </c>
      <c r="F874" s="79">
        <v>7.4067796610169543</v>
      </c>
      <c r="G874" s="80"/>
      <c r="H874" s="14"/>
      <c r="I874" s="14"/>
      <c r="J874" s="15" t="s">
        <v>289</v>
      </c>
      <c r="K874" s="64"/>
      <c r="L874" s="64"/>
      <c r="M874" s="15"/>
      <c r="N874" s="81"/>
      <c r="O874" s="82">
        <v>3729.3671875</v>
      </c>
      <c r="P874" s="82">
        <v>8092.1943359375</v>
      </c>
      <c r="Q874" s="75"/>
      <c r="R874" s="83"/>
      <c r="S874" s="83"/>
      <c r="T874" s="77"/>
      <c r="U874" s="77"/>
      <c r="V874" s="77"/>
      <c r="W874" s="77"/>
      <c r="X874" s="50"/>
      <c r="Y874" s="50"/>
      <c r="Z874" s="50"/>
      <c r="AA874" s="50"/>
      <c r="AB874" s="49"/>
      <c r="AC874" s="84">
        <v>874</v>
      </c>
      <c r="AD8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4" s="107">
        <v>8.0999999999999908</v>
      </c>
      <c r="AF874" s="110"/>
      <c r="AG874" s="2"/>
      <c r="AI874" s="3"/>
      <c r="AJ874" s="3"/>
      <c r="AK874" s="3"/>
    </row>
    <row r="875" spans="1:37" ht="34.049999999999997" customHeight="1" x14ac:dyDescent="0.3">
      <c r="A875" t="s">
        <v>1790</v>
      </c>
      <c r="C875" t="s">
        <v>300</v>
      </c>
      <c r="D875" s="14"/>
      <c r="E875" s="14" t="s">
        <v>56</v>
      </c>
      <c r="F875" s="79">
        <v>7.5508474576271238</v>
      </c>
      <c r="G875" s="80"/>
      <c r="H875" s="14"/>
      <c r="I875" s="14"/>
      <c r="J875" s="15" t="s">
        <v>300</v>
      </c>
      <c r="K875" s="64"/>
      <c r="L875" s="64"/>
      <c r="M875" s="15"/>
      <c r="N875" s="81"/>
      <c r="O875" s="82">
        <v>4073.6904296875</v>
      </c>
      <c r="P875" s="82">
        <v>1808.6649169921875</v>
      </c>
      <c r="Q875" s="75"/>
      <c r="R875" s="83"/>
      <c r="S875" s="83"/>
      <c r="T875" s="77"/>
      <c r="U875" s="77"/>
      <c r="V875" s="77"/>
      <c r="W875" s="77"/>
      <c r="X875" s="50"/>
      <c r="Y875" s="50"/>
      <c r="Z875" s="50"/>
      <c r="AA875" s="50"/>
      <c r="AB875" s="49"/>
      <c r="AC875" s="84">
        <v>875</v>
      </c>
      <c r="AD8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5" s="107">
        <v>8.1999999999999904</v>
      </c>
      <c r="AF875" s="110"/>
      <c r="AG875" s="2"/>
      <c r="AI875" s="3"/>
      <c r="AJ875" s="3"/>
      <c r="AK875" s="3"/>
    </row>
    <row r="876" spans="1:37" ht="34.049999999999997" customHeight="1" x14ac:dyDescent="0.3">
      <c r="A876" t="s">
        <v>1791</v>
      </c>
      <c r="C876" t="s">
        <v>474</v>
      </c>
      <c r="D876" s="14"/>
      <c r="E876" s="14" t="s">
        <v>56</v>
      </c>
      <c r="F876" s="79">
        <v>7.6949152542372925</v>
      </c>
      <c r="G876" s="80"/>
      <c r="H876" s="14"/>
      <c r="I876" s="14"/>
      <c r="J876" s="15" t="s">
        <v>474</v>
      </c>
      <c r="K876" s="64"/>
      <c r="L876" s="64"/>
      <c r="M876" s="15"/>
      <c r="N876" s="81"/>
      <c r="O876" s="82">
        <v>5444.0830078125</v>
      </c>
      <c r="P876" s="82">
        <v>9227.26171875</v>
      </c>
      <c r="Q876" s="75"/>
      <c r="R876" s="83"/>
      <c r="S876" s="83"/>
      <c r="T876" s="77"/>
      <c r="U876" s="77"/>
      <c r="V876" s="77"/>
      <c r="W876" s="77"/>
      <c r="X876" s="50"/>
      <c r="Y876" s="50"/>
      <c r="Z876" s="50"/>
      <c r="AA876" s="50"/>
      <c r="AB876" s="49"/>
      <c r="AC876" s="84">
        <v>876</v>
      </c>
      <c r="AD8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6" s="107">
        <v>8.2999999999999901</v>
      </c>
      <c r="AF876" s="110"/>
      <c r="AG876" s="2"/>
      <c r="AI876" s="3"/>
      <c r="AJ876" s="3"/>
      <c r="AK876" s="3"/>
    </row>
    <row r="877" spans="1:37" ht="34.049999999999997" customHeight="1" x14ac:dyDescent="0.3">
      <c r="A877" t="s">
        <v>1792</v>
      </c>
      <c r="C877" t="s">
        <v>475</v>
      </c>
      <c r="D877" s="14"/>
      <c r="E877" s="14" t="s">
        <v>56</v>
      </c>
      <c r="F877" s="79">
        <v>7.8389830508474603</v>
      </c>
      <c r="G877" s="80"/>
      <c r="H877" s="14"/>
      <c r="I877" s="14"/>
      <c r="J877" s="15" t="s">
        <v>475</v>
      </c>
      <c r="K877" s="64"/>
      <c r="L877" s="64"/>
      <c r="M877" s="15"/>
      <c r="N877" s="81"/>
      <c r="O877" s="82">
        <v>8338.146484375</v>
      </c>
      <c r="P877" s="82">
        <v>2246.819580078125</v>
      </c>
      <c r="Q877" s="75"/>
      <c r="R877" s="83"/>
      <c r="S877" s="83"/>
      <c r="T877" s="77"/>
      <c r="U877" s="77"/>
      <c r="V877" s="77"/>
      <c r="W877" s="77"/>
      <c r="X877" s="50"/>
      <c r="Y877" s="50"/>
      <c r="Z877" s="50"/>
      <c r="AA877" s="50"/>
      <c r="AB877" s="49"/>
      <c r="AC877" s="84">
        <v>877</v>
      </c>
      <c r="AD8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7" s="107">
        <v>8.3999999999999897</v>
      </c>
      <c r="AF877" s="110"/>
      <c r="AG877" s="2"/>
      <c r="AI877" s="3"/>
      <c r="AJ877" s="3"/>
      <c r="AK877" s="3"/>
    </row>
    <row r="878" spans="1:37" ht="34.049999999999997" customHeight="1" x14ac:dyDescent="0.3">
      <c r="A878" t="s">
        <v>1793</v>
      </c>
      <c r="C878" t="s">
        <v>294</v>
      </c>
      <c r="D878" s="14"/>
      <c r="E878" s="14" t="s">
        <v>56</v>
      </c>
      <c r="F878" s="79">
        <v>7.9830508474576298</v>
      </c>
      <c r="G878" s="80"/>
      <c r="H878" s="14"/>
      <c r="I878" s="14"/>
      <c r="J878" s="15" t="s">
        <v>294</v>
      </c>
      <c r="K878" s="64"/>
      <c r="L878" s="64"/>
      <c r="M878" s="15"/>
      <c r="N878" s="81"/>
      <c r="O878" s="82">
        <v>5417.63037109375</v>
      </c>
      <c r="P878" s="82">
        <v>9385.5654296875</v>
      </c>
      <c r="Q878" s="75"/>
      <c r="R878" s="83"/>
      <c r="S878" s="83"/>
      <c r="T878" s="77"/>
      <c r="U878" s="77"/>
      <c r="V878" s="77"/>
      <c r="W878" s="77"/>
      <c r="X878" s="50"/>
      <c r="Y878" s="50"/>
      <c r="Z878" s="50"/>
      <c r="AA878" s="50"/>
      <c r="AB878" s="49"/>
      <c r="AC878" s="84">
        <v>878</v>
      </c>
      <c r="AD8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8" s="107">
        <v>8.4999999999999893</v>
      </c>
      <c r="AF878" s="110"/>
      <c r="AG878" s="2"/>
      <c r="AI878" s="3"/>
      <c r="AJ878" s="3"/>
      <c r="AK878" s="3"/>
    </row>
    <row r="879" spans="1:37" ht="34.049999999999997" customHeight="1" x14ac:dyDescent="0.3">
      <c r="A879" t="s">
        <v>1794</v>
      </c>
      <c r="C879" t="s">
        <v>217</v>
      </c>
      <c r="D879" s="14"/>
      <c r="E879" s="14" t="s">
        <v>56</v>
      </c>
      <c r="F879" s="79">
        <v>8.1271186440678012</v>
      </c>
      <c r="G879" s="80"/>
      <c r="H879" s="14"/>
      <c r="I879" s="14"/>
      <c r="J879" s="15" t="s">
        <v>217</v>
      </c>
      <c r="K879" s="64"/>
      <c r="L879" s="64"/>
      <c r="M879" s="15"/>
      <c r="N879" s="81"/>
      <c r="O879" s="82">
        <v>4266.9560546875</v>
      </c>
      <c r="P879" s="82">
        <v>9851.2734375</v>
      </c>
      <c r="Q879" s="75"/>
      <c r="R879" s="83"/>
      <c r="S879" s="83"/>
      <c r="T879" s="77"/>
      <c r="U879" s="77"/>
      <c r="V879" s="77"/>
      <c r="W879" s="77"/>
      <c r="X879" s="50"/>
      <c r="Y879" s="50"/>
      <c r="Z879" s="50"/>
      <c r="AA879" s="50"/>
      <c r="AB879" s="49"/>
      <c r="AC879" s="84">
        <v>879</v>
      </c>
      <c r="AD8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79" s="107">
        <v>8.5999999999999908</v>
      </c>
      <c r="AF879" s="110"/>
      <c r="AG879" s="2"/>
      <c r="AI879" s="3"/>
      <c r="AJ879" s="3"/>
      <c r="AK879" s="3"/>
    </row>
    <row r="880" spans="1:37" ht="34.049999999999997" customHeight="1" x14ac:dyDescent="0.3">
      <c r="A880" t="s">
        <v>1795</v>
      </c>
      <c r="C880" t="s">
        <v>344</v>
      </c>
      <c r="D880" s="14"/>
      <c r="E880" s="14" t="s">
        <v>56</v>
      </c>
      <c r="F880" s="79">
        <v>8.2711864406779707</v>
      </c>
      <c r="G880" s="80"/>
      <c r="H880" s="14"/>
      <c r="I880" s="14"/>
      <c r="J880" s="15" t="s">
        <v>344</v>
      </c>
      <c r="K880" s="64"/>
      <c r="L880" s="64"/>
      <c r="M880" s="15"/>
      <c r="N880" s="81"/>
      <c r="O880" s="82">
        <v>3584.927490234375</v>
      </c>
      <c r="P880" s="82">
        <v>7618.2412109375</v>
      </c>
      <c r="Q880" s="75"/>
      <c r="R880" s="83"/>
      <c r="S880" s="83"/>
      <c r="T880" s="77"/>
      <c r="U880" s="77"/>
      <c r="V880" s="77"/>
      <c r="W880" s="77"/>
      <c r="X880" s="50"/>
      <c r="Y880" s="50"/>
      <c r="Z880" s="50"/>
      <c r="AA880" s="50"/>
      <c r="AB880" s="49"/>
      <c r="AC880" s="84">
        <v>880</v>
      </c>
      <c r="AD8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0" s="107">
        <v>8.6999999999999904</v>
      </c>
      <c r="AF880" s="110"/>
      <c r="AG880" s="2"/>
      <c r="AI880" s="3"/>
      <c r="AJ880" s="3"/>
      <c r="AK880" s="3"/>
    </row>
    <row r="881" spans="1:37" ht="34.049999999999997" customHeight="1" x14ac:dyDescent="0.3">
      <c r="A881" t="s">
        <v>1796</v>
      </c>
      <c r="C881" t="s">
        <v>256</v>
      </c>
      <c r="D881" s="14"/>
      <c r="E881" s="14" t="s">
        <v>56</v>
      </c>
      <c r="F881" s="79">
        <v>8.4152542372881385</v>
      </c>
      <c r="G881" s="80"/>
      <c r="H881" s="14"/>
      <c r="I881" s="14"/>
      <c r="J881" s="15" t="s">
        <v>256</v>
      </c>
      <c r="K881" s="64"/>
      <c r="L881" s="64"/>
      <c r="M881" s="15"/>
      <c r="N881" s="81"/>
      <c r="O881" s="82">
        <v>7313.98974609375</v>
      </c>
      <c r="P881" s="82">
        <v>9444.2275390625</v>
      </c>
      <c r="Q881" s="75"/>
      <c r="R881" s="83"/>
      <c r="S881" s="83"/>
      <c r="T881" s="77"/>
      <c r="U881" s="77"/>
      <c r="V881" s="77"/>
      <c r="W881" s="77"/>
      <c r="X881" s="50"/>
      <c r="Y881" s="50"/>
      <c r="Z881" s="50"/>
      <c r="AA881" s="50"/>
      <c r="AB881" s="49"/>
      <c r="AC881" s="84">
        <v>881</v>
      </c>
      <c r="AD8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1" s="107">
        <v>8.7999999999999901</v>
      </c>
      <c r="AF881" s="110"/>
      <c r="AG881" s="2"/>
      <c r="AI881" s="3"/>
      <c r="AJ881" s="3"/>
      <c r="AK881" s="3"/>
    </row>
    <row r="882" spans="1:37" ht="34.049999999999997" customHeight="1" x14ac:dyDescent="0.3">
      <c r="A882" t="s">
        <v>1797</v>
      </c>
      <c r="C882" t="s">
        <v>175</v>
      </c>
      <c r="D882" s="14"/>
      <c r="E882" s="14" t="s">
        <v>56</v>
      </c>
      <c r="F882" s="79">
        <v>8.559322033898308</v>
      </c>
      <c r="G882" s="80"/>
      <c r="H882" s="14"/>
      <c r="I882" s="14"/>
      <c r="J882" s="15" t="s">
        <v>175</v>
      </c>
      <c r="K882" s="64"/>
      <c r="L882" s="64"/>
      <c r="M882" s="15"/>
      <c r="N882" s="81"/>
      <c r="O882" s="82">
        <v>1262.7574462890625</v>
      </c>
      <c r="P882" s="82">
        <v>7194.25341796875</v>
      </c>
      <c r="Q882" s="75"/>
      <c r="R882" s="83"/>
      <c r="S882" s="83"/>
      <c r="T882" s="77"/>
      <c r="U882" s="77"/>
      <c r="V882" s="77"/>
      <c r="W882" s="77"/>
      <c r="X882" s="50"/>
      <c r="Y882" s="50"/>
      <c r="Z882" s="50"/>
      <c r="AA882" s="50"/>
      <c r="AB882" s="49"/>
      <c r="AC882" s="84">
        <v>882</v>
      </c>
      <c r="AD8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2" s="107">
        <v>8.8999999999999897</v>
      </c>
      <c r="AF882" s="110"/>
      <c r="AG882" s="2"/>
      <c r="AI882" s="3"/>
      <c r="AJ882" s="3"/>
      <c r="AK882" s="3"/>
    </row>
    <row r="883" spans="1:37" ht="34.049999999999997" customHeight="1" x14ac:dyDescent="0.3">
      <c r="A883" t="s">
        <v>1798</v>
      </c>
      <c r="C883" t="s">
        <v>323</v>
      </c>
      <c r="D883" s="14"/>
      <c r="E883" s="14" t="s">
        <v>56</v>
      </c>
      <c r="F883" s="79">
        <v>8.7033898305084776</v>
      </c>
      <c r="G883" s="80"/>
      <c r="H883" s="14"/>
      <c r="I883" s="14"/>
      <c r="J883" s="15" t="s">
        <v>323</v>
      </c>
      <c r="K883" s="64"/>
      <c r="L883" s="64"/>
      <c r="M883" s="15"/>
      <c r="N883" s="81"/>
      <c r="O883" s="82">
        <v>7371.4306640625</v>
      </c>
      <c r="P883" s="82">
        <v>2321.41845703125</v>
      </c>
      <c r="Q883" s="75"/>
      <c r="R883" s="83"/>
      <c r="S883" s="83"/>
      <c r="T883" s="77"/>
      <c r="U883" s="77"/>
      <c r="V883" s="77"/>
      <c r="W883" s="77"/>
      <c r="X883" s="50"/>
      <c r="Y883" s="50"/>
      <c r="Z883" s="50"/>
      <c r="AA883" s="50"/>
      <c r="AB883" s="49"/>
      <c r="AC883" s="84">
        <v>883</v>
      </c>
      <c r="AD8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3" s="107">
        <v>8.9999999999999893</v>
      </c>
      <c r="AF883" s="110"/>
      <c r="AG883" s="2"/>
      <c r="AI883" s="3"/>
      <c r="AJ883" s="3"/>
      <c r="AK883" s="3"/>
    </row>
    <row r="884" spans="1:37" ht="34.049999999999997" customHeight="1" x14ac:dyDescent="0.3">
      <c r="A884" t="s">
        <v>1799</v>
      </c>
      <c r="C884" t="s">
        <v>355</v>
      </c>
      <c r="D884" s="14"/>
      <c r="E884" s="14" t="s">
        <v>56</v>
      </c>
      <c r="F884" s="79">
        <v>8.8474576271186471</v>
      </c>
      <c r="G884" s="80"/>
      <c r="H884" s="14"/>
      <c r="I884" s="14"/>
      <c r="J884" s="15" t="s">
        <v>355</v>
      </c>
      <c r="K884" s="64"/>
      <c r="L884" s="64"/>
      <c r="M884" s="15"/>
      <c r="N884" s="81"/>
      <c r="O884" s="82">
        <v>8433.6640625</v>
      </c>
      <c r="P884" s="82">
        <v>1424.7994384765625</v>
      </c>
      <c r="Q884" s="75"/>
      <c r="R884" s="83"/>
      <c r="S884" s="83"/>
      <c r="T884" s="77"/>
      <c r="U884" s="77"/>
      <c r="V884" s="77"/>
      <c r="W884" s="77"/>
      <c r="X884" s="50"/>
      <c r="Y884" s="50"/>
      <c r="Z884" s="50"/>
      <c r="AA884" s="50"/>
      <c r="AB884" s="49"/>
      <c r="AC884" s="84">
        <v>884</v>
      </c>
      <c r="AD8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4" s="107">
        <v>9.0999999999999908</v>
      </c>
      <c r="AF884" s="110"/>
      <c r="AG884" s="2"/>
      <c r="AI884" s="3"/>
      <c r="AJ884" s="3"/>
      <c r="AK884" s="3"/>
    </row>
    <row r="885" spans="1:37" ht="34.049999999999997" customHeight="1" x14ac:dyDescent="0.3">
      <c r="A885" t="s">
        <v>1800</v>
      </c>
      <c r="C885" t="s">
        <v>476</v>
      </c>
      <c r="D885" s="14"/>
      <c r="E885" s="14" t="s">
        <v>56</v>
      </c>
      <c r="F885" s="79">
        <v>8.9915254237288167</v>
      </c>
      <c r="G885" s="80"/>
      <c r="H885" s="14"/>
      <c r="I885" s="14"/>
      <c r="J885" s="15" t="s">
        <v>476</v>
      </c>
      <c r="K885" s="64"/>
      <c r="L885" s="64"/>
      <c r="M885" s="15"/>
      <c r="N885" s="81"/>
      <c r="O885" s="82">
        <v>2673.7431640625</v>
      </c>
      <c r="P885" s="82">
        <v>419.542236328125</v>
      </c>
      <c r="Q885" s="75"/>
      <c r="R885" s="83"/>
      <c r="S885" s="83"/>
      <c r="T885" s="77"/>
      <c r="U885" s="77"/>
      <c r="V885" s="77"/>
      <c r="W885" s="77"/>
      <c r="X885" s="50"/>
      <c r="Y885" s="50"/>
      <c r="Z885" s="50"/>
      <c r="AA885" s="50"/>
      <c r="AB885" s="49"/>
      <c r="AC885" s="84">
        <v>885</v>
      </c>
      <c r="AD8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5" s="107">
        <v>9.1999999999999904</v>
      </c>
      <c r="AF885" s="110"/>
      <c r="AG885" s="2"/>
      <c r="AI885" s="3"/>
      <c r="AJ885" s="3"/>
      <c r="AK885" s="3"/>
    </row>
    <row r="886" spans="1:37" ht="34.049999999999997" customHeight="1" x14ac:dyDescent="0.3">
      <c r="A886" t="s">
        <v>1801</v>
      </c>
      <c r="C886" t="s">
        <v>411</v>
      </c>
      <c r="D886" s="14"/>
      <c r="E886" s="14" t="s">
        <v>56</v>
      </c>
      <c r="F886" s="79">
        <v>9.1355932203389685</v>
      </c>
      <c r="G886" s="80"/>
      <c r="H886" s="14"/>
      <c r="I886" s="14"/>
      <c r="J886" s="15" t="s">
        <v>411</v>
      </c>
      <c r="K886" s="64"/>
      <c r="L886" s="64"/>
      <c r="M886" s="15"/>
      <c r="N886" s="81"/>
      <c r="O886" s="82">
        <v>1098.3394775390625</v>
      </c>
      <c r="P886" s="82">
        <v>1912.62060546875</v>
      </c>
      <c r="Q886" s="75"/>
      <c r="R886" s="83"/>
      <c r="S886" s="83"/>
      <c r="T886" s="77"/>
      <c r="U886" s="77"/>
      <c r="V886" s="77"/>
      <c r="W886" s="77"/>
      <c r="X886" s="50"/>
      <c r="Y886" s="50"/>
      <c r="Z886" s="50"/>
      <c r="AA886" s="50"/>
      <c r="AB886" s="49"/>
      <c r="AC886" s="84">
        <v>886</v>
      </c>
      <c r="AD8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6" s="107">
        <v>9.2999999999999794</v>
      </c>
      <c r="AF886" s="110"/>
      <c r="AG886" s="2"/>
      <c r="AI886" s="3"/>
      <c r="AJ886" s="3"/>
      <c r="AK886" s="3"/>
    </row>
    <row r="887" spans="1:37" ht="34.049999999999997" customHeight="1" x14ac:dyDescent="0.3">
      <c r="A887" t="s">
        <v>1802</v>
      </c>
      <c r="C887" t="s">
        <v>454</v>
      </c>
      <c r="D887" s="14"/>
      <c r="E887" s="14" t="s">
        <v>56</v>
      </c>
      <c r="F887" s="79">
        <v>9.2796610169491416</v>
      </c>
      <c r="G887" s="80"/>
      <c r="H887" s="14"/>
      <c r="I887" s="14"/>
      <c r="J887" s="15" t="s">
        <v>454</v>
      </c>
      <c r="K887" s="64"/>
      <c r="L887" s="64"/>
      <c r="M887" s="15"/>
      <c r="N887" s="81"/>
      <c r="O887" s="82">
        <v>7402.84521484375</v>
      </c>
      <c r="P887" s="82">
        <v>997.867431640625</v>
      </c>
      <c r="Q887" s="75"/>
      <c r="R887" s="83"/>
      <c r="S887" s="83"/>
      <c r="T887" s="77"/>
      <c r="U887" s="77"/>
      <c r="V887" s="77"/>
      <c r="W887" s="77"/>
      <c r="X887" s="50"/>
      <c r="Y887" s="50"/>
      <c r="Z887" s="50"/>
      <c r="AA887" s="50"/>
      <c r="AB887" s="49"/>
      <c r="AC887" s="84">
        <v>887</v>
      </c>
      <c r="AD8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7" s="107">
        <v>9.3999999999999808</v>
      </c>
      <c r="AF887" s="110"/>
      <c r="AG887" s="2"/>
      <c r="AI887" s="3"/>
      <c r="AJ887" s="3"/>
      <c r="AK887" s="3"/>
    </row>
    <row r="888" spans="1:37" ht="34.049999999999997" customHeight="1" x14ac:dyDescent="0.3">
      <c r="A888" t="s">
        <v>1803</v>
      </c>
      <c r="C888" t="s">
        <v>370</v>
      </c>
      <c r="D888" s="14"/>
      <c r="E888" s="14" t="s">
        <v>56</v>
      </c>
      <c r="F888" s="79">
        <v>9.4237288135593094</v>
      </c>
      <c r="G888" s="80"/>
      <c r="H888" s="14"/>
      <c r="I888" s="14"/>
      <c r="J888" s="15" t="s">
        <v>370</v>
      </c>
      <c r="K888" s="64"/>
      <c r="L888" s="64"/>
      <c r="M888" s="15"/>
      <c r="N888" s="81"/>
      <c r="O888" s="82">
        <v>3132.36474609375</v>
      </c>
      <c r="P888" s="82">
        <v>1505.2271728515625</v>
      </c>
      <c r="Q888" s="75"/>
      <c r="R888" s="83"/>
      <c r="S888" s="83"/>
      <c r="T888" s="77"/>
      <c r="U888" s="77"/>
      <c r="V888" s="77"/>
      <c r="W888" s="77"/>
      <c r="X888" s="50"/>
      <c r="Y888" s="50"/>
      <c r="Z888" s="50"/>
      <c r="AA888" s="50"/>
      <c r="AB888" s="49"/>
      <c r="AC888" s="84">
        <v>888</v>
      </c>
      <c r="AD8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8" s="107">
        <v>9.4999999999999805</v>
      </c>
      <c r="AF888" s="110"/>
      <c r="AG888" s="2"/>
      <c r="AI888" s="3"/>
      <c r="AJ888" s="3"/>
      <c r="AK888" s="3"/>
    </row>
    <row r="889" spans="1:37" ht="34.049999999999997" customHeight="1" x14ac:dyDescent="0.3">
      <c r="A889" t="s">
        <v>1804</v>
      </c>
      <c r="C889" t="s">
        <v>196</v>
      </c>
      <c r="D889" s="14"/>
      <c r="E889" s="14" t="s">
        <v>56</v>
      </c>
      <c r="F889" s="79">
        <v>9.5677966101694771</v>
      </c>
      <c r="G889" s="80"/>
      <c r="H889" s="14"/>
      <c r="I889" s="14"/>
      <c r="J889" s="15" t="s">
        <v>196</v>
      </c>
      <c r="K889" s="64"/>
      <c r="L889" s="64"/>
      <c r="M889" s="15"/>
      <c r="N889" s="81"/>
      <c r="O889" s="82">
        <v>4048.408203125</v>
      </c>
      <c r="P889" s="82">
        <v>8200.98828125</v>
      </c>
      <c r="Q889" s="75"/>
      <c r="R889" s="83"/>
      <c r="S889" s="83"/>
      <c r="T889" s="77"/>
      <c r="U889" s="77"/>
      <c r="V889" s="77"/>
      <c r="W889" s="77"/>
      <c r="X889" s="50"/>
      <c r="Y889" s="50"/>
      <c r="Z889" s="50"/>
      <c r="AA889" s="50"/>
      <c r="AB889" s="49"/>
      <c r="AC889" s="84">
        <v>889</v>
      </c>
      <c r="AD8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89" s="107">
        <v>9.5999999999999801</v>
      </c>
      <c r="AF889" s="110"/>
      <c r="AG889" s="2"/>
      <c r="AI889" s="3"/>
      <c r="AJ889" s="3"/>
      <c r="AK889" s="3"/>
    </row>
    <row r="890" spans="1:37" ht="34.049999999999997" customHeight="1" x14ac:dyDescent="0.3">
      <c r="A890" t="s">
        <v>1805</v>
      </c>
      <c r="C890" t="s">
        <v>300</v>
      </c>
      <c r="D890" s="14"/>
      <c r="E890" s="14" t="s">
        <v>56</v>
      </c>
      <c r="F890" s="79">
        <v>9.7118644067796467</v>
      </c>
      <c r="G890" s="80"/>
      <c r="H890" s="14"/>
      <c r="I890" s="14"/>
      <c r="J890" s="15" t="s">
        <v>300</v>
      </c>
      <c r="K890" s="64"/>
      <c r="L890" s="64"/>
      <c r="M890" s="15"/>
      <c r="N890" s="81"/>
      <c r="O890" s="82">
        <v>953.4364013671875</v>
      </c>
      <c r="P890" s="82">
        <v>3488.520751953125</v>
      </c>
      <c r="Q890" s="75"/>
      <c r="R890" s="83"/>
      <c r="S890" s="83"/>
      <c r="T890" s="77"/>
      <c r="U890" s="77"/>
      <c r="V890" s="77"/>
      <c r="W890" s="77"/>
      <c r="X890" s="50"/>
      <c r="Y890" s="50"/>
      <c r="Z890" s="50"/>
      <c r="AA890" s="50"/>
      <c r="AB890" s="49"/>
      <c r="AC890" s="84">
        <v>890</v>
      </c>
      <c r="AD8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0" s="107">
        <v>9.6999999999999797</v>
      </c>
      <c r="AF890" s="110"/>
      <c r="AG890" s="2"/>
      <c r="AI890" s="3"/>
      <c r="AJ890" s="3"/>
      <c r="AK890" s="3"/>
    </row>
    <row r="891" spans="1:37" ht="34.049999999999997" customHeight="1" x14ac:dyDescent="0.3">
      <c r="A891" t="s">
        <v>1806</v>
      </c>
      <c r="C891" t="s">
        <v>202</v>
      </c>
      <c r="D891" s="14"/>
      <c r="E891" s="14" t="s">
        <v>56</v>
      </c>
      <c r="F891" s="79">
        <v>9.8559322033898162</v>
      </c>
      <c r="G891" s="80"/>
      <c r="H891" s="14"/>
      <c r="I891" s="14"/>
      <c r="J891" s="15" t="s">
        <v>202</v>
      </c>
      <c r="K891" s="64"/>
      <c r="L891" s="64"/>
      <c r="M891" s="15"/>
      <c r="N891" s="81"/>
      <c r="O891" s="82">
        <v>8122.30419921875</v>
      </c>
      <c r="P891" s="82">
        <v>4259.64501953125</v>
      </c>
      <c r="Q891" s="75"/>
      <c r="R891" s="83"/>
      <c r="S891" s="83"/>
      <c r="T891" s="77"/>
      <c r="U891" s="77"/>
      <c r="V891" s="77"/>
      <c r="W891" s="77"/>
      <c r="X891" s="50"/>
      <c r="Y891" s="50"/>
      <c r="Z891" s="50"/>
      <c r="AA891" s="50"/>
      <c r="AB891" s="49"/>
      <c r="AC891" s="84">
        <v>891</v>
      </c>
      <c r="AD8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1" s="107">
        <v>9.7999999999999794</v>
      </c>
      <c r="AF891" s="110"/>
      <c r="AG891" s="2"/>
      <c r="AI891" s="3"/>
      <c r="AJ891" s="3"/>
      <c r="AK891" s="3"/>
    </row>
    <row r="892" spans="1:37" ht="34.049999999999997" customHeight="1" x14ac:dyDescent="0.3">
      <c r="A892" t="s">
        <v>1807</v>
      </c>
      <c r="C892" t="s">
        <v>298</v>
      </c>
      <c r="D892" s="14"/>
      <c r="E892" s="14" t="s">
        <v>56</v>
      </c>
      <c r="F892" s="79">
        <v>1.5000000000000289</v>
      </c>
      <c r="G892" s="80"/>
      <c r="H892" s="14"/>
      <c r="I892" s="14"/>
      <c r="J892" s="15" t="s">
        <v>298</v>
      </c>
      <c r="K892" s="64"/>
      <c r="L892" s="64"/>
      <c r="M892" s="15"/>
      <c r="N892" s="81"/>
      <c r="O892" s="82">
        <v>3848.405029296875</v>
      </c>
      <c r="P892" s="82">
        <v>4051.29345703125</v>
      </c>
      <c r="Q892" s="75"/>
      <c r="R892" s="83"/>
      <c r="S892" s="83"/>
      <c r="T892" s="77"/>
      <c r="U892" s="77"/>
      <c r="V892" s="77"/>
      <c r="W892" s="77"/>
      <c r="X892" s="50"/>
      <c r="Y892" s="50"/>
      <c r="Z892" s="50"/>
      <c r="AA892" s="50"/>
      <c r="AB892" s="49"/>
      <c r="AC892" s="84">
        <v>892</v>
      </c>
      <c r="AD8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2" s="107">
        <v>4</v>
      </c>
      <c r="AF892" s="110"/>
      <c r="AG892" s="2"/>
      <c r="AI892" s="3"/>
      <c r="AJ892" s="3"/>
      <c r="AK892" s="3"/>
    </row>
    <row r="893" spans="1:37" ht="34.049999999999997" customHeight="1" x14ac:dyDescent="0.3">
      <c r="A893" t="s">
        <v>1808</v>
      </c>
      <c r="C893" t="s">
        <v>431</v>
      </c>
      <c r="D893" s="14"/>
      <c r="E893" s="14" t="s">
        <v>56</v>
      </c>
      <c r="F893" s="79">
        <v>1.6440677966101975</v>
      </c>
      <c r="G893" s="80"/>
      <c r="H893" s="14"/>
      <c r="I893" s="14"/>
      <c r="J893" s="15" t="s">
        <v>431</v>
      </c>
      <c r="K893" s="64"/>
      <c r="L893" s="64"/>
      <c r="M893" s="15"/>
      <c r="N893" s="81"/>
      <c r="O893" s="82">
        <v>732.4261474609375</v>
      </c>
      <c r="P893" s="82">
        <v>4082.990234375</v>
      </c>
      <c r="Q893" s="75"/>
      <c r="R893" s="83"/>
      <c r="S893" s="83"/>
      <c r="T893" s="77"/>
      <c r="U893" s="77"/>
      <c r="V893" s="77"/>
      <c r="W893" s="77"/>
      <c r="X893" s="50"/>
      <c r="Y893" s="50"/>
      <c r="Z893" s="50"/>
      <c r="AA893" s="50"/>
      <c r="AB893" s="49"/>
      <c r="AC893" s="84">
        <v>893</v>
      </c>
      <c r="AD8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3" s="107">
        <v>4.0999999999999996</v>
      </c>
      <c r="AF893" s="110"/>
      <c r="AG893" s="2"/>
      <c r="AI893" s="3"/>
      <c r="AJ893" s="3"/>
      <c r="AK893" s="3"/>
    </row>
    <row r="894" spans="1:37" ht="34.049999999999997" customHeight="1" x14ac:dyDescent="0.3">
      <c r="A894" t="s">
        <v>1809</v>
      </c>
      <c r="C894" t="s">
        <v>362</v>
      </c>
      <c r="D894" s="14"/>
      <c r="E894" s="14" t="s">
        <v>56</v>
      </c>
      <c r="F894" s="79">
        <v>1.7881355932203675</v>
      </c>
      <c r="G894" s="80"/>
      <c r="H894" s="14"/>
      <c r="I894" s="14"/>
      <c r="J894" s="15" t="s">
        <v>362</v>
      </c>
      <c r="K894" s="64"/>
      <c r="L894" s="64"/>
      <c r="M894" s="15"/>
      <c r="N894" s="81"/>
      <c r="O894" s="82">
        <v>3121.577880859375</v>
      </c>
      <c r="P894" s="82">
        <v>5787.51318359375</v>
      </c>
      <c r="Q894" s="75"/>
      <c r="R894" s="83"/>
      <c r="S894" s="83"/>
      <c r="T894" s="77"/>
      <c r="U894" s="77"/>
      <c r="V894" s="77"/>
      <c r="W894" s="77"/>
      <c r="X894" s="50"/>
      <c r="Y894" s="50"/>
      <c r="Z894" s="50"/>
      <c r="AA894" s="50"/>
      <c r="AB894" s="49"/>
      <c r="AC894" s="84">
        <v>894</v>
      </c>
      <c r="AD8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4" s="107">
        <v>4.2</v>
      </c>
      <c r="AF894" s="110"/>
      <c r="AG894" s="2"/>
      <c r="AI894" s="3"/>
      <c r="AJ894" s="3"/>
      <c r="AK894" s="3"/>
    </row>
    <row r="895" spans="1:37" ht="34.049999999999997" customHeight="1" x14ac:dyDescent="0.3">
      <c r="A895" t="s">
        <v>1810</v>
      </c>
      <c r="C895" t="s">
        <v>395</v>
      </c>
      <c r="D895" s="14"/>
      <c r="E895" s="14" t="s">
        <v>56</v>
      </c>
      <c r="F895" s="79">
        <v>1.9322033898305364</v>
      </c>
      <c r="G895" s="80"/>
      <c r="H895" s="14"/>
      <c r="I895" s="14"/>
      <c r="J895" s="15" t="s">
        <v>395</v>
      </c>
      <c r="K895" s="64"/>
      <c r="L895" s="64"/>
      <c r="M895" s="15"/>
      <c r="N895" s="81"/>
      <c r="O895" s="82">
        <v>4563.44921875</v>
      </c>
      <c r="P895" s="82">
        <v>4388.8681640625</v>
      </c>
      <c r="Q895" s="75"/>
      <c r="R895" s="83"/>
      <c r="S895" s="83"/>
      <c r="T895" s="77"/>
      <c r="U895" s="77"/>
      <c r="V895" s="77"/>
      <c r="W895" s="77"/>
      <c r="X895" s="50"/>
      <c r="Y895" s="50"/>
      <c r="Z895" s="50"/>
      <c r="AA895" s="50"/>
      <c r="AB895" s="49"/>
      <c r="AC895" s="84">
        <v>895</v>
      </c>
      <c r="AD8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5" s="107">
        <v>4.3</v>
      </c>
      <c r="AF895" s="110"/>
      <c r="AG895" s="2"/>
      <c r="AI895" s="3"/>
      <c r="AJ895" s="3"/>
      <c r="AK895" s="3"/>
    </row>
    <row r="896" spans="1:37" ht="34.049999999999997" customHeight="1" x14ac:dyDescent="0.3">
      <c r="A896" t="s">
        <v>1811</v>
      </c>
      <c r="C896" t="s">
        <v>190</v>
      </c>
      <c r="D896" s="14"/>
      <c r="E896" s="14" t="s">
        <v>56</v>
      </c>
      <c r="F896" s="79">
        <v>2.0762711864407062</v>
      </c>
      <c r="G896" s="80"/>
      <c r="H896" s="14"/>
      <c r="I896" s="14"/>
      <c r="J896" s="15" t="s">
        <v>190</v>
      </c>
      <c r="K896" s="64"/>
      <c r="L896" s="64"/>
      <c r="M896" s="15"/>
      <c r="N896" s="81"/>
      <c r="O896" s="82">
        <v>1853.0823974609375</v>
      </c>
      <c r="P896" s="82">
        <v>4998.98681640625</v>
      </c>
      <c r="Q896" s="75"/>
      <c r="R896" s="83"/>
      <c r="S896" s="83"/>
      <c r="T896" s="77"/>
      <c r="U896" s="77"/>
      <c r="V896" s="77"/>
      <c r="W896" s="77"/>
      <c r="X896" s="50"/>
      <c r="Y896" s="50"/>
      <c r="Z896" s="50"/>
      <c r="AA896" s="50"/>
      <c r="AB896" s="49"/>
      <c r="AC896" s="84">
        <v>896</v>
      </c>
      <c r="AD8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6" s="107">
        <v>4.4000000000000004</v>
      </c>
      <c r="AF896" s="110"/>
      <c r="AG896" s="2"/>
      <c r="AI896" s="3"/>
      <c r="AJ896" s="3"/>
      <c r="AK896" s="3"/>
    </row>
    <row r="897" spans="1:37" ht="34.049999999999997" customHeight="1" x14ac:dyDescent="0.3">
      <c r="A897" t="s">
        <v>1812</v>
      </c>
      <c r="C897" t="s">
        <v>369</v>
      </c>
      <c r="D897" s="14"/>
      <c r="E897" s="14" t="s">
        <v>56</v>
      </c>
      <c r="F897" s="79">
        <v>2.2203389830508753</v>
      </c>
      <c r="G897" s="80"/>
      <c r="H897" s="14"/>
      <c r="I897" s="14"/>
      <c r="J897" s="15" t="s">
        <v>369</v>
      </c>
      <c r="K897" s="64"/>
      <c r="L897" s="64"/>
      <c r="M897" s="15"/>
      <c r="N897" s="81"/>
      <c r="O897" s="82">
        <v>6524.73974609375</v>
      </c>
      <c r="P897" s="82">
        <v>2481.02197265625</v>
      </c>
      <c r="Q897" s="75"/>
      <c r="R897" s="83"/>
      <c r="S897" s="83"/>
      <c r="T897" s="77"/>
      <c r="U897" s="77"/>
      <c r="V897" s="77"/>
      <c r="W897" s="77"/>
      <c r="X897" s="50"/>
      <c r="Y897" s="50"/>
      <c r="Z897" s="50"/>
      <c r="AA897" s="50"/>
      <c r="AB897" s="49"/>
      <c r="AC897" s="84">
        <v>897</v>
      </c>
      <c r="AD8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7" s="107">
        <v>4.5</v>
      </c>
      <c r="AF897" s="110"/>
      <c r="AG897" s="2"/>
      <c r="AI897" s="3"/>
      <c r="AJ897" s="3"/>
      <c r="AK897" s="3"/>
    </row>
    <row r="898" spans="1:37" ht="34.049999999999997" customHeight="1" x14ac:dyDescent="0.3">
      <c r="A898" t="s">
        <v>1813</v>
      </c>
      <c r="C898" t="s">
        <v>199</v>
      </c>
      <c r="D898" s="14"/>
      <c r="E898" s="14" t="s">
        <v>56</v>
      </c>
      <c r="F898" s="79">
        <v>2.364406779661044</v>
      </c>
      <c r="G898" s="80"/>
      <c r="H898" s="14"/>
      <c r="I898" s="14"/>
      <c r="J898" s="15" t="s">
        <v>199</v>
      </c>
      <c r="K898" s="64"/>
      <c r="L898" s="64"/>
      <c r="M898" s="15"/>
      <c r="N898" s="81"/>
      <c r="O898" s="82">
        <v>8536.8134765625</v>
      </c>
      <c r="P898" s="82">
        <v>4289.74609375</v>
      </c>
      <c r="Q898" s="75"/>
      <c r="R898" s="83"/>
      <c r="S898" s="83"/>
      <c r="T898" s="77"/>
      <c r="U898" s="77"/>
      <c r="V898" s="77"/>
      <c r="W898" s="77"/>
      <c r="X898" s="50"/>
      <c r="Y898" s="50"/>
      <c r="Z898" s="50"/>
      <c r="AA898" s="50"/>
      <c r="AB898" s="49"/>
      <c r="AC898" s="84">
        <v>898</v>
      </c>
      <c r="AD8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8" s="107">
        <v>4.5999999999999996</v>
      </c>
      <c r="AF898" s="110"/>
      <c r="AG898" s="2"/>
      <c r="AI898" s="3"/>
      <c r="AJ898" s="3"/>
      <c r="AK898" s="3"/>
    </row>
    <row r="899" spans="1:37" ht="34.049999999999997" customHeight="1" x14ac:dyDescent="0.3">
      <c r="A899" t="s">
        <v>1814</v>
      </c>
      <c r="C899" t="s">
        <v>464</v>
      </c>
      <c r="D899" s="14"/>
      <c r="E899" s="14" t="s">
        <v>56</v>
      </c>
      <c r="F899" s="79">
        <v>2.508474576271214</v>
      </c>
      <c r="G899" s="80"/>
      <c r="H899" s="14"/>
      <c r="I899" s="14"/>
      <c r="J899" s="15" t="s">
        <v>464</v>
      </c>
      <c r="K899" s="64"/>
      <c r="L899" s="64"/>
      <c r="M899" s="15"/>
      <c r="N899" s="81"/>
      <c r="O899" s="82">
        <v>8818.947265625</v>
      </c>
      <c r="P899" s="82">
        <v>3745.408203125</v>
      </c>
      <c r="Q899" s="75"/>
      <c r="R899" s="83"/>
      <c r="S899" s="83"/>
      <c r="T899" s="77"/>
      <c r="U899" s="77"/>
      <c r="V899" s="77"/>
      <c r="W899" s="77"/>
      <c r="X899" s="50"/>
      <c r="Y899" s="50"/>
      <c r="Z899" s="50"/>
      <c r="AA899" s="50"/>
      <c r="AB899" s="49"/>
      <c r="AC899" s="84">
        <v>899</v>
      </c>
      <c r="AD8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899" s="107">
        <v>4.7</v>
      </c>
      <c r="AF899" s="110"/>
      <c r="AG899" s="2"/>
      <c r="AI899" s="3"/>
      <c r="AJ899" s="3"/>
      <c r="AK899" s="3"/>
    </row>
    <row r="900" spans="1:37" ht="34.049999999999997" customHeight="1" x14ac:dyDescent="0.3">
      <c r="A900" t="s">
        <v>1815</v>
      </c>
      <c r="C900" t="s">
        <v>477</v>
      </c>
      <c r="D900" s="14"/>
      <c r="E900" s="14" t="s">
        <v>56</v>
      </c>
      <c r="F900" s="79">
        <v>2.6525423728813826</v>
      </c>
      <c r="G900" s="80"/>
      <c r="H900" s="14"/>
      <c r="I900" s="14"/>
      <c r="J900" s="15" t="s">
        <v>477</v>
      </c>
      <c r="K900" s="64"/>
      <c r="L900" s="64"/>
      <c r="M900" s="15"/>
      <c r="N900" s="81"/>
      <c r="O900" s="82">
        <v>5998.333984375</v>
      </c>
      <c r="P900" s="82">
        <v>2027.255126953125</v>
      </c>
      <c r="Q900" s="75"/>
      <c r="R900" s="83"/>
      <c r="S900" s="83"/>
      <c r="T900" s="77"/>
      <c r="U900" s="77"/>
      <c r="V900" s="77"/>
      <c r="W900" s="77"/>
      <c r="X900" s="50"/>
      <c r="Y900" s="50"/>
      <c r="Z900" s="50"/>
      <c r="AA900" s="50"/>
      <c r="AB900" s="49"/>
      <c r="AC900" s="84">
        <v>900</v>
      </c>
      <c r="AD9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0" s="107">
        <v>4.8</v>
      </c>
      <c r="AF900" s="110"/>
      <c r="AG900" s="2"/>
      <c r="AI900" s="3"/>
      <c r="AJ900" s="3"/>
      <c r="AK900" s="3"/>
    </row>
    <row r="901" spans="1:37" ht="34.049999999999997" customHeight="1" x14ac:dyDescent="0.3">
      <c r="A901" t="s">
        <v>1816</v>
      </c>
      <c r="C901" t="s">
        <v>341</v>
      </c>
      <c r="D901" s="14"/>
      <c r="E901" s="14" t="s">
        <v>56</v>
      </c>
      <c r="F901" s="79">
        <v>2.7966101694915526</v>
      </c>
      <c r="G901" s="80"/>
      <c r="H901" s="14"/>
      <c r="I901" s="14"/>
      <c r="J901" s="15" t="s">
        <v>341</v>
      </c>
      <c r="K901" s="64"/>
      <c r="L901" s="64"/>
      <c r="M901" s="15"/>
      <c r="N901" s="81"/>
      <c r="O901" s="82">
        <v>5556.31005859375</v>
      </c>
      <c r="P901" s="82">
        <v>2457.28564453125</v>
      </c>
      <c r="Q901" s="75"/>
      <c r="R901" s="83"/>
      <c r="S901" s="83"/>
      <c r="T901" s="77"/>
      <c r="U901" s="77"/>
      <c r="V901" s="77"/>
      <c r="W901" s="77"/>
      <c r="X901" s="50"/>
      <c r="Y901" s="50"/>
      <c r="Z901" s="50"/>
      <c r="AA901" s="50"/>
      <c r="AB901" s="49"/>
      <c r="AC901" s="84">
        <v>901</v>
      </c>
      <c r="AD9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1" s="107">
        <v>4.9000000000000004</v>
      </c>
      <c r="AF901" s="110"/>
      <c r="AG901" s="2"/>
      <c r="AI901" s="3"/>
      <c r="AJ901" s="3"/>
      <c r="AK901" s="3"/>
    </row>
    <row r="902" spans="1:37" ht="34.049999999999997" customHeight="1" x14ac:dyDescent="0.3">
      <c r="A902" t="s">
        <v>1817</v>
      </c>
      <c r="C902" t="s">
        <v>324</v>
      </c>
      <c r="D902" s="14"/>
      <c r="E902" s="14" t="s">
        <v>56</v>
      </c>
      <c r="F902" s="79">
        <v>2.9406779661017213</v>
      </c>
      <c r="G902" s="80"/>
      <c r="H902" s="14"/>
      <c r="I902" s="14"/>
      <c r="J902" s="15" t="s">
        <v>324</v>
      </c>
      <c r="K902" s="64"/>
      <c r="L902" s="64"/>
      <c r="M902" s="15"/>
      <c r="N902" s="81"/>
      <c r="O902" s="82">
        <v>2477.49951171875</v>
      </c>
      <c r="P902" s="82">
        <v>2687.150390625</v>
      </c>
      <c r="Q902" s="75"/>
      <c r="R902" s="83"/>
      <c r="S902" s="83"/>
      <c r="T902" s="77"/>
      <c r="U902" s="77"/>
      <c r="V902" s="77"/>
      <c r="W902" s="77"/>
      <c r="X902" s="50"/>
      <c r="Y902" s="50"/>
      <c r="Z902" s="50"/>
      <c r="AA902" s="50"/>
      <c r="AB902" s="49"/>
      <c r="AC902" s="84">
        <v>902</v>
      </c>
      <c r="AD9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2" s="107">
        <v>5</v>
      </c>
      <c r="AF902" s="110"/>
      <c r="AG902" s="2"/>
      <c r="AI902" s="3"/>
      <c r="AJ902" s="3"/>
      <c r="AK902" s="3"/>
    </row>
    <row r="903" spans="1:37" ht="34.049999999999997" customHeight="1" x14ac:dyDescent="0.3">
      <c r="A903" t="s">
        <v>1818</v>
      </c>
      <c r="C903" t="s">
        <v>238</v>
      </c>
      <c r="D903" s="14"/>
      <c r="E903" s="14" t="s">
        <v>56</v>
      </c>
      <c r="F903" s="79">
        <v>3.0847457627118899</v>
      </c>
      <c r="G903" s="80"/>
      <c r="H903" s="14"/>
      <c r="I903" s="14"/>
      <c r="J903" s="15" t="s">
        <v>238</v>
      </c>
      <c r="K903" s="64"/>
      <c r="L903" s="64"/>
      <c r="M903" s="15"/>
      <c r="N903" s="81"/>
      <c r="O903" s="82">
        <v>3093.684814453125</v>
      </c>
      <c r="P903" s="82">
        <v>1950.040771484375</v>
      </c>
      <c r="Q903" s="75"/>
      <c r="R903" s="83"/>
      <c r="S903" s="83"/>
      <c r="T903" s="77"/>
      <c r="U903" s="77"/>
      <c r="V903" s="77"/>
      <c r="W903" s="77"/>
      <c r="X903" s="50"/>
      <c r="Y903" s="50"/>
      <c r="Z903" s="50"/>
      <c r="AA903" s="50"/>
      <c r="AB903" s="49"/>
      <c r="AC903" s="84">
        <v>903</v>
      </c>
      <c r="AD9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3" s="107">
        <v>5.0999999999999996</v>
      </c>
      <c r="AF903" s="110"/>
      <c r="AG903" s="2"/>
      <c r="AI903" s="3"/>
      <c r="AJ903" s="3"/>
      <c r="AK903" s="3"/>
    </row>
    <row r="904" spans="1:37" ht="34.049999999999997" customHeight="1" x14ac:dyDescent="0.3">
      <c r="A904" t="s">
        <v>1819</v>
      </c>
      <c r="C904" t="s">
        <v>259</v>
      </c>
      <c r="D904" s="14"/>
      <c r="E904" s="14" t="s">
        <v>56</v>
      </c>
      <c r="F904" s="79">
        <v>3.2288135593220604</v>
      </c>
      <c r="G904" s="80"/>
      <c r="H904" s="14"/>
      <c r="I904" s="14"/>
      <c r="J904" s="15" t="s">
        <v>259</v>
      </c>
      <c r="K904" s="64"/>
      <c r="L904" s="64"/>
      <c r="M904" s="15"/>
      <c r="N904" s="81"/>
      <c r="O904" s="82">
        <v>3324.05126953125</v>
      </c>
      <c r="P904" s="82">
        <v>399.10546875</v>
      </c>
      <c r="Q904" s="75"/>
      <c r="R904" s="83"/>
      <c r="S904" s="83"/>
      <c r="T904" s="77"/>
      <c r="U904" s="77"/>
      <c r="V904" s="77"/>
      <c r="W904" s="77"/>
      <c r="X904" s="50"/>
      <c r="Y904" s="50"/>
      <c r="Z904" s="50"/>
      <c r="AA904" s="50"/>
      <c r="AB904" s="49"/>
      <c r="AC904" s="84">
        <v>904</v>
      </c>
      <c r="AD9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4" s="107">
        <v>5.2</v>
      </c>
      <c r="AF904" s="110"/>
      <c r="AG904" s="2"/>
      <c r="AI904" s="3"/>
      <c r="AJ904" s="3"/>
      <c r="AK904" s="3"/>
    </row>
    <row r="905" spans="1:37" ht="34.049999999999997" customHeight="1" x14ac:dyDescent="0.3">
      <c r="A905" t="s">
        <v>1820</v>
      </c>
      <c r="C905" t="s">
        <v>395</v>
      </c>
      <c r="D905" s="14"/>
      <c r="E905" s="14" t="s">
        <v>56</v>
      </c>
      <c r="F905" s="79">
        <v>3.372881355932229</v>
      </c>
      <c r="G905" s="80"/>
      <c r="H905" s="14"/>
      <c r="I905" s="14"/>
      <c r="J905" s="15" t="s">
        <v>395</v>
      </c>
      <c r="K905" s="64"/>
      <c r="L905" s="64"/>
      <c r="M905" s="15"/>
      <c r="N905" s="81"/>
      <c r="O905" s="82">
        <v>3249.08349609375</v>
      </c>
      <c r="P905" s="82">
        <v>8497.921875</v>
      </c>
      <c r="Q905" s="75"/>
      <c r="R905" s="83"/>
      <c r="S905" s="83"/>
      <c r="T905" s="77"/>
      <c r="U905" s="77"/>
      <c r="V905" s="77"/>
      <c r="W905" s="77"/>
      <c r="X905" s="50"/>
      <c r="Y905" s="50"/>
      <c r="Z905" s="50"/>
      <c r="AA905" s="50"/>
      <c r="AB905" s="49"/>
      <c r="AC905" s="84">
        <v>905</v>
      </c>
      <c r="AD9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5" s="107">
        <v>5.3</v>
      </c>
      <c r="AF905" s="110"/>
      <c r="AG905" s="2"/>
      <c r="AI905" s="3"/>
      <c r="AJ905" s="3"/>
      <c r="AK905" s="3"/>
    </row>
    <row r="906" spans="1:37" ht="34.049999999999997" customHeight="1" x14ac:dyDescent="0.3">
      <c r="A906" t="s">
        <v>1821</v>
      </c>
      <c r="C906" t="s">
        <v>478</v>
      </c>
      <c r="D906" s="14"/>
      <c r="E906" s="14" t="s">
        <v>56</v>
      </c>
      <c r="F906" s="79">
        <v>3.516949152542399</v>
      </c>
      <c r="G906" s="80"/>
      <c r="H906" s="14"/>
      <c r="I906" s="14"/>
      <c r="J906" s="15" t="s">
        <v>478</v>
      </c>
      <c r="K906" s="64"/>
      <c r="L906" s="64"/>
      <c r="M906" s="15"/>
      <c r="N906" s="81"/>
      <c r="O906" s="82">
        <v>6489.57275390625</v>
      </c>
      <c r="P906" s="82">
        <v>8605.62109375</v>
      </c>
      <c r="Q906" s="75"/>
      <c r="R906" s="83"/>
      <c r="S906" s="83"/>
      <c r="T906" s="77"/>
      <c r="U906" s="77"/>
      <c r="V906" s="77"/>
      <c r="W906" s="77"/>
      <c r="X906" s="50"/>
      <c r="Y906" s="50"/>
      <c r="Z906" s="50"/>
      <c r="AA906" s="50"/>
      <c r="AB906" s="49"/>
      <c r="AC906" s="84">
        <v>906</v>
      </c>
      <c r="AD9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6" s="107">
        <v>5.4</v>
      </c>
      <c r="AF906" s="110"/>
      <c r="AG906" s="2"/>
      <c r="AI906" s="3"/>
      <c r="AJ906" s="3"/>
      <c r="AK906" s="3"/>
    </row>
    <row r="907" spans="1:37" ht="34.049999999999997" customHeight="1" x14ac:dyDescent="0.3">
      <c r="A907" t="s">
        <v>1822</v>
      </c>
      <c r="C907" t="s">
        <v>479</v>
      </c>
      <c r="D907" s="14"/>
      <c r="E907" s="14" t="s">
        <v>56</v>
      </c>
      <c r="F907" s="79">
        <v>3.6610169491525539</v>
      </c>
      <c r="G907" s="80"/>
      <c r="H907" s="14"/>
      <c r="I907" s="14"/>
      <c r="J907" s="15" t="s">
        <v>479</v>
      </c>
      <c r="K907" s="64"/>
      <c r="L907" s="64"/>
      <c r="M907" s="15"/>
      <c r="N907" s="81"/>
      <c r="O907" s="82">
        <v>5599.587890625</v>
      </c>
      <c r="P907" s="82">
        <v>6676.98583984375</v>
      </c>
      <c r="Q907" s="75"/>
      <c r="R907" s="83"/>
      <c r="S907" s="83"/>
      <c r="T907" s="77"/>
      <c r="U907" s="77"/>
      <c r="V907" s="77"/>
      <c r="W907" s="77"/>
      <c r="X907" s="50"/>
      <c r="Y907" s="50"/>
      <c r="Z907" s="50"/>
      <c r="AA907" s="50"/>
      <c r="AB907" s="49"/>
      <c r="AC907" s="84">
        <v>907</v>
      </c>
      <c r="AD9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7" s="107">
        <v>5.4999999999999902</v>
      </c>
      <c r="AF907" s="110"/>
      <c r="AG907" s="2"/>
      <c r="AI907" s="3"/>
      <c r="AJ907" s="3"/>
      <c r="AK907" s="3"/>
    </row>
    <row r="908" spans="1:37" ht="34.049999999999997" customHeight="1" x14ac:dyDescent="0.3">
      <c r="A908" t="s">
        <v>1823</v>
      </c>
      <c r="C908" t="s">
        <v>273</v>
      </c>
      <c r="D908" s="14"/>
      <c r="E908" s="14" t="s">
        <v>56</v>
      </c>
      <c r="F908" s="79">
        <v>3.8050847457627222</v>
      </c>
      <c r="G908" s="80"/>
      <c r="H908" s="14"/>
      <c r="I908" s="14"/>
      <c r="J908" s="15" t="s">
        <v>273</v>
      </c>
      <c r="K908" s="64"/>
      <c r="L908" s="64"/>
      <c r="M908" s="15"/>
      <c r="N908" s="81"/>
      <c r="O908" s="82">
        <v>5149.57666015625</v>
      </c>
      <c r="P908" s="82">
        <v>5588.994140625</v>
      </c>
      <c r="Q908" s="75"/>
      <c r="R908" s="83"/>
      <c r="S908" s="83"/>
      <c r="T908" s="77"/>
      <c r="U908" s="77"/>
      <c r="V908" s="77"/>
      <c r="W908" s="77"/>
      <c r="X908" s="50"/>
      <c r="Y908" s="50"/>
      <c r="Z908" s="50"/>
      <c r="AA908" s="50"/>
      <c r="AB908" s="49"/>
      <c r="AC908" s="84">
        <v>908</v>
      </c>
      <c r="AD9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8" s="107">
        <v>5.5999999999999899</v>
      </c>
      <c r="AF908" s="110"/>
      <c r="AG908" s="2"/>
      <c r="AI908" s="3"/>
      <c r="AJ908" s="3"/>
      <c r="AK908" s="3"/>
    </row>
    <row r="909" spans="1:37" ht="34.049999999999997" customHeight="1" x14ac:dyDescent="0.3">
      <c r="A909" t="s">
        <v>1824</v>
      </c>
      <c r="C909" t="s">
        <v>480</v>
      </c>
      <c r="D909" s="14"/>
      <c r="E909" s="14" t="s">
        <v>56</v>
      </c>
      <c r="F909" s="79">
        <v>3.9491525423728926</v>
      </c>
      <c r="G909" s="80"/>
      <c r="H909" s="14"/>
      <c r="I909" s="14"/>
      <c r="J909" s="15" t="s">
        <v>480</v>
      </c>
      <c r="K909" s="64"/>
      <c r="L909" s="64"/>
      <c r="M909" s="15"/>
      <c r="N909" s="81"/>
      <c r="O909" s="82">
        <v>5759.345703125</v>
      </c>
      <c r="P909" s="82">
        <v>1751.2896728515625</v>
      </c>
      <c r="Q909" s="75"/>
      <c r="R909" s="83"/>
      <c r="S909" s="83"/>
      <c r="T909" s="77"/>
      <c r="U909" s="77"/>
      <c r="V909" s="77"/>
      <c r="W909" s="77"/>
      <c r="X909" s="50"/>
      <c r="Y909" s="50"/>
      <c r="Z909" s="50"/>
      <c r="AA909" s="50"/>
      <c r="AB909" s="49"/>
      <c r="AC909" s="84">
        <v>909</v>
      </c>
      <c r="AD9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09" s="107">
        <v>5.6999999999999904</v>
      </c>
      <c r="AF909" s="110"/>
      <c r="AG909" s="2"/>
      <c r="AI909" s="3"/>
      <c r="AJ909" s="3"/>
      <c r="AK909" s="3"/>
    </row>
    <row r="910" spans="1:37" ht="34.049999999999997" customHeight="1" x14ac:dyDescent="0.3">
      <c r="A910" t="s">
        <v>1825</v>
      </c>
      <c r="C910" t="s">
        <v>405</v>
      </c>
      <c r="D910" s="14"/>
      <c r="E910" s="14" t="s">
        <v>56</v>
      </c>
      <c r="F910" s="79">
        <v>4.0932203389830608</v>
      </c>
      <c r="G910" s="80"/>
      <c r="H910" s="14"/>
      <c r="I910" s="14"/>
      <c r="J910" s="15" t="s">
        <v>405</v>
      </c>
      <c r="K910" s="64"/>
      <c r="L910" s="64"/>
      <c r="M910" s="15"/>
      <c r="N910" s="81"/>
      <c r="O910" s="82">
        <v>867.47021484375</v>
      </c>
      <c r="P910" s="82">
        <v>3954.854248046875</v>
      </c>
      <c r="Q910" s="75"/>
      <c r="R910" s="83"/>
      <c r="S910" s="83"/>
      <c r="T910" s="77"/>
      <c r="U910" s="77"/>
      <c r="V910" s="77"/>
      <c r="W910" s="77"/>
      <c r="X910" s="50"/>
      <c r="Y910" s="50"/>
      <c r="Z910" s="50"/>
      <c r="AA910" s="50"/>
      <c r="AB910" s="49"/>
      <c r="AC910" s="84">
        <v>910</v>
      </c>
      <c r="AD9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0" s="107">
        <v>5.7999999999999901</v>
      </c>
      <c r="AF910" s="110"/>
      <c r="AG910" s="2"/>
      <c r="AI910" s="3"/>
      <c r="AJ910" s="3"/>
      <c r="AK910" s="3"/>
    </row>
    <row r="911" spans="1:37" ht="34.049999999999997" customHeight="1" x14ac:dyDescent="0.3">
      <c r="A911" t="s">
        <v>1826</v>
      </c>
      <c r="C911" t="s">
        <v>201</v>
      </c>
      <c r="D911" s="14"/>
      <c r="E911" s="14" t="s">
        <v>56</v>
      </c>
      <c r="F911" s="79">
        <v>4.2372881355932304</v>
      </c>
      <c r="G911" s="80"/>
      <c r="H911" s="14"/>
      <c r="I911" s="14"/>
      <c r="J911" s="15" t="s">
        <v>201</v>
      </c>
      <c r="K911" s="64"/>
      <c r="L911" s="64"/>
      <c r="M911" s="15"/>
      <c r="N911" s="81"/>
      <c r="O911" s="82">
        <v>7235.33056640625</v>
      </c>
      <c r="P911" s="82">
        <v>1878.18701171875</v>
      </c>
      <c r="Q911" s="75"/>
      <c r="R911" s="83"/>
      <c r="S911" s="83"/>
      <c r="T911" s="77"/>
      <c r="U911" s="77"/>
      <c r="V911" s="77"/>
      <c r="W911" s="77"/>
      <c r="X911" s="50"/>
      <c r="Y911" s="50"/>
      <c r="Z911" s="50"/>
      <c r="AA911" s="50"/>
      <c r="AB911" s="49"/>
      <c r="AC911" s="84">
        <v>911</v>
      </c>
      <c r="AD9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1" s="107">
        <v>5.8999999999999897</v>
      </c>
      <c r="AF911" s="110"/>
      <c r="AG911" s="2"/>
      <c r="AI911" s="3"/>
      <c r="AJ911" s="3"/>
      <c r="AK911" s="3"/>
    </row>
    <row r="912" spans="1:37" ht="34.049999999999997" customHeight="1" x14ac:dyDescent="0.3">
      <c r="A912" t="s">
        <v>1827</v>
      </c>
      <c r="C912" t="s">
        <v>208</v>
      </c>
      <c r="D912" s="14"/>
      <c r="E912" s="14" t="s">
        <v>56</v>
      </c>
      <c r="F912" s="79">
        <v>4.3813559322033999</v>
      </c>
      <c r="G912" s="80"/>
      <c r="H912" s="14"/>
      <c r="I912" s="14"/>
      <c r="J912" s="15" t="s">
        <v>208</v>
      </c>
      <c r="K912" s="64"/>
      <c r="L912" s="64"/>
      <c r="M912" s="15"/>
      <c r="N912" s="81"/>
      <c r="O912" s="82">
        <v>5511.4501953125</v>
      </c>
      <c r="P912" s="82">
        <v>9264.078125</v>
      </c>
      <c r="Q912" s="75"/>
      <c r="R912" s="83"/>
      <c r="S912" s="83"/>
      <c r="T912" s="77"/>
      <c r="U912" s="77"/>
      <c r="V912" s="77"/>
      <c r="W912" s="77"/>
      <c r="X912" s="50"/>
      <c r="Y912" s="50"/>
      <c r="Z912" s="50"/>
      <c r="AA912" s="50"/>
      <c r="AB912" s="49"/>
      <c r="AC912" s="84">
        <v>912</v>
      </c>
      <c r="AD9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2" s="107">
        <v>5.9999999999999902</v>
      </c>
      <c r="AF912" s="110"/>
      <c r="AG912" s="2"/>
      <c r="AI912" s="3"/>
      <c r="AJ912" s="3"/>
      <c r="AK912" s="3"/>
    </row>
    <row r="913" spans="1:37" ht="34.049999999999997" customHeight="1" x14ac:dyDescent="0.3">
      <c r="A913" t="s">
        <v>1828</v>
      </c>
      <c r="C913" t="s">
        <v>243</v>
      </c>
      <c r="D913" s="14"/>
      <c r="E913" s="14" t="s">
        <v>56</v>
      </c>
      <c r="F913" s="79">
        <v>4.5254237288135686</v>
      </c>
      <c r="G913" s="80"/>
      <c r="H913" s="14"/>
      <c r="I913" s="14"/>
      <c r="J913" s="15" t="s">
        <v>243</v>
      </c>
      <c r="K913" s="64"/>
      <c r="L913" s="64"/>
      <c r="M913" s="15"/>
      <c r="N913" s="81"/>
      <c r="O913" s="82">
        <v>2840.722900390625</v>
      </c>
      <c r="P913" s="82">
        <v>9000.98828125</v>
      </c>
      <c r="Q913" s="75"/>
      <c r="R913" s="83"/>
      <c r="S913" s="83"/>
      <c r="T913" s="77"/>
      <c r="U913" s="77"/>
      <c r="V913" s="77"/>
      <c r="W913" s="77"/>
      <c r="X913" s="50"/>
      <c r="Y913" s="50"/>
      <c r="Z913" s="50"/>
      <c r="AA913" s="50"/>
      <c r="AB913" s="49"/>
      <c r="AC913" s="84">
        <v>913</v>
      </c>
      <c r="AD9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3" s="107">
        <v>6.0999999999999899</v>
      </c>
      <c r="AF913" s="110"/>
      <c r="AG913" s="2"/>
      <c r="AI913" s="3"/>
      <c r="AJ913" s="3"/>
      <c r="AK913" s="3"/>
    </row>
    <row r="914" spans="1:37" ht="34.049999999999997" customHeight="1" x14ac:dyDescent="0.3">
      <c r="A914" t="s">
        <v>1829</v>
      </c>
      <c r="C914" t="s">
        <v>411</v>
      </c>
      <c r="D914" s="14"/>
      <c r="E914" s="14" t="s">
        <v>56</v>
      </c>
      <c r="F914" s="79">
        <v>4.669491525423739</v>
      </c>
      <c r="G914" s="80"/>
      <c r="H914" s="14"/>
      <c r="I914" s="14"/>
      <c r="J914" s="15" t="s">
        <v>411</v>
      </c>
      <c r="K914" s="64"/>
      <c r="L914" s="64"/>
      <c r="M914" s="15"/>
      <c r="N914" s="81"/>
      <c r="O914" s="82">
        <v>5284.24462890625</v>
      </c>
      <c r="P914" s="82">
        <v>473.510498046875</v>
      </c>
      <c r="Q914" s="75"/>
      <c r="R914" s="83"/>
      <c r="S914" s="83"/>
      <c r="T914" s="77"/>
      <c r="U914" s="77"/>
      <c r="V914" s="77"/>
      <c r="W914" s="77"/>
      <c r="X914" s="50"/>
      <c r="Y914" s="50"/>
      <c r="Z914" s="50"/>
      <c r="AA914" s="50"/>
      <c r="AB914" s="49"/>
      <c r="AC914" s="84">
        <v>914</v>
      </c>
      <c r="AD9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4" s="107">
        <v>6.1999999999999904</v>
      </c>
      <c r="AF914" s="110"/>
      <c r="AG914" s="2"/>
      <c r="AI914" s="3"/>
      <c r="AJ914" s="3"/>
      <c r="AK914" s="3"/>
    </row>
    <row r="915" spans="1:37" ht="34.049999999999997" customHeight="1" x14ac:dyDescent="0.3">
      <c r="A915" t="s">
        <v>1830</v>
      </c>
      <c r="C915" t="s">
        <v>481</v>
      </c>
      <c r="D915" s="14"/>
      <c r="E915" s="14" t="s">
        <v>56</v>
      </c>
      <c r="F915" s="79">
        <v>4.8135593220339077</v>
      </c>
      <c r="G915" s="80"/>
      <c r="H915" s="14"/>
      <c r="I915" s="14"/>
      <c r="J915" s="15" t="s">
        <v>481</v>
      </c>
      <c r="K915" s="64"/>
      <c r="L915" s="64"/>
      <c r="M915" s="15"/>
      <c r="N915" s="81"/>
      <c r="O915" s="82">
        <v>8524.01171875</v>
      </c>
      <c r="P915" s="82">
        <v>3262.871826171875</v>
      </c>
      <c r="Q915" s="75"/>
      <c r="R915" s="83"/>
      <c r="S915" s="83"/>
      <c r="T915" s="77"/>
      <c r="U915" s="77"/>
      <c r="V915" s="77"/>
      <c r="W915" s="77"/>
      <c r="X915" s="50"/>
      <c r="Y915" s="50"/>
      <c r="Z915" s="50"/>
      <c r="AA915" s="50"/>
      <c r="AB915" s="49"/>
      <c r="AC915" s="84">
        <v>915</v>
      </c>
      <c r="AD9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5" s="107">
        <v>6.2999999999999901</v>
      </c>
      <c r="AF915" s="110"/>
      <c r="AG915" s="2"/>
      <c r="AI915" s="3"/>
      <c r="AJ915" s="3"/>
      <c r="AK915" s="3"/>
    </row>
    <row r="916" spans="1:37" ht="34.049999999999997" customHeight="1" x14ac:dyDescent="0.3">
      <c r="A916" t="s">
        <v>1831</v>
      </c>
      <c r="C916" t="s">
        <v>443</v>
      </c>
      <c r="D916" s="14"/>
      <c r="E916" s="14" t="s">
        <v>56</v>
      </c>
      <c r="F916" s="79">
        <v>4.9576271186440763</v>
      </c>
      <c r="G916" s="80"/>
      <c r="H916" s="14"/>
      <c r="I916" s="14"/>
      <c r="J916" s="15" t="s">
        <v>443</v>
      </c>
      <c r="K916" s="64"/>
      <c r="L916" s="64"/>
      <c r="M916" s="15"/>
      <c r="N916" s="81"/>
      <c r="O916" s="82">
        <v>8659.8701171875</v>
      </c>
      <c r="P916" s="82">
        <v>2517.03125</v>
      </c>
      <c r="Q916" s="75"/>
      <c r="R916" s="83"/>
      <c r="S916" s="83"/>
      <c r="T916" s="77"/>
      <c r="U916" s="77"/>
      <c r="V916" s="77"/>
      <c r="W916" s="77"/>
      <c r="X916" s="50"/>
      <c r="Y916" s="50"/>
      <c r="Z916" s="50"/>
      <c r="AA916" s="50"/>
      <c r="AB916" s="49"/>
      <c r="AC916" s="84">
        <v>916</v>
      </c>
      <c r="AD9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6" s="107">
        <v>6.3999999999999897</v>
      </c>
      <c r="AF916" s="110"/>
      <c r="AG916" s="2"/>
      <c r="AI916" s="3"/>
      <c r="AJ916" s="3"/>
      <c r="AK916" s="3"/>
    </row>
    <row r="917" spans="1:37" ht="34.049999999999997" customHeight="1" x14ac:dyDescent="0.3">
      <c r="A917" t="s">
        <v>1832</v>
      </c>
      <c r="C917" t="s">
        <v>194</v>
      </c>
      <c r="D917" s="14"/>
      <c r="E917" s="14" t="s">
        <v>56</v>
      </c>
      <c r="F917" s="79">
        <v>5.1016949152542459</v>
      </c>
      <c r="G917" s="80"/>
      <c r="H917" s="14"/>
      <c r="I917" s="14"/>
      <c r="J917" s="15" t="s">
        <v>194</v>
      </c>
      <c r="K917" s="64"/>
      <c r="L917" s="64"/>
      <c r="M917" s="15"/>
      <c r="N917" s="81"/>
      <c r="O917" s="82">
        <v>8231.1240234375</v>
      </c>
      <c r="P917" s="82">
        <v>8460.3759765625</v>
      </c>
      <c r="Q917" s="75"/>
      <c r="R917" s="83"/>
      <c r="S917" s="83"/>
      <c r="T917" s="77"/>
      <c r="U917" s="77"/>
      <c r="V917" s="77"/>
      <c r="W917" s="77"/>
      <c r="X917" s="50"/>
      <c r="Y917" s="50"/>
      <c r="Z917" s="50"/>
      <c r="AA917" s="50"/>
      <c r="AB917" s="49"/>
      <c r="AC917" s="84">
        <v>917</v>
      </c>
      <c r="AD9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7" s="107">
        <v>6.4999999999999902</v>
      </c>
      <c r="AF917" s="110"/>
      <c r="AG917" s="2"/>
      <c r="AI917" s="3"/>
      <c r="AJ917" s="3"/>
      <c r="AK917" s="3"/>
    </row>
    <row r="918" spans="1:37" ht="34.049999999999997" customHeight="1" x14ac:dyDescent="0.3">
      <c r="A918" t="s">
        <v>1833</v>
      </c>
      <c r="C918" t="s">
        <v>436</v>
      </c>
      <c r="D918" s="14"/>
      <c r="E918" s="14" t="s">
        <v>56</v>
      </c>
      <c r="F918" s="79">
        <v>5.2457627118644155</v>
      </c>
      <c r="G918" s="80"/>
      <c r="H918" s="14"/>
      <c r="I918" s="14"/>
      <c r="J918" s="15" t="s">
        <v>436</v>
      </c>
      <c r="K918" s="64"/>
      <c r="L918" s="64"/>
      <c r="M918" s="15"/>
      <c r="N918" s="81"/>
      <c r="O918" s="82">
        <v>5046.4306640625</v>
      </c>
      <c r="P918" s="82">
        <v>1965.327880859375</v>
      </c>
      <c r="Q918" s="75"/>
      <c r="R918" s="83"/>
      <c r="S918" s="83"/>
      <c r="T918" s="77"/>
      <c r="U918" s="77"/>
      <c r="V918" s="77"/>
      <c r="W918" s="77"/>
      <c r="X918" s="50"/>
      <c r="Y918" s="50"/>
      <c r="Z918" s="50"/>
      <c r="AA918" s="50"/>
      <c r="AB918" s="49"/>
      <c r="AC918" s="84">
        <v>918</v>
      </c>
      <c r="AD9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8" s="107">
        <v>6.5999999999999899</v>
      </c>
      <c r="AF918" s="110"/>
      <c r="AG918" s="2"/>
      <c r="AI918" s="3"/>
      <c r="AJ918" s="3"/>
      <c r="AK918" s="3"/>
    </row>
    <row r="919" spans="1:37" ht="34.049999999999997" customHeight="1" x14ac:dyDescent="0.3">
      <c r="A919" t="s">
        <v>1834</v>
      </c>
      <c r="C919" t="s">
        <v>296</v>
      </c>
      <c r="D919" s="14"/>
      <c r="E919" s="14" t="s">
        <v>56</v>
      </c>
      <c r="F919" s="79">
        <v>5.389830508474585</v>
      </c>
      <c r="G919" s="80"/>
      <c r="H919" s="14"/>
      <c r="I919" s="14"/>
      <c r="J919" s="15" t="s">
        <v>296</v>
      </c>
      <c r="K919" s="64"/>
      <c r="L919" s="64"/>
      <c r="M919" s="15"/>
      <c r="N919" s="81"/>
      <c r="O919" s="82">
        <v>1779.33935546875</v>
      </c>
      <c r="P919" s="82">
        <v>6075.09619140625</v>
      </c>
      <c r="Q919" s="75"/>
      <c r="R919" s="83"/>
      <c r="S919" s="83"/>
      <c r="T919" s="77"/>
      <c r="U919" s="77"/>
      <c r="V919" s="77"/>
      <c r="W919" s="77"/>
      <c r="X919" s="50"/>
      <c r="Y919" s="50"/>
      <c r="Z919" s="50"/>
      <c r="AA919" s="50"/>
      <c r="AB919" s="49"/>
      <c r="AC919" s="84">
        <v>919</v>
      </c>
      <c r="AD9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19" s="107">
        <v>6.6999999999999904</v>
      </c>
      <c r="AF919" s="110"/>
      <c r="AG919" s="2"/>
      <c r="AI919" s="3"/>
      <c r="AJ919" s="3"/>
      <c r="AK919" s="3"/>
    </row>
    <row r="920" spans="1:37" ht="34.049999999999997" customHeight="1" x14ac:dyDescent="0.3">
      <c r="A920" t="s">
        <v>1835</v>
      </c>
      <c r="C920" t="s">
        <v>190</v>
      </c>
      <c r="D920" s="14"/>
      <c r="E920" s="14" t="s">
        <v>56</v>
      </c>
      <c r="F920" s="79">
        <v>5.5338983050847537</v>
      </c>
      <c r="G920" s="80"/>
      <c r="H920" s="14"/>
      <c r="I920" s="14"/>
      <c r="J920" s="15" t="s">
        <v>190</v>
      </c>
      <c r="K920" s="64"/>
      <c r="L920" s="64"/>
      <c r="M920" s="15"/>
      <c r="N920" s="81"/>
      <c r="O920" s="82">
        <v>7064.12353515625</v>
      </c>
      <c r="P920" s="82">
        <v>1827.1116943359375</v>
      </c>
      <c r="Q920" s="75"/>
      <c r="R920" s="83"/>
      <c r="S920" s="83"/>
      <c r="T920" s="77"/>
      <c r="U920" s="77"/>
      <c r="V920" s="77"/>
      <c r="W920" s="77"/>
      <c r="X920" s="50"/>
      <c r="Y920" s="50"/>
      <c r="Z920" s="50"/>
      <c r="AA920" s="50"/>
      <c r="AB920" s="49"/>
      <c r="AC920" s="84">
        <v>920</v>
      </c>
      <c r="AD9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0" s="107">
        <v>6.7999999999999901</v>
      </c>
      <c r="AF920" s="110"/>
      <c r="AG920" s="2"/>
      <c r="AI920" s="3"/>
      <c r="AJ920" s="3"/>
      <c r="AK920" s="3"/>
    </row>
    <row r="921" spans="1:37" ht="34.049999999999997" customHeight="1" x14ac:dyDescent="0.3">
      <c r="A921" t="s">
        <v>1836</v>
      </c>
      <c r="C921" t="s">
        <v>194</v>
      </c>
      <c r="D921" s="14"/>
      <c r="E921" s="14" t="s">
        <v>56</v>
      </c>
      <c r="F921" s="79">
        <v>5.6779661016949232</v>
      </c>
      <c r="G921" s="80"/>
      <c r="H921" s="14"/>
      <c r="I921" s="14"/>
      <c r="J921" s="15" t="s">
        <v>194</v>
      </c>
      <c r="K921" s="64"/>
      <c r="L921" s="64"/>
      <c r="M921" s="15"/>
      <c r="N921" s="81"/>
      <c r="O921" s="82">
        <v>7573.6748046875</v>
      </c>
      <c r="P921" s="82">
        <v>8263.681640625</v>
      </c>
      <c r="Q921" s="75"/>
      <c r="R921" s="83"/>
      <c r="S921" s="83"/>
      <c r="T921" s="77"/>
      <c r="U921" s="77"/>
      <c r="V921" s="77"/>
      <c r="W921" s="77"/>
      <c r="X921" s="50"/>
      <c r="Y921" s="50"/>
      <c r="Z921" s="50"/>
      <c r="AA921" s="50"/>
      <c r="AB921" s="49"/>
      <c r="AC921" s="84">
        <v>921</v>
      </c>
      <c r="AD9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1" s="107">
        <v>6.8999999999999897</v>
      </c>
      <c r="AF921" s="110"/>
      <c r="AG921" s="2"/>
      <c r="AI921" s="3"/>
      <c r="AJ921" s="3"/>
      <c r="AK921" s="3"/>
    </row>
    <row r="922" spans="1:37" ht="34.049999999999997" customHeight="1" x14ac:dyDescent="0.3">
      <c r="A922" t="s">
        <v>1837</v>
      </c>
      <c r="C922" t="s">
        <v>300</v>
      </c>
      <c r="D922" s="14"/>
      <c r="E922" s="14" t="s">
        <v>56</v>
      </c>
      <c r="F922" s="79">
        <v>5.8220338983050928</v>
      </c>
      <c r="G922" s="80"/>
      <c r="H922" s="14"/>
      <c r="I922" s="14"/>
      <c r="J922" s="15" t="s">
        <v>300</v>
      </c>
      <c r="K922" s="64"/>
      <c r="L922" s="64"/>
      <c r="M922" s="15"/>
      <c r="N922" s="81"/>
      <c r="O922" s="82">
        <v>4625.93310546875</v>
      </c>
      <c r="P922" s="82">
        <v>4316.1875</v>
      </c>
      <c r="Q922" s="75"/>
      <c r="R922" s="83"/>
      <c r="S922" s="83"/>
      <c r="T922" s="77"/>
      <c r="U922" s="77"/>
      <c r="V922" s="77"/>
      <c r="W922" s="77"/>
      <c r="X922" s="50"/>
      <c r="Y922" s="50"/>
      <c r="Z922" s="50"/>
      <c r="AA922" s="50"/>
      <c r="AB922" s="49"/>
      <c r="AC922" s="84">
        <v>922</v>
      </c>
      <c r="AD9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2" s="107">
        <v>6.9999999999999902</v>
      </c>
      <c r="AF922" s="110"/>
      <c r="AG922" s="2"/>
      <c r="AI922" s="3"/>
      <c r="AJ922" s="3"/>
      <c r="AK922" s="3"/>
    </row>
    <row r="923" spans="1:37" ht="34.049999999999997" customHeight="1" x14ac:dyDescent="0.3">
      <c r="A923" t="s">
        <v>1838</v>
      </c>
      <c r="C923" t="s">
        <v>321</v>
      </c>
      <c r="D923" s="14"/>
      <c r="E923" s="14" t="s">
        <v>56</v>
      </c>
      <c r="F923" s="79">
        <v>5.9661016949152614</v>
      </c>
      <c r="G923" s="80"/>
      <c r="H923" s="14"/>
      <c r="I923" s="14"/>
      <c r="J923" s="15" t="s">
        <v>321</v>
      </c>
      <c r="K923" s="64"/>
      <c r="L923" s="64"/>
      <c r="M923" s="15"/>
      <c r="N923" s="81"/>
      <c r="O923" s="82">
        <v>5485.888671875</v>
      </c>
      <c r="P923" s="82">
        <v>2244.25439453125</v>
      </c>
      <c r="Q923" s="75"/>
      <c r="R923" s="83"/>
      <c r="S923" s="83"/>
      <c r="T923" s="77"/>
      <c r="U923" s="77"/>
      <c r="V923" s="77"/>
      <c r="W923" s="77"/>
      <c r="X923" s="50"/>
      <c r="Y923" s="50"/>
      <c r="Z923" s="50"/>
      <c r="AA923" s="50"/>
      <c r="AB923" s="49"/>
      <c r="AC923" s="84">
        <v>923</v>
      </c>
      <c r="AD9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3" s="107">
        <v>7.0999999999999899</v>
      </c>
      <c r="AF923" s="110"/>
      <c r="AG923" s="2"/>
      <c r="AI923" s="3"/>
      <c r="AJ923" s="3"/>
      <c r="AK923" s="3"/>
    </row>
    <row r="924" spans="1:37" ht="34.049999999999997" customHeight="1" x14ac:dyDescent="0.3">
      <c r="A924" t="s">
        <v>1839</v>
      </c>
      <c r="C924" t="s">
        <v>176</v>
      </c>
      <c r="D924" s="14"/>
      <c r="E924" s="14" t="s">
        <v>56</v>
      </c>
      <c r="F924" s="79">
        <v>6.1101694915254319</v>
      </c>
      <c r="G924" s="80"/>
      <c r="H924" s="14"/>
      <c r="I924" s="14"/>
      <c r="J924" s="15" t="s">
        <v>176</v>
      </c>
      <c r="K924" s="64"/>
      <c r="L924" s="64"/>
      <c r="M924" s="15"/>
      <c r="N924" s="81"/>
      <c r="O924" s="82">
        <v>8034.23828125</v>
      </c>
      <c r="P924" s="82">
        <v>1503.3021240234375</v>
      </c>
      <c r="Q924" s="75"/>
      <c r="R924" s="83"/>
      <c r="S924" s="83"/>
      <c r="T924" s="77"/>
      <c r="U924" s="77"/>
      <c r="V924" s="77"/>
      <c r="W924" s="77"/>
      <c r="X924" s="50"/>
      <c r="Y924" s="50"/>
      <c r="Z924" s="50"/>
      <c r="AA924" s="50"/>
      <c r="AB924" s="49"/>
      <c r="AC924" s="84">
        <v>924</v>
      </c>
      <c r="AD9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4" s="107">
        <v>7.1999999999999904</v>
      </c>
      <c r="AF924" s="110"/>
      <c r="AG924" s="2"/>
      <c r="AI924" s="3"/>
      <c r="AJ924" s="3"/>
      <c r="AK924" s="3"/>
    </row>
    <row r="925" spans="1:37" ht="34.049999999999997" customHeight="1" x14ac:dyDescent="0.3">
      <c r="A925" t="s">
        <v>1840</v>
      </c>
      <c r="C925" t="s">
        <v>238</v>
      </c>
      <c r="D925" s="14"/>
      <c r="E925" s="14" t="s">
        <v>56</v>
      </c>
      <c r="F925" s="79">
        <v>6.2542372881356005</v>
      </c>
      <c r="G925" s="80"/>
      <c r="H925" s="14"/>
      <c r="I925" s="14"/>
      <c r="J925" s="15" t="s">
        <v>238</v>
      </c>
      <c r="K925" s="64"/>
      <c r="L925" s="64"/>
      <c r="M925" s="15"/>
      <c r="N925" s="81"/>
      <c r="O925" s="82">
        <v>5569.5830078125</v>
      </c>
      <c r="P925" s="82">
        <v>196.97724914550781</v>
      </c>
      <c r="Q925" s="75"/>
      <c r="R925" s="83"/>
      <c r="S925" s="83"/>
      <c r="T925" s="77"/>
      <c r="U925" s="77"/>
      <c r="V925" s="77"/>
      <c r="W925" s="77"/>
      <c r="X925" s="50"/>
      <c r="Y925" s="50"/>
      <c r="Z925" s="50"/>
      <c r="AA925" s="50"/>
      <c r="AB925" s="49"/>
      <c r="AC925" s="84">
        <v>925</v>
      </c>
      <c r="AD9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5" s="107">
        <v>7.2999999999999901</v>
      </c>
      <c r="AF925" s="110"/>
      <c r="AG925" s="2"/>
      <c r="AI925" s="3"/>
      <c r="AJ925" s="3"/>
      <c r="AK925" s="3"/>
    </row>
    <row r="926" spans="1:37" ht="34.049999999999997" customHeight="1" x14ac:dyDescent="0.3">
      <c r="A926" t="s">
        <v>1841</v>
      </c>
      <c r="C926" t="s">
        <v>482</v>
      </c>
      <c r="D926" s="14"/>
      <c r="E926" s="14" t="s">
        <v>56</v>
      </c>
      <c r="F926" s="79">
        <v>6.3983050847457692</v>
      </c>
      <c r="G926" s="80"/>
      <c r="H926" s="14"/>
      <c r="I926" s="14"/>
      <c r="J926" s="15" t="s">
        <v>482</v>
      </c>
      <c r="K926" s="64"/>
      <c r="L926" s="64"/>
      <c r="M926" s="15"/>
      <c r="N926" s="81"/>
      <c r="O926" s="82">
        <v>5506.43359375</v>
      </c>
      <c r="P926" s="82">
        <v>8595.744140625</v>
      </c>
      <c r="Q926" s="75"/>
      <c r="R926" s="83"/>
      <c r="S926" s="83"/>
      <c r="T926" s="77"/>
      <c r="U926" s="77"/>
      <c r="V926" s="77"/>
      <c r="W926" s="77"/>
      <c r="X926" s="50"/>
      <c r="Y926" s="50"/>
      <c r="Z926" s="50"/>
      <c r="AA926" s="50"/>
      <c r="AB926" s="49"/>
      <c r="AC926" s="84">
        <v>926</v>
      </c>
      <c r="AD9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6" s="107">
        <v>7.3999999999999897</v>
      </c>
      <c r="AF926" s="110"/>
      <c r="AG926" s="2"/>
      <c r="AI926" s="3"/>
      <c r="AJ926" s="3"/>
      <c r="AK926" s="3"/>
    </row>
    <row r="927" spans="1:37" ht="34.049999999999997" customHeight="1" x14ac:dyDescent="0.3">
      <c r="A927" t="s">
        <v>1842</v>
      </c>
      <c r="C927" t="s">
        <v>201</v>
      </c>
      <c r="D927" s="14"/>
      <c r="E927" s="14" t="s">
        <v>56</v>
      </c>
      <c r="F927" s="79">
        <v>6.5423728813559388</v>
      </c>
      <c r="G927" s="80"/>
      <c r="H927" s="14"/>
      <c r="I927" s="14"/>
      <c r="J927" s="15" t="s">
        <v>201</v>
      </c>
      <c r="K927" s="64"/>
      <c r="L927" s="64"/>
      <c r="M927" s="15"/>
      <c r="N927" s="81"/>
      <c r="O927" s="82">
        <v>7244.6865234375</v>
      </c>
      <c r="P927" s="82">
        <v>1585.390869140625</v>
      </c>
      <c r="Q927" s="75"/>
      <c r="R927" s="83"/>
      <c r="S927" s="83"/>
      <c r="T927" s="77"/>
      <c r="U927" s="77"/>
      <c r="V927" s="77"/>
      <c r="W927" s="77"/>
      <c r="X927" s="50"/>
      <c r="Y927" s="50"/>
      <c r="Z927" s="50"/>
      <c r="AA927" s="50"/>
      <c r="AB927" s="49"/>
      <c r="AC927" s="84">
        <v>927</v>
      </c>
      <c r="AD9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7" s="107">
        <v>7.4999999999999902</v>
      </c>
      <c r="AF927" s="110"/>
      <c r="AG927" s="2"/>
      <c r="AI927" s="3"/>
      <c r="AJ927" s="3"/>
      <c r="AK927" s="3"/>
    </row>
    <row r="928" spans="1:37" ht="34.049999999999997" customHeight="1" x14ac:dyDescent="0.3">
      <c r="A928" t="s">
        <v>1843</v>
      </c>
      <c r="C928" t="s">
        <v>483</v>
      </c>
      <c r="D928" s="14"/>
      <c r="E928" s="14" t="s">
        <v>56</v>
      </c>
      <c r="F928" s="79">
        <v>6.6864406779661074</v>
      </c>
      <c r="G928" s="80"/>
      <c r="H928" s="14"/>
      <c r="I928" s="14"/>
      <c r="J928" s="15" t="s">
        <v>483</v>
      </c>
      <c r="K928" s="64"/>
      <c r="L928" s="64"/>
      <c r="M928" s="15"/>
      <c r="N928" s="81"/>
      <c r="O928" s="82">
        <v>9123.8759765625</v>
      </c>
      <c r="P928" s="82">
        <v>7842.080078125</v>
      </c>
      <c r="Q928" s="75"/>
      <c r="R928" s="83"/>
      <c r="S928" s="83"/>
      <c r="T928" s="77"/>
      <c r="U928" s="77"/>
      <c r="V928" s="77"/>
      <c r="W928" s="77"/>
      <c r="X928" s="50"/>
      <c r="Y928" s="50"/>
      <c r="Z928" s="50"/>
      <c r="AA928" s="50"/>
      <c r="AB928" s="49"/>
      <c r="AC928" s="84">
        <v>928</v>
      </c>
      <c r="AD9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8" s="107">
        <v>7.5999999999999899</v>
      </c>
      <c r="AF928" s="110"/>
      <c r="AG928" s="2"/>
      <c r="AI928" s="3"/>
      <c r="AJ928" s="3"/>
      <c r="AK928" s="3"/>
    </row>
    <row r="929" spans="1:37" ht="34.049999999999997" customHeight="1" x14ac:dyDescent="0.3">
      <c r="A929" t="s">
        <v>1844</v>
      </c>
      <c r="C929" t="s">
        <v>253</v>
      </c>
      <c r="D929" s="14"/>
      <c r="E929" s="14" t="s">
        <v>56</v>
      </c>
      <c r="F929" s="79">
        <v>6.8305084745762779</v>
      </c>
      <c r="G929" s="80"/>
      <c r="H929" s="14"/>
      <c r="I929" s="14"/>
      <c r="J929" s="15" t="s">
        <v>253</v>
      </c>
      <c r="K929" s="64"/>
      <c r="L929" s="64"/>
      <c r="M929" s="15"/>
      <c r="N929" s="81"/>
      <c r="O929" s="82">
        <v>3631.320556640625</v>
      </c>
      <c r="P929" s="82">
        <v>9155.267578125</v>
      </c>
      <c r="Q929" s="75"/>
      <c r="R929" s="83"/>
      <c r="S929" s="83"/>
      <c r="T929" s="77"/>
      <c r="U929" s="77"/>
      <c r="V929" s="77"/>
      <c r="W929" s="77"/>
      <c r="X929" s="50"/>
      <c r="Y929" s="50"/>
      <c r="Z929" s="50"/>
      <c r="AA929" s="50"/>
      <c r="AB929" s="49"/>
      <c r="AC929" s="84">
        <v>929</v>
      </c>
      <c r="AD9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29" s="107">
        <v>7.6999999999999904</v>
      </c>
      <c r="AF929" s="110"/>
      <c r="AG929" s="2"/>
      <c r="AI929" s="3"/>
      <c r="AJ929" s="3"/>
      <c r="AK929" s="3"/>
    </row>
    <row r="930" spans="1:37" ht="34.049999999999997" customHeight="1" x14ac:dyDescent="0.3">
      <c r="A930" t="s">
        <v>1845</v>
      </c>
      <c r="C930" t="s">
        <v>194</v>
      </c>
      <c r="D930" s="14"/>
      <c r="E930" s="14" t="s">
        <v>56</v>
      </c>
      <c r="F930" s="79">
        <v>6.9745762711864465</v>
      </c>
      <c r="G930" s="80"/>
      <c r="H930" s="14"/>
      <c r="I930" s="14"/>
      <c r="J930" s="15" t="s">
        <v>194</v>
      </c>
      <c r="K930" s="64"/>
      <c r="L930" s="64"/>
      <c r="M930" s="15"/>
      <c r="N930" s="81"/>
      <c r="O930" s="82">
        <v>4741.2939453125</v>
      </c>
      <c r="P930" s="82">
        <v>1088.30126953125</v>
      </c>
      <c r="Q930" s="75"/>
      <c r="R930" s="83"/>
      <c r="S930" s="83"/>
      <c r="T930" s="77"/>
      <c r="U930" s="77"/>
      <c r="V930" s="77"/>
      <c r="W930" s="77"/>
      <c r="X930" s="50"/>
      <c r="Y930" s="50"/>
      <c r="Z930" s="50"/>
      <c r="AA930" s="50"/>
      <c r="AB930" s="49"/>
      <c r="AC930" s="84">
        <v>930</v>
      </c>
      <c r="AD9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0" s="107">
        <v>7.7999999999999901</v>
      </c>
      <c r="AF930" s="110"/>
      <c r="AG930" s="2"/>
      <c r="AI930" s="3"/>
      <c r="AJ930" s="3"/>
      <c r="AK930" s="3"/>
    </row>
    <row r="931" spans="1:37" ht="34.049999999999997" customHeight="1" x14ac:dyDescent="0.3">
      <c r="A931" t="s">
        <v>1846</v>
      </c>
      <c r="C931" t="s">
        <v>369</v>
      </c>
      <c r="D931" s="14"/>
      <c r="E931" s="14" t="s">
        <v>56</v>
      </c>
      <c r="F931" s="79">
        <v>7.1186440677966152</v>
      </c>
      <c r="G931" s="80"/>
      <c r="H931" s="14"/>
      <c r="I931" s="14"/>
      <c r="J931" s="15" t="s">
        <v>369</v>
      </c>
      <c r="K931" s="64"/>
      <c r="L931" s="64"/>
      <c r="M931" s="15"/>
      <c r="N931" s="81"/>
      <c r="O931" s="82">
        <v>1966.8836669921875</v>
      </c>
      <c r="P931" s="82">
        <v>5813.47119140625</v>
      </c>
      <c r="Q931" s="75"/>
      <c r="R931" s="83"/>
      <c r="S931" s="83"/>
      <c r="T931" s="77"/>
      <c r="U931" s="77"/>
      <c r="V931" s="77"/>
      <c r="W931" s="77"/>
      <c r="X931" s="50"/>
      <c r="Y931" s="50"/>
      <c r="Z931" s="50"/>
      <c r="AA931" s="50"/>
      <c r="AB931" s="49"/>
      <c r="AC931" s="84">
        <v>931</v>
      </c>
      <c r="AD9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1" s="107">
        <v>7.8999999999999897</v>
      </c>
      <c r="AF931" s="110"/>
      <c r="AG931" s="2"/>
      <c r="AI931" s="3"/>
      <c r="AJ931" s="3"/>
      <c r="AK931" s="3"/>
    </row>
    <row r="932" spans="1:37" ht="34.049999999999997" customHeight="1" x14ac:dyDescent="0.3">
      <c r="A932" t="s">
        <v>1847</v>
      </c>
      <c r="C932" t="s">
        <v>246</v>
      </c>
      <c r="D932" s="14"/>
      <c r="E932" s="14" t="s">
        <v>56</v>
      </c>
      <c r="F932" s="79">
        <v>7.2627118644067865</v>
      </c>
      <c r="G932" s="80"/>
      <c r="H932" s="14"/>
      <c r="I932" s="14"/>
      <c r="J932" s="15" t="s">
        <v>246</v>
      </c>
      <c r="K932" s="64"/>
      <c r="L932" s="64"/>
      <c r="M932" s="15"/>
      <c r="N932" s="81"/>
      <c r="O932" s="82">
        <v>9342.388671875</v>
      </c>
      <c r="P932" s="82">
        <v>4263.8369140625</v>
      </c>
      <c r="Q932" s="75"/>
      <c r="R932" s="83"/>
      <c r="S932" s="83"/>
      <c r="T932" s="77"/>
      <c r="U932" s="77"/>
      <c r="V932" s="77"/>
      <c r="W932" s="77"/>
      <c r="X932" s="50"/>
      <c r="Y932" s="50"/>
      <c r="Z932" s="50"/>
      <c r="AA932" s="50"/>
      <c r="AB932" s="49"/>
      <c r="AC932" s="84">
        <v>932</v>
      </c>
      <c r="AD9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2" s="107">
        <v>7.9999999999999902</v>
      </c>
      <c r="AF932" s="110"/>
      <c r="AG932" s="2"/>
      <c r="AI932" s="3"/>
      <c r="AJ932" s="3"/>
      <c r="AK932" s="3"/>
    </row>
    <row r="933" spans="1:37" ht="34.049999999999997" customHeight="1" x14ac:dyDescent="0.3">
      <c r="A933" t="s">
        <v>1848</v>
      </c>
      <c r="C933" t="s">
        <v>305</v>
      </c>
      <c r="D933" s="14"/>
      <c r="E933" s="14" t="s">
        <v>56</v>
      </c>
      <c r="F933" s="79">
        <v>7.4067796610169543</v>
      </c>
      <c r="G933" s="80"/>
      <c r="H933" s="14"/>
      <c r="I933" s="14"/>
      <c r="J933" s="15" t="s">
        <v>305</v>
      </c>
      <c r="K933" s="64"/>
      <c r="L933" s="64"/>
      <c r="M933" s="15"/>
      <c r="N933" s="81"/>
      <c r="O933" s="82">
        <v>3606.13623046875</v>
      </c>
      <c r="P933" s="82">
        <v>3593.0078125</v>
      </c>
      <c r="Q933" s="75"/>
      <c r="R933" s="83"/>
      <c r="S933" s="83"/>
      <c r="T933" s="77"/>
      <c r="U933" s="77"/>
      <c r="V933" s="77"/>
      <c r="W933" s="77"/>
      <c r="X933" s="50"/>
      <c r="Y933" s="50"/>
      <c r="Z933" s="50"/>
      <c r="AA933" s="50"/>
      <c r="AB933" s="49"/>
      <c r="AC933" s="84">
        <v>933</v>
      </c>
      <c r="AD9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3" s="107">
        <v>8.0999999999999908</v>
      </c>
      <c r="AF933" s="110"/>
      <c r="AG933" s="2"/>
      <c r="AI933" s="3"/>
      <c r="AJ933" s="3"/>
      <c r="AK933" s="3"/>
    </row>
    <row r="934" spans="1:37" ht="34.049999999999997" customHeight="1" x14ac:dyDescent="0.3">
      <c r="A934" t="s">
        <v>1849</v>
      </c>
      <c r="C934" t="s">
        <v>193</v>
      </c>
      <c r="D934" s="14"/>
      <c r="E934" s="14" t="s">
        <v>56</v>
      </c>
      <c r="F934" s="79">
        <v>7.5508474576271238</v>
      </c>
      <c r="G934" s="80"/>
      <c r="H934" s="14"/>
      <c r="I934" s="14"/>
      <c r="J934" s="15" t="s">
        <v>193</v>
      </c>
      <c r="K934" s="64"/>
      <c r="L934" s="64"/>
      <c r="M934" s="15"/>
      <c r="N934" s="81"/>
      <c r="O934" s="82">
        <v>9441.6953125</v>
      </c>
      <c r="P934" s="82">
        <v>4744.7626953125</v>
      </c>
      <c r="Q934" s="75"/>
      <c r="R934" s="83"/>
      <c r="S934" s="83"/>
      <c r="T934" s="77"/>
      <c r="U934" s="77"/>
      <c r="V934" s="77"/>
      <c r="W934" s="77"/>
      <c r="X934" s="50"/>
      <c r="Y934" s="50"/>
      <c r="Z934" s="50"/>
      <c r="AA934" s="50"/>
      <c r="AB934" s="49"/>
      <c r="AC934" s="84">
        <v>934</v>
      </c>
      <c r="AD9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4" s="107">
        <v>8.1999999999999904</v>
      </c>
      <c r="AF934" s="110"/>
      <c r="AG934" s="2"/>
      <c r="AI934" s="3"/>
      <c r="AJ934" s="3"/>
      <c r="AK934" s="3"/>
    </row>
    <row r="935" spans="1:37" ht="34.049999999999997" customHeight="1" x14ac:dyDescent="0.3">
      <c r="A935" t="s">
        <v>1850</v>
      </c>
      <c r="C935" t="s">
        <v>201</v>
      </c>
      <c r="D935" s="14"/>
      <c r="E935" s="14" t="s">
        <v>56</v>
      </c>
      <c r="F935" s="79">
        <v>7.6949152542372765</v>
      </c>
      <c r="G935" s="80"/>
      <c r="H935" s="14"/>
      <c r="I935" s="14"/>
      <c r="J935" s="15" t="s">
        <v>201</v>
      </c>
      <c r="K935" s="64"/>
      <c r="L935" s="64"/>
      <c r="M935" s="15"/>
      <c r="N935" s="81"/>
      <c r="O935" s="82">
        <v>7708.24853515625</v>
      </c>
      <c r="P935" s="82">
        <v>4230.9638671875</v>
      </c>
      <c r="Q935" s="75"/>
      <c r="R935" s="83"/>
      <c r="S935" s="83"/>
      <c r="T935" s="77"/>
      <c r="U935" s="77"/>
      <c r="V935" s="77"/>
      <c r="W935" s="77"/>
      <c r="X935" s="50"/>
      <c r="Y935" s="50"/>
      <c r="Z935" s="50"/>
      <c r="AA935" s="50"/>
      <c r="AB935" s="49"/>
      <c r="AC935" s="84">
        <v>935</v>
      </c>
      <c r="AD9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5" s="107">
        <v>8.2999999999999794</v>
      </c>
      <c r="AF935" s="110"/>
      <c r="AG935" s="2"/>
      <c r="AI935" s="3"/>
      <c r="AJ935" s="3"/>
      <c r="AK935" s="3"/>
    </row>
    <row r="936" spans="1:37" ht="34.049999999999997" customHeight="1" x14ac:dyDescent="0.3">
      <c r="A936" t="s">
        <v>1851</v>
      </c>
      <c r="C936" t="s">
        <v>484</v>
      </c>
      <c r="D936" s="14"/>
      <c r="E936" s="14" t="s">
        <v>56</v>
      </c>
      <c r="F936" s="79">
        <v>7.8389830508474487</v>
      </c>
      <c r="G936" s="80"/>
      <c r="H936" s="14"/>
      <c r="I936" s="14"/>
      <c r="J936" s="15" t="s">
        <v>484</v>
      </c>
      <c r="K936" s="64"/>
      <c r="L936" s="64"/>
      <c r="M936" s="15"/>
      <c r="N936" s="81"/>
      <c r="O936" s="82">
        <v>1260.483154296875</v>
      </c>
      <c r="P936" s="82">
        <v>8693.7548828125</v>
      </c>
      <c r="Q936" s="75"/>
      <c r="R936" s="83"/>
      <c r="S936" s="83"/>
      <c r="T936" s="77"/>
      <c r="U936" s="77"/>
      <c r="V936" s="77"/>
      <c r="W936" s="77"/>
      <c r="X936" s="50"/>
      <c r="Y936" s="50"/>
      <c r="Z936" s="50"/>
      <c r="AA936" s="50"/>
      <c r="AB936" s="49"/>
      <c r="AC936" s="84">
        <v>936</v>
      </c>
      <c r="AD9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6" s="107">
        <v>8.3999999999999808</v>
      </c>
      <c r="AF936" s="110"/>
      <c r="AG936" s="2"/>
      <c r="AI936" s="3"/>
      <c r="AJ936" s="3"/>
      <c r="AK936" s="3"/>
    </row>
    <row r="937" spans="1:37" ht="34.049999999999997" customHeight="1" x14ac:dyDescent="0.3">
      <c r="A937" t="s">
        <v>1852</v>
      </c>
      <c r="C937" t="s">
        <v>485</v>
      </c>
      <c r="D937" s="14"/>
      <c r="E937" s="14" t="s">
        <v>56</v>
      </c>
      <c r="F937" s="79">
        <v>7.9830508474576174</v>
      </c>
      <c r="G937" s="80"/>
      <c r="H937" s="14"/>
      <c r="I937" s="14"/>
      <c r="J937" s="15" t="s">
        <v>485</v>
      </c>
      <c r="K937" s="64"/>
      <c r="L937" s="64"/>
      <c r="M937" s="15"/>
      <c r="N937" s="81"/>
      <c r="O937" s="82">
        <v>3398.9580078125</v>
      </c>
      <c r="P937" s="82">
        <v>2294.37841796875</v>
      </c>
      <c r="Q937" s="75"/>
      <c r="R937" s="83"/>
      <c r="S937" s="83"/>
      <c r="T937" s="77"/>
      <c r="U937" s="77"/>
      <c r="V937" s="77"/>
      <c r="W937" s="77"/>
      <c r="X937" s="50"/>
      <c r="Y937" s="50"/>
      <c r="Z937" s="50"/>
      <c r="AA937" s="50"/>
      <c r="AB937" s="49"/>
      <c r="AC937" s="84">
        <v>937</v>
      </c>
      <c r="AD9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7" s="107">
        <v>8.4999999999999805</v>
      </c>
      <c r="AF937" s="110"/>
      <c r="AG937" s="2"/>
      <c r="AI937" s="3"/>
      <c r="AJ937" s="3"/>
      <c r="AK937" s="3"/>
    </row>
    <row r="938" spans="1:37" ht="34.049999999999997" customHeight="1" x14ac:dyDescent="0.3">
      <c r="A938" t="s">
        <v>1853</v>
      </c>
      <c r="C938" t="s">
        <v>344</v>
      </c>
      <c r="D938" s="14"/>
      <c r="E938" s="14" t="s">
        <v>56</v>
      </c>
      <c r="F938" s="79">
        <v>8.1271186440677852</v>
      </c>
      <c r="G938" s="80"/>
      <c r="H938" s="14"/>
      <c r="I938" s="14"/>
      <c r="J938" s="15" t="s">
        <v>344</v>
      </c>
      <c r="K938" s="64"/>
      <c r="L938" s="64"/>
      <c r="M938" s="15"/>
      <c r="N938" s="81"/>
      <c r="O938" s="82">
        <v>1407.2791748046875</v>
      </c>
      <c r="P938" s="82">
        <v>1921.8187255859375</v>
      </c>
      <c r="Q938" s="75"/>
      <c r="R938" s="83"/>
      <c r="S938" s="83"/>
      <c r="T938" s="77"/>
      <c r="U938" s="77"/>
      <c r="V938" s="77"/>
      <c r="W938" s="77"/>
      <c r="X938" s="50"/>
      <c r="Y938" s="50"/>
      <c r="Z938" s="50"/>
      <c r="AA938" s="50"/>
      <c r="AB938" s="49"/>
      <c r="AC938" s="84">
        <v>938</v>
      </c>
      <c r="AD9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8" s="107">
        <v>8.5999999999999801</v>
      </c>
      <c r="AF938" s="110"/>
      <c r="AG938" s="2"/>
      <c r="AI938" s="3"/>
      <c r="AJ938" s="3"/>
      <c r="AK938" s="3"/>
    </row>
    <row r="939" spans="1:37" ht="34.049999999999997" customHeight="1" x14ac:dyDescent="0.3">
      <c r="A939" t="s">
        <v>1854</v>
      </c>
      <c r="C939" t="s">
        <v>486</v>
      </c>
      <c r="D939" s="14"/>
      <c r="E939" s="14" t="s">
        <v>56</v>
      </c>
      <c r="F939" s="79">
        <v>8.2711864406779547</v>
      </c>
      <c r="G939" s="80"/>
      <c r="H939" s="14"/>
      <c r="I939" s="14"/>
      <c r="J939" s="15" t="s">
        <v>486</v>
      </c>
      <c r="K939" s="64"/>
      <c r="L939" s="64"/>
      <c r="M939" s="15"/>
      <c r="N939" s="81"/>
      <c r="O939" s="82">
        <v>8952.9443359375</v>
      </c>
      <c r="P939" s="82">
        <v>3204.589599609375</v>
      </c>
      <c r="Q939" s="75"/>
      <c r="R939" s="83"/>
      <c r="S939" s="83"/>
      <c r="T939" s="77"/>
      <c r="U939" s="77"/>
      <c r="V939" s="77"/>
      <c r="W939" s="77"/>
      <c r="X939" s="50"/>
      <c r="Y939" s="50"/>
      <c r="Z939" s="50"/>
      <c r="AA939" s="50"/>
      <c r="AB939" s="49"/>
      <c r="AC939" s="84">
        <v>939</v>
      </c>
      <c r="AD9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39" s="107">
        <v>8.6999999999999797</v>
      </c>
      <c r="AF939" s="110"/>
      <c r="AG939" s="2"/>
      <c r="AI939" s="3"/>
      <c r="AJ939" s="3"/>
      <c r="AK939" s="3"/>
    </row>
    <row r="940" spans="1:37" ht="34.049999999999997" customHeight="1" x14ac:dyDescent="0.3">
      <c r="A940" t="s">
        <v>1855</v>
      </c>
      <c r="C940" t="s">
        <v>380</v>
      </c>
      <c r="D940" s="14"/>
      <c r="E940" s="14" t="s">
        <v>56</v>
      </c>
      <c r="F940" s="79">
        <v>8.4152542372881243</v>
      </c>
      <c r="G940" s="80"/>
      <c r="H940" s="14"/>
      <c r="I940" s="14"/>
      <c r="J940" s="15" t="s">
        <v>380</v>
      </c>
      <c r="K940" s="64"/>
      <c r="L940" s="64"/>
      <c r="M940" s="15"/>
      <c r="N940" s="81"/>
      <c r="O940" s="82">
        <v>5752.96826171875</v>
      </c>
      <c r="P940" s="82">
        <v>8584.849609375</v>
      </c>
      <c r="Q940" s="75"/>
      <c r="R940" s="83"/>
      <c r="S940" s="83"/>
      <c r="T940" s="77"/>
      <c r="U940" s="77"/>
      <c r="V940" s="77"/>
      <c r="W940" s="77"/>
      <c r="X940" s="50"/>
      <c r="Y940" s="50"/>
      <c r="Z940" s="50"/>
      <c r="AA940" s="50"/>
      <c r="AB940" s="49"/>
      <c r="AC940" s="84">
        <v>940</v>
      </c>
      <c r="AD9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0" s="107">
        <v>8.7999999999999794</v>
      </c>
      <c r="AF940" s="110"/>
      <c r="AG940" s="2"/>
      <c r="AI940" s="3"/>
      <c r="AJ940" s="3"/>
      <c r="AK940" s="3"/>
    </row>
    <row r="941" spans="1:37" ht="34.049999999999997" customHeight="1" x14ac:dyDescent="0.3">
      <c r="A941" t="s">
        <v>1856</v>
      </c>
      <c r="C941" t="s">
        <v>196</v>
      </c>
      <c r="D941" s="14"/>
      <c r="E941" s="14" t="s">
        <v>56</v>
      </c>
      <c r="F941" s="79">
        <v>8.5593220338982938</v>
      </c>
      <c r="G941" s="80"/>
      <c r="H941" s="14"/>
      <c r="I941" s="14"/>
      <c r="J941" s="15" t="s">
        <v>196</v>
      </c>
      <c r="K941" s="64"/>
      <c r="L941" s="64"/>
      <c r="M941" s="15"/>
      <c r="N941" s="81"/>
      <c r="O941" s="82">
        <v>4714.28564453125</v>
      </c>
      <c r="P941" s="82">
        <v>2037.1617431640625</v>
      </c>
      <c r="Q941" s="75"/>
      <c r="R941" s="83"/>
      <c r="S941" s="83"/>
      <c r="T941" s="77"/>
      <c r="U941" s="77"/>
      <c r="V941" s="77"/>
      <c r="W941" s="77"/>
      <c r="X941" s="50"/>
      <c r="Y941" s="50"/>
      <c r="Z941" s="50"/>
      <c r="AA941" s="50"/>
      <c r="AB941" s="49"/>
      <c r="AC941" s="84">
        <v>941</v>
      </c>
      <c r="AD9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1" s="107">
        <v>8.8999999999999808</v>
      </c>
      <c r="AF941" s="110"/>
      <c r="AG941" s="2"/>
      <c r="AI941" s="3"/>
      <c r="AJ941" s="3"/>
      <c r="AK941" s="3"/>
    </row>
    <row r="942" spans="1:37" ht="34.049999999999997" customHeight="1" x14ac:dyDescent="0.3">
      <c r="A942" t="s">
        <v>1857</v>
      </c>
      <c r="C942" t="s">
        <v>217</v>
      </c>
      <c r="D942" s="14"/>
      <c r="E942" s="14" t="s">
        <v>56</v>
      </c>
      <c r="F942" s="79">
        <v>8.7033898305084634</v>
      </c>
      <c r="G942" s="80"/>
      <c r="H942" s="14"/>
      <c r="I942" s="14"/>
      <c r="J942" s="15" t="s">
        <v>217</v>
      </c>
      <c r="K942" s="64"/>
      <c r="L942" s="64"/>
      <c r="M942" s="15"/>
      <c r="N942" s="81"/>
      <c r="O942" s="82">
        <v>2819.79443359375</v>
      </c>
      <c r="P942" s="82">
        <v>3981.568359375</v>
      </c>
      <c r="Q942" s="75"/>
      <c r="R942" s="83"/>
      <c r="S942" s="83"/>
      <c r="T942" s="77"/>
      <c r="U942" s="77"/>
      <c r="V942" s="77"/>
      <c r="W942" s="77"/>
      <c r="X942" s="50"/>
      <c r="Y942" s="50"/>
      <c r="Z942" s="50"/>
      <c r="AA942" s="50"/>
      <c r="AB942" s="49"/>
      <c r="AC942" s="84">
        <v>942</v>
      </c>
      <c r="AD9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2" s="107">
        <v>8.9999999999999805</v>
      </c>
      <c r="AF942" s="110"/>
      <c r="AG942" s="2"/>
      <c r="AI942" s="3"/>
      <c r="AJ942" s="3"/>
      <c r="AK942" s="3"/>
    </row>
    <row r="943" spans="1:37" ht="34.049999999999997" customHeight="1" x14ac:dyDescent="0.3">
      <c r="A943" t="s">
        <v>1858</v>
      </c>
      <c r="C943" t="s">
        <v>191</v>
      </c>
      <c r="D943" s="14"/>
      <c r="E943" s="14" t="s">
        <v>56</v>
      </c>
      <c r="F943" s="79">
        <v>8.8474576271186329</v>
      </c>
      <c r="G943" s="80"/>
      <c r="H943" s="14"/>
      <c r="I943" s="14"/>
      <c r="J943" s="15" t="s">
        <v>191</v>
      </c>
      <c r="K943" s="64"/>
      <c r="L943" s="64"/>
      <c r="M943" s="15"/>
      <c r="N943" s="81"/>
      <c r="O943" s="82">
        <v>4008.692626953125</v>
      </c>
      <c r="P943" s="82">
        <v>8296.45703125</v>
      </c>
      <c r="Q943" s="75"/>
      <c r="R943" s="83"/>
      <c r="S943" s="83"/>
      <c r="T943" s="77"/>
      <c r="U943" s="77"/>
      <c r="V943" s="77"/>
      <c r="W943" s="77"/>
      <c r="X943" s="50"/>
      <c r="Y943" s="50"/>
      <c r="Z943" s="50"/>
      <c r="AA943" s="50"/>
      <c r="AB943" s="49"/>
      <c r="AC943" s="84">
        <v>943</v>
      </c>
      <c r="AD9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3" s="107">
        <v>9.0999999999999801</v>
      </c>
      <c r="AF943" s="110"/>
      <c r="AG943" s="2"/>
      <c r="AI943" s="3"/>
      <c r="AJ943" s="3"/>
      <c r="AK943" s="3"/>
    </row>
    <row r="944" spans="1:37" ht="34.049999999999997" customHeight="1" x14ac:dyDescent="0.3">
      <c r="A944" t="s">
        <v>1859</v>
      </c>
      <c r="C944" t="s">
        <v>487</v>
      </c>
      <c r="D944" s="14"/>
      <c r="E944" s="14" t="s">
        <v>56</v>
      </c>
      <c r="F944" s="79">
        <v>8.9915254237288007</v>
      </c>
      <c r="G944" s="80"/>
      <c r="H944" s="14"/>
      <c r="I944" s="14"/>
      <c r="J944" s="15" t="s">
        <v>487</v>
      </c>
      <c r="K944" s="64"/>
      <c r="L944" s="64"/>
      <c r="M944" s="15"/>
      <c r="N944" s="81"/>
      <c r="O944" s="82">
        <v>705.062744140625</v>
      </c>
      <c r="P944" s="82">
        <v>6505.697265625</v>
      </c>
      <c r="Q944" s="75"/>
      <c r="R944" s="83"/>
      <c r="S944" s="83"/>
      <c r="T944" s="77"/>
      <c r="U944" s="77"/>
      <c r="V944" s="77"/>
      <c r="W944" s="77"/>
      <c r="X944" s="50"/>
      <c r="Y944" s="50"/>
      <c r="Z944" s="50"/>
      <c r="AA944" s="50"/>
      <c r="AB944" s="49"/>
      <c r="AC944" s="84">
        <v>944</v>
      </c>
      <c r="AD9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4" s="107">
        <v>9.1999999999999797</v>
      </c>
      <c r="AF944" s="110"/>
      <c r="AG944" s="2"/>
      <c r="AI944" s="3"/>
      <c r="AJ944" s="3"/>
      <c r="AK944" s="3"/>
    </row>
    <row r="945" spans="1:37" ht="34.049999999999997" customHeight="1" x14ac:dyDescent="0.3">
      <c r="A945" t="s">
        <v>1860</v>
      </c>
      <c r="C945" t="s">
        <v>464</v>
      </c>
      <c r="D945" s="14"/>
      <c r="E945" s="14" t="s">
        <v>56</v>
      </c>
      <c r="F945" s="79">
        <v>9.1355932203389685</v>
      </c>
      <c r="G945" s="80"/>
      <c r="H945" s="14"/>
      <c r="I945" s="14"/>
      <c r="J945" s="15" t="s">
        <v>464</v>
      </c>
      <c r="K945" s="64"/>
      <c r="L945" s="64"/>
      <c r="M945" s="15"/>
      <c r="N945" s="81"/>
      <c r="O945" s="82">
        <v>8735.3984375</v>
      </c>
      <c r="P945" s="82">
        <v>7860.767578125</v>
      </c>
      <c r="Q945" s="75"/>
      <c r="R945" s="83"/>
      <c r="S945" s="83"/>
      <c r="T945" s="77"/>
      <c r="U945" s="77"/>
      <c r="V945" s="77"/>
      <c r="W945" s="77"/>
      <c r="X945" s="50"/>
      <c r="Y945" s="50"/>
      <c r="Z945" s="50"/>
      <c r="AA945" s="50"/>
      <c r="AB945" s="49"/>
      <c r="AC945" s="84">
        <v>945</v>
      </c>
      <c r="AD9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5" s="107">
        <v>9.2999999999999794</v>
      </c>
      <c r="AF945" s="110"/>
      <c r="AG945" s="2"/>
      <c r="AI945" s="3"/>
      <c r="AJ945" s="3"/>
      <c r="AK945" s="3"/>
    </row>
    <row r="946" spans="1:37" ht="34.049999999999997" customHeight="1" x14ac:dyDescent="0.3">
      <c r="A946" t="s">
        <v>1861</v>
      </c>
      <c r="C946" t="s">
        <v>344</v>
      </c>
      <c r="D946" s="14"/>
      <c r="E946" s="14" t="s">
        <v>56</v>
      </c>
      <c r="F946" s="79">
        <v>9.2796610169491416</v>
      </c>
      <c r="G946" s="80"/>
      <c r="H946" s="14"/>
      <c r="I946" s="14"/>
      <c r="J946" s="15" t="s">
        <v>344</v>
      </c>
      <c r="K946" s="64"/>
      <c r="L946" s="64"/>
      <c r="M946" s="15"/>
      <c r="N946" s="81"/>
      <c r="O946" s="82">
        <v>3456.542236328125</v>
      </c>
      <c r="P946" s="82">
        <v>2011.953369140625</v>
      </c>
      <c r="Q946" s="75"/>
      <c r="R946" s="83"/>
      <c r="S946" s="83"/>
      <c r="T946" s="77"/>
      <c r="U946" s="77"/>
      <c r="V946" s="77"/>
      <c r="W946" s="77"/>
      <c r="X946" s="50"/>
      <c r="Y946" s="50"/>
      <c r="Z946" s="50"/>
      <c r="AA946" s="50"/>
      <c r="AB946" s="49"/>
      <c r="AC946" s="84">
        <v>946</v>
      </c>
      <c r="AD9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6" s="107">
        <v>9.3999999999999808</v>
      </c>
      <c r="AF946" s="110"/>
      <c r="AG946" s="2"/>
      <c r="AI946" s="3"/>
      <c r="AJ946" s="3"/>
      <c r="AK946" s="3"/>
    </row>
    <row r="947" spans="1:37" ht="34.049999999999997" customHeight="1" x14ac:dyDescent="0.3">
      <c r="A947" t="s">
        <v>1862</v>
      </c>
      <c r="C947" t="s">
        <v>488</v>
      </c>
      <c r="D947" s="14"/>
      <c r="E947" s="14" t="s">
        <v>56</v>
      </c>
      <c r="F947" s="79">
        <v>9.4237288135593094</v>
      </c>
      <c r="G947" s="80"/>
      <c r="H947" s="14"/>
      <c r="I947" s="14"/>
      <c r="J947" s="15" t="s">
        <v>488</v>
      </c>
      <c r="K947" s="64"/>
      <c r="L947" s="64"/>
      <c r="M947" s="15"/>
      <c r="N947" s="81"/>
      <c r="O947" s="82">
        <v>9620.3720703125</v>
      </c>
      <c r="P947" s="82">
        <v>5800.31396484375</v>
      </c>
      <c r="Q947" s="75"/>
      <c r="R947" s="83"/>
      <c r="S947" s="83"/>
      <c r="T947" s="77"/>
      <c r="U947" s="77"/>
      <c r="V947" s="77"/>
      <c r="W947" s="77"/>
      <c r="X947" s="50"/>
      <c r="Y947" s="50"/>
      <c r="Z947" s="50"/>
      <c r="AA947" s="50"/>
      <c r="AB947" s="49"/>
      <c r="AC947" s="84">
        <v>947</v>
      </c>
      <c r="AD9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7" s="107">
        <v>9.4999999999999805</v>
      </c>
      <c r="AF947" s="110"/>
      <c r="AG947" s="2"/>
      <c r="AI947" s="3"/>
      <c r="AJ947" s="3"/>
      <c r="AK947" s="3"/>
    </row>
    <row r="948" spans="1:37" ht="34.049999999999997" customHeight="1" x14ac:dyDescent="0.3">
      <c r="A948" t="s">
        <v>1863</v>
      </c>
      <c r="C948" t="s">
        <v>243</v>
      </c>
      <c r="D948" s="14"/>
      <c r="E948" s="14" t="s">
        <v>56</v>
      </c>
      <c r="F948" s="79">
        <v>9.5677966101694771</v>
      </c>
      <c r="G948" s="80"/>
      <c r="H948" s="14"/>
      <c r="I948" s="14"/>
      <c r="J948" s="15" t="s">
        <v>243</v>
      </c>
      <c r="K948" s="64"/>
      <c r="L948" s="64"/>
      <c r="M948" s="15"/>
      <c r="N948" s="81"/>
      <c r="O948" s="82">
        <v>6114.9013671875</v>
      </c>
      <c r="P948" s="82">
        <v>845.77508544921875</v>
      </c>
      <c r="Q948" s="75"/>
      <c r="R948" s="83"/>
      <c r="S948" s="83"/>
      <c r="T948" s="77"/>
      <c r="U948" s="77"/>
      <c r="V948" s="77"/>
      <c r="W948" s="77"/>
      <c r="X948" s="50"/>
      <c r="Y948" s="50"/>
      <c r="Z948" s="50"/>
      <c r="AA948" s="50"/>
      <c r="AB948" s="49"/>
      <c r="AC948" s="84">
        <v>948</v>
      </c>
      <c r="AD9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8" s="107">
        <v>9.5999999999999801</v>
      </c>
      <c r="AF948" s="110"/>
      <c r="AG948" s="2"/>
      <c r="AI948" s="3"/>
      <c r="AJ948" s="3"/>
      <c r="AK948" s="3"/>
    </row>
    <row r="949" spans="1:37" ht="34.049999999999997" customHeight="1" x14ac:dyDescent="0.3">
      <c r="A949" t="s">
        <v>1864</v>
      </c>
      <c r="C949" t="s">
        <v>253</v>
      </c>
      <c r="D949" s="14"/>
      <c r="E949" s="14" t="s">
        <v>56</v>
      </c>
      <c r="F949" s="79">
        <v>9.7118644067796467</v>
      </c>
      <c r="G949" s="80"/>
      <c r="H949" s="14"/>
      <c r="I949" s="14"/>
      <c r="J949" s="15" t="s">
        <v>253</v>
      </c>
      <c r="K949" s="64"/>
      <c r="L949" s="64"/>
      <c r="M949" s="15"/>
      <c r="N949" s="81"/>
      <c r="O949" s="82">
        <v>8499.4384765625</v>
      </c>
      <c r="P949" s="82">
        <v>8632.62890625</v>
      </c>
      <c r="Q949" s="75"/>
      <c r="R949" s="83"/>
      <c r="S949" s="83"/>
      <c r="T949" s="77"/>
      <c r="U949" s="77"/>
      <c r="V949" s="77"/>
      <c r="W949" s="77"/>
      <c r="X949" s="50"/>
      <c r="Y949" s="50"/>
      <c r="Z949" s="50"/>
      <c r="AA949" s="50"/>
      <c r="AB949" s="49"/>
      <c r="AC949" s="84">
        <v>949</v>
      </c>
      <c r="AD9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49" s="107">
        <v>9.6999999999999797</v>
      </c>
      <c r="AF949" s="110"/>
      <c r="AG949" s="2"/>
      <c r="AI949" s="3"/>
      <c r="AJ949" s="3"/>
      <c r="AK949" s="3"/>
    </row>
    <row r="950" spans="1:37" ht="34.049999999999997" customHeight="1" x14ac:dyDescent="0.3">
      <c r="A950" t="s">
        <v>1865</v>
      </c>
      <c r="C950" t="s">
        <v>201</v>
      </c>
      <c r="D950" s="14"/>
      <c r="E950" s="14" t="s">
        <v>56</v>
      </c>
      <c r="F950" s="79">
        <v>9.8559322033898162</v>
      </c>
      <c r="G950" s="80"/>
      <c r="H950" s="14"/>
      <c r="I950" s="14"/>
      <c r="J950" s="15" t="s">
        <v>201</v>
      </c>
      <c r="K950" s="64"/>
      <c r="L950" s="64"/>
      <c r="M950" s="15"/>
      <c r="N950" s="81"/>
      <c r="O950" s="82">
        <v>7411.58984375</v>
      </c>
      <c r="P950" s="82">
        <v>3100.54833984375</v>
      </c>
      <c r="Q950" s="75"/>
      <c r="R950" s="83"/>
      <c r="S950" s="83"/>
      <c r="T950" s="77"/>
      <c r="U950" s="77"/>
      <c r="V950" s="77"/>
      <c r="W950" s="77"/>
      <c r="X950" s="50"/>
      <c r="Y950" s="50"/>
      <c r="Z950" s="50"/>
      <c r="AA950" s="50"/>
      <c r="AB950" s="49"/>
      <c r="AC950" s="84">
        <v>950</v>
      </c>
      <c r="AD9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0" s="107">
        <v>9.7999999999999794</v>
      </c>
      <c r="AF950" s="110"/>
      <c r="AG950" s="2"/>
      <c r="AI950" s="3"/>
      <c r="AJ950" s="3"/>
      <c r="AK950" s="3"/>
    </row>
    <row r="951" spans="1:37" ht="34.049999999999997" customHeight="1" x14ac:dyDescent="0.3">
      <c r="A951" t="s">
        <v>1866</v>
      </c>
      <c r="C951" t="s">
        <v>489</v>
      </c>
      <c r="D951" s="14"/>
      <c r="E951" s="14" t="s">
        <v>56</v>
      </c>
      <c r="F951" s="79">
        <v>9.9999999999999876</v>
      </c>
      <c r="G951" s="80"/>
      <c r="H951" s="14"/>
      <c r="I951" s="14"/>
      <c r="J951" s="15" t="s">
        <v>489</v>
      </c>
      <c r="K951" s="64"/>
      <c r="L951" s="64"/>
      <c r="M951" s="15"/>
      <c r="N951" s="81"/>
      <c r="O951" s="82">
        <v>6353.7216796875</v>
      </c>
      <c r="P951" s="82">
        <v>3103.546142578125</v>
      </c>
      <c r="Q951" s="75"/>
      <c r="R951" s="83"/>
      <c r="S951" s="83"/>
      <c r="T951" s="77"/>
      <c r="U951" s="77"/>
      <c r="V951" s="77"/>
      <c r="W951" s="77"/>
      <c r="X951" s="50"/>
      <c r="Y951" s="50"/>
      <c r="Z951" s="50"/>
      <c r="AA951" s="50"/>
      <c r="AB951" s="49"/>
      <c r="AC951" s="84">
        <v>951</v>
      </c>
      <c r="AD9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1" s="107">
        <v>9.8999999999999808</v>
      </c>
      <c r="AF951" s="110"/>
      <c r="AG951" s="2"/>
      <c r="AI951" s="3"/>
      <c r="AJ951" s="3"/>
      <c r="AK951" s="3"/>
    </row>
    <row r="952" spans="1:37" ht="34.049999999999997" customHeight="1" x14ac:dyDescent="0.3">
      <c r="A952" t="s">
        <v>1867</v>
      </c>
      <c r="C952" t="s">
        <v>490</v>
      </c>
      <c r="D952" s="14"/>
      <c r="E952" s="14" t="s">
        <v>56</v>
      </c>
      <c r="F952" s="79">
        <v>1.5000000000000289</v>
      </c>
      <c r="G952" s="80"/>
      <c r="H952" s="14"/>
      <c r="I952" s="14"/>
      <c r="J952" s="15" t="s">
        <v>490</v>
      </c>
      <c r="K952" s="64"/>
      <c r="L952" s="64"/>
      <c r="M952" s="15"/>
      <c r="N952" s="81"/>
      <c r="O952" s="82">
        <v>2132.752685546875</v>
      </c>
      <c r="P952" s="82">
        <v>9383.26171875</v>
      </c>
      <c r="Q952" s="75"/>
      <c r="R952" s="83"/>
      <c r="S952" s="83"/>
      <c r="T952" s="77"/>
      <c r="U952" s="77"/>
      <c r="V952" s="77"/>
      <c r="W952" s="77"/>
      <c r="X952" s="50"/>
      <c r="Y952" s="50"/>
      <c r="Z952" s="50"/>
      <c r="AA952" s="50"/>
      <c r="AB952" s="49"/>
      <c r="AC952" s="84">
        <v>952</v>
      </c>
      <c r="AD9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2" s="107">
        <v>4</v>
      </c>
      <c r="AF952" s="110"/>
      <c r="AG952" s="2"/>
      <c r="AI952" s="3"/>
      <c r="AJ952" s="3"/>
      <c r="AK952" s="3"/>
    </row>
    <row r="953" spans="1:37" ht="34.049999999999997" customHeight="1" x14ac:dyDescent="0.3">
      <c r="A953" t="s">
        <v>1868</v>
      </c>
      <c r="C953" t="s">
        <v>491</v>
      </c>
      <c r="D953" s="14"/>
      <c r="E953" s="14" t="s">
        <v>56</v>
      </c>
      <c r="F953" s="79">
        <v>1.6440677966101975</v>
      </c>
      <c r="G953" s="80"/>
      <c r="H953" s="14"/>
      <c r="I953" s="14"/>
      <c r="J953" s="15" t="s">
        <v>491</v>
      </c>
      <c r="K953" s="64"/>
      <c r="L953" s="64"/>
      <c r="M953" s="15"/>
      <c r="N953" s="81"/>
      <c r="O953" s="82">
        <v>5658.72900390625</v>
      </c>
      <c r="P953" s="82">
        <v>2666.154296875</v>
      </c>
      <c r="Q953" s="75"/>
      <c r="R953" s="83"/>
      <c r="S953" s="83"/>
      <c r="T953" s="77"/>
      <c r="U953" s="77"/>
      <c r="V953" s="77"/>
      <c r="W953" s="77"/>
      <c r="X953" s="50"/>
      <c r="Y953" s="50"/>
      <c r="Z953" s="50"/>
      <c r="AA953" s="50"/>
      <c r="AB953" s="49"/>
      <c r="AC953" s="84">
        <v>953</v>
      </c>
      <c r="AD9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3" s="107">
        <v>4.0999999999999996</v>
      </c>
      <c r="AF953" s="110"/>
      <c r="AG953" s="2"/>
      <c r="AI953" s="3"/>
      <c r="AJ953" s="3"/>
      <c r="AK953" s="3"/>
    </row>
    <row r="954" spans="1:37" ht="34.049999999999997" customHeight="1" x14ac:dyDescent="0.3">
      <c r="A954" t="s">
        <v>1869</v>
      </c>
      <c r="C954" t="s">
        <v>230</v>
      </c>
      <c r="D954" s="14"/>
      <c r="E954" s="14" t="s">
        <v>56</v>
      </c>
      <c r="F954" s="79">
        <v>1.7881355932203675</v>
      </c>
      <c r="G954" s="80"/>
      <c r="H954" s="14"/>
      <c r="I954" s="14"/>
      <c r="J954" s="15" t="s">
        <v>230</v>
      </c>
      <c r="K954" s="64"/>
      <c r="L954" s="64"/>
      <c r="M954" s="15"/>
      <c r="N954" s="81"/>
      <c r="O954" s="82">
        <v>7974.53662109375</v>
      </c>
      <c r="P954" s="82">
        <v>5981.96044921875</v>
      </c>
      <c r="Q954" s="75"/>
      <c r="R954" s="83"/>
      <c r="S954" s="83"/>
      <c r="T954" s="77"/>
      <c r="U954" s="77"/>
      <c r="V954" s="77"/>
      <c r="W954" s="77"/>
      <c r="X954" s="50"/>
      <c r="Y954" s="50"/>
      <c r="Z954" s="50"/>
      <c r="AA954" s="50"/>
      <c r="AB954" s="49"/>
      <c r="AC954" s="84">
        <v>954</v>
      </c>
      <c r="AD9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4" s="107">
        <v>4.2</v>
      </c>
      <c r="AF954" s="110"/>
      <c r="AG954" s="2"/>
      <c r="AI954" s="3"/>
      <c r="AJ954" s="3"/>
      <c r="AK954" s="3"/>
    </row>
    <row r="955" spans="1:37" ht="34.049999999999997" customHeight="1" x14ac:dyDescent="0.3">
      <c r="A955" t="s">
        <v>1870</v>
      </c>
      <c r="C955" t="s">
        <v>436</v>
      </c>
      <c r="D955" s="14"/>
      <c r="E955" s="14" t="s">
        <v>56</v>
      </c>
      <c r="F955" s="79">
        <v>1.9322033898305364</v>
      </c>
      <c r="G955" s="80"/>
      <c r="H955" s="14"/>
      <c r="I955" s="14"/>
      <c r="J955" s="15" t="s">
        <v>436</v>
      </c>
      <c r="K955" s="64"/>
      <c r="L955" s="64"/>
      <c r="M955" s="15"/>
      <c r="N955" s="81"/>
      <c r="O955" s="82">
        <v>7697.35302734375</v>
      </c>
      <c r="P955" s="82">
        <v>3475.619873046875</v>
      </c>
      <c r="Q955" s="75"/>
      <c r="R955" s="83"/>
      <c r="S955" s="83"/>
      <c r="T955" s="77"/>
      <c r="U955" s="77"/>
      <c r="V955" s="77"/>
      <c r="W955" s="77"/>
      <c r="X955" s="50"/>
      <c r="Y955" s="50"/>
      <c r="Z955" s="50"/>
      <c r="AA955" s="50"/>
      <c r="AB955" s="49"/>
      <c r="AC955" s="84">
        <v>955</v>
      </c>
      <c r="AD9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5" s="107">
        <v>4.3</v>
      </c>
      <c r="AF955" s="110"/>
      <c r="AG955" s="2"/>
      <c r="AI955" s="3"/>
      <c r="AJ955" s="3"/>
      <c r="AK955" s="3"/>
    </row>
    <row r="956" spans="1:37" ht="34.049999999999997" customHeight="1" x14ac:dyDescent="0.3">
      <c r="A956" t="s">
        <v>1871</v>
      </c>
      <c r="C956" t="s">
        <v>492</v>
      </c>
      <c r="D956" s="14"/>
      <c r="E956" s="14" t="s">
        <v>56</v>
      </c>
      <c r="F956" s="79">
        <v>2.0762711864407062</v>
      </c>
      <c r="G956" s="80"/>
      <c r="H956" s="14"/>
      <c r="I956" s="14"/>
      <c r="J956" s="15" t="s">
        <v>492</v>
      </c>
      <c r="K956" s="64"/>
      <c r="L956" s="64"/>
      <c r="M956" s="15"/>
      <c r="N956" s="81"/>
      <c r="O956" s="82">
        <v>1503.9996337890625</v>
      </c>
      <c r="P956" s="82">
        <v>2850.425048828125</v>
      </c>
      <c r="Q956" s="75"/>
      <c r="R956" s="83"/>
      <c r="S956" s="83"/>
      <c r="T956" s="77"/>
      <c r="U956" s="77"/>
      <c r="V956" s="77"/>
      <c r="W956" s="77"/>
      <c r="X956" s="50"/>
      <c r="Y956" s="50"/>
      <c r="Z956" s="50"/>
      <c r="AA956" s="50"/>
      <c r="AB956" s="49"/>
      <c r="AC956" s="84">
        <v>956</v>
      </c>
      <c r="AD9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6" s="107">
        <v>4.4000000000000004</v>
      </c>
      <c r="AF956" s="110"/>
      <c r="AG956" s="2"/>
      <c r="AI956" s="3"/>
      <c r="AJ956" s="3"/>
      <c r="AK956" s="3"/>
    </row>
    <row r="957" spans="1:37" ht="34.049999999999997" customHeight="1" x14ac:dyDescent="0.3">
      <c r="A957" t="s">
        <v>1872</v>
      </c>
      <c r="C957" t="s">
        <v>493</v>
      </c>
      <c r="D957" s="14"/>
      <c r="E957" s="14" t="s">
        <v>56</v>
      </c>
      <c r="F957" s="79">
        <v>2.2203389830508753</v>
      </c>
      <c r="G957" s="80"/>
      <c r="H957" s="14"/>
      <c r="I957" s="14"/>
      <c r="J957" s="15" t="s">
        <v>493</v>
      </c>
      <c r="K957" s="64"/>
      <c r="L957" s="64"/>
      <c r="M957" s="15"/>
      <c r="N957" s="81"/>
      <c r="O957" s="82">
        <v>1485.5357666015625</v>
      </c>
      <c r="P957" s="82">
        <v>3252.98583984375</v>
      </c>
      <c r="Q957" s="75"/>
      <c r="R957" s="83"/>
      <c r="S957" s="83"/>
      <c r="T957" s="77"/>
      <c r="U957" s="77"/>
      <c r="V957" s="77"/>
      <c r="W957" s="77"/>
      <c r="X957" s="50"/>
      <c r="Y957" s="50"/>
      <c r="Z957" s="50"/>
      <c r="AA957" s="50"/>
      <c r="AB957" s="49"/>
      <c r="AC957" s="84">
        <v>957</v>
      </c>
      <c r="AD9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7" s="107">
        <v>4.5</v>
      </c>
      <c r="AF957" s="110"/>
      <c r="AG957" s="2"/>
      <c r="AI957" s="3"/>
      <c r="AJ957" s="3"/>
      <c r="AK957" s="3"/>
    </row>
    <row r="958" spans="1:37" ht="34.049999999999997" customHeight="1" x14ac:dyDescent="0.3">
      <c r="A958" t="s">
        <v>1873</v>
      </c>
      <c r="C958" t="s">
        <v>494</v>
      </c>
      <c r="D958" s="14"/>
      <c r="E958" s="14" t="s">
        <v>56</v>
      </c>
      <c r="F958" s="79">
        <v>2.364406779661044</v>
      </c>
      <c r="G958" s="80"/>
      <c r="H958" s="14"/>
      <c r="I958" s="14"/>
      <c r="J958" s="15" t="s">
        <v>494</v>
      </c>
      <c r="K958" s="64"/>
      <c r="L958" s="64"/>
      <c r="M958" s="15"/>
      <c r="N958" s="81"/>
      <c r="O958" s="82">
        <v>1805.9464111328125</v>
      </c>
      <c r="P958" s="82">
        <v>4939.9482421875</v>
      </c>
      <c r="Q958" s="75"/>
      <c r="R958" s="83"/>
      <c r="S958" s="83"/>
      <c r="T958" s="77"/>
      <c r="U958" s="77"/>
      <c r="V958" s="77"/>
      <c r="W958" s="77"/>
      <c r="X958" s="50"/>
      <c r="Y958" s="50"/>
      <c r="Z958" s="50"/>
      <c r="AA958" s="50"/>
      <c r="AB958" s="49"/>
      <c r="AC958" s="84">
        <v>958</v>
      </c>
      <c r="AD9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8" s="107">
        <v>4.5999999999999996</v>
      </c>
      <c r="AF958" s="110"/>
      <c r="AG958" s="2"/>
      <c r="AI958" s="3"/>
      <c r="AJ958" s="3"/>
      <c r="AK958" s="3"/>
    </row>
    <row r="959" spans="1:37" ht="34.049999999999997" customHeight="1" x14ac:dyDescent="0.3">
      <c r="A959" t="s">
        <v>1105</v>
      </c>
      <c r="C959" t="s">
        <v>178</v>
      </c>
      <c r="D959" s="14"/>
      <c r="E959" s="14" t="s">
        <v>56</v>
      </c>
      <c r="F959" s="79">
        <v>2.508474576271214</v>
      </c>
      <c r="G959" s="80"/>
      <c r="H959" s="14"/>
      <c r="I959" s="14"/>
      <c r="J959" s="15" t="s">
        <v>178</v>
      </c>
      <c r="K959" s="64"/>
      <c r="L959" s="64"/>
      <c r="M959" s="15"/>
      <c r="N959" s="81"/>
      <c r="O959" s="82">
        <v>6311.7412109375</v>
      </c>
      <c r="P959" s="82">
        <v>1835.8765869140625</v>
      </c>
      <c r="Q959" s="75"/>
      <c r="R959" s="83"/>
      <c r="S959" s="83"/>
      <c r="T959" s="77"/>
      <c r="U959" s="77"/>
      <c r="V959" s="77"/>
      <c r="W959" s="77"/>
      <c r="X959" s="50"/>
      <c r="Y959" s="50"/>
      <c r="Z959" s="50"/>
      <c r="AA959" s="50"/>
      <c r="AB959" s="49"/>
      <c r="AC959" s="84">
        <v>959</v>
      </c>
      <c r="AD9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59" s="107">
        <v>4.7</v>
      </c>
      <c r="AF959" s="110"/>
      <c r="AG959" s="2"/>
      <c r="AI959" s="3"/>
      <c r="AJ959" s="3"/>
      <c r="AK959" s="3"/>
    </row>
    <row r="960" spans="1:37" ht="34.049999999999997" customHeight="1" x14ac:dyDescent="0.3">
      <c r="A960" t="s">
        <v>1874</v>
      </c>
      <c r="C960" t="s">
        <v>495</v>
      </c>
      <c r="D960" s="14"/>
      <c r="E960" s="14" t="s">
        <v>56</v>
      </c>
      <c r="F960" s="79">
        <v>2.6525423728813826</v>
      </c>
      <c r="G960" s="80"/>
      <c r="H960" s="14"/>
      <c r="I960" s="14"/>
      <c r="J960" s="15" t="s">
        <v>495</v>
      </c>
      <c r="K960" s="64"/>
      <c r="L960" s="64"/>
      <c r="M960" s="15"/>
      <c r="N960" s="81"/>
      <c r="O960" s="82">
        <v>8604.7333984375</v>
      </c>
      <c r="P960" s="82">
        <v>5610.2724609375</v>
      </c>
      <c r="Q960" s="75"/>
      <c r="R960" s="83"/>
      <c r="S960" s="83"/>
      <c r="T960" s="77"/>
      <c r="U960" s="77"/>
      <c r="V960" s="77"/>
      <c r="W960" s="77"/>
      <c r="X960" s="50"/>
      <c r="Y960" s="50"/>
      <c r="Z960" s="50"/>
      <c r="AA960" s="50"/>
      <c r="AB960" s="49"/>
      <c r="AC960" s="84">
        <v>960</v>
      </c>
      <c r="AD9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0" s="107">
        <v>4.8</v>
      </c>
      <c r="AF960" s="110"/>
      <c r="AG960" s="2"/>
      <c r="AI960" s="3"/>
      <c r="AJ960" s="3"/>
      <c r="AK960" s="3"/>
    </row>
    <row r="961" spans="1:37" ht="34.049999999999997" customHeight="1" x14ac:dyDescent="0.3">
      <c r="A961" t="s">
        <v>1875</v>
      </c>
      <c r="C961" t="s">
        <v>344</v>
      </c>
      <c r="D961" s="14"/>
      <c r="E961" s="14" t="s">
        <v>56</v>
      </c>
      <c r="F961" s="79">
        <v>2.7966101694915526</v>
      </c>
      <c r="G961" s="80"/>
      <c r="H961" s="14"/>
      <c r="I961" s="14"/>
      <c r="J961" s="15" t="s">
        <v>344</v>
      </c>
      <c r="K961" s="64"/>
      <c r="L961" s="64"/>
      <c r="M961" s="15"/>
      <c r="N961" s="81"/>
      <c r="O961" s="82">
        <v>5745.2548828125</v>
      </c>
      <c r="P961" s="82">
        <v>7714.2626953125</v>
      </c>
      <c r="Q961" s="75"/>
      <c r="R961" s="83"/>
      <c r="S961" s="83"/>
      <c r="T961" s="77"/>
      <c r="U961" s="77"/>
      <c r="V961" s="77"/>
      <c r="W961" s="77"/>
      <c r="X961" s="50"/>
      <c r="Y961" s="50"/>
      <c r="Z961" s="50"/>
      <c r="AA961" s="50"/>
      <c r="AB961" s="49"/>
      <c r="AC961" s="84">
        <v>961</v>
      </c>
      <c r="AD9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1" s="107">
        <v>4.9000000000000004</v>
      </c>
      <c r="AF961" s="110"/>
      <c r="AG961" s="2"/>
      <c r="AI961" s="3"/>
      <c r="AJ961" s="3"/>
      <c r="AK961" s="3"/>
    </row>
    <row r="962" spans="1:37" ht="34.049999999999997" customHeight="1" x14ac:dyDescent="0.3">
      <c r="A962" t="s">
        <v>1876</v>
      </c>
      <c r="C962" t="s">
        <v>496</v>
      </c>
      <c r="D962" s="14"/>
      <c r="E962" s="14" t="s">
        <v>56</v>
      </c>
      <c r="F962" s="79">
        <v>2.9406779661017213</v>
      </c>
      <c r="G962" s="80"/>
      <c r="H962" s="14"/>
      <c r="I962" s="14"/>
      <c r="J962" s="15" t="s">
        <v>496</v>
      </c>
      <c r="K962" s="64"/>
      <c r="L962" s="64"/>
      <c r="M962" s="15"/>
      <c r="N962" s="81"/>
      <c r="O962" s="82">
        <v>4889.16015625</v>
      </c>
      <c r="P962" s="82">
        <v>9205.2060546875</v>
      </c>
      <c r="Q962" s="75"/>
      <c r="R962" s="83"/>
      <c r="S962" s="83"/>
      <c r="T962" s="77"/>
      <c r="U962" s="77"/>
      <c r="V962" s="77"/>
      <c r="W962" s="77"/>
      <c r="X962" s="50"/>
      <c r="Y962" s="50"/>
      <c r="Z962" s="50"/>
      <c r="AA962" s="50"/>
      <c r="AB962" s="49"/>
      <c r="AC962" s="84">
        <v>962</v>
      </c>
      <c r="AD9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2" s="107">
        <v>5</v>
      </c>
      <c r="AF962" s="110"/>
      <c r="AG962" s="2"/>
      <c r="AI962" s="3"/>
      <c r="AJ962" s="3"/>
      <c r="AK962" s="3"/>
    </row>
    <row r="963" spans="1:37" ht="34.049999999999997" customHeight="1" x14ac:dyDescent="0.3">
      <c r="A963" t="s">
        <v>1877</v>
      </c>
      <c r="C963" t="s">
        <v>238</v>
      </c>
      <c r="D963" s="14"/>
      <c r="E963" s="14" t="s">
        <v>56</v>
      </c>
      <c r="F963" s="79">
        <v>3.0847457627118899</v>
      </c>
      <c r="G963" s="80"/>
      <c r="H963" s="14"/>
      <c r="I963" s="14"/>
      <c r="J963" s="15" t="s">
        <v>238</v>
      </c>
      <c r="K963" s="64"/>
      <c r="L963" s="64"/>
      <c r="M963" s="15"/>
      <c r="N963" s="81"/>
      <c r="O963" s="82">
        <v>6123.4013671875</v>
      </c>
      <c r="P963" s="82">
        <v>278.12997436523437</v>
      </c>
      <c r="Q963" s="75"/>
      <c r="R963" s="83"/>
      <c r="S963" s="83"/>
      <c r="T963" s="77"/>
      <c r="U963" s="77"/>
      <c r="V963" s="77"/>
      <c r="W963" s="77"/>
      <c r="X963" s="50"/>
      <c r="Y963" s="50"/>
      <c r="Z963" s="50"/>
      <c r="AA963" s="50"/>
      <c r="AB963" s="49"/>
      <c r="AC963" s="84">
        <v>963</v>
      </c>
      <c r="AD9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3" s="107">
        <v>5.0999999999999996</v>
      </c>
      <c r="AF963" s="110"/>
      <c r="AG963" s="2"/>
      <c r="AI963" s="3"/>
      <c r="AJ963" s="3"/>
      <c r="AK963" s="3"/>
    </row>
    <row r="964" spans="1:37" ht="34.049999999999997" customHeight="1" x14ac:dyDescent="0.3">
      <c r="A964" t="s">
        <v>1878</v>
      </c>
      <c r="C964" t="s">
        <v>494</v>
      </c>
      <c r="D964" s="14"/>
      <c r="E964" s="14" t="s">
        <v>56</v>
      </c>
      <c r="F964" s="79">
        <v>3.2288135593220604</v>
      </c>
      <c r="G964" s="80"/>
      <c r="H964" s="14"/>
      <c r="I964" s="14"/>
      <c r="J964" s="15" t="s">
        <v>494</v>
      </c>
      <c r="K964" s="64"/>
      <c r="L964" s="64"/>
      <c r="M964" s="15"/>
      <c r="N964" s="81"/>
      <c r="O964" s="82">
        <v>8195.626953125</v>
      </c>
      <c r="P964" s="82">
        <v>8630.9765625</v>
      </c>
      <c r="Q964" s="75"/>
      <c r="R964" s="83"/>
      <c r="S964" s="83"/>
      <c r="T964" s="77"/>
      <c r="U964" s="77"/>
      <c r="V964" s="77"/>
      <c r="W964" s="77"/>
      <c r="X964" s="50"/>
      <c r="Y964" s="50"/>
      <c r="Z964" s="50"/>
      <c r="AA964" s="50"/>
      <c r="AB964" s="49"/>
      <c r="AC964" s="84">
        <v>964</v>
      </c>
      <c r="AD9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4" s="107">
        <v>5.2</v>
      </c>
      <c r="AF964" s="110"/>
      <c r="AG964" s="2"/>
      <c r="AI964" s="3"/>
      <c r="AJ964" s="3"/>
      <c r="AK964" s="3"/>
    </row>
    <row r="965" spans="1:37" ht="34.049999999999997" customHeight="1" x14ac:dyDescent="0.3">
      <c r="A965" t="s">
        <v>1879</v>
      </c>
      <c r="C965" t="s">
        <v>497</v>
      </c>
      <c r="D965" s="14"/>
      <c r="E965" s="14" t="s">
        <v>56</v>
      </c>
      <c r="F965" s="79">
        <v>3.372881355932229</v>
      </c>
      <c r="G965" s="80"/>
      <c r="H965" s="14"/>
      <c r="I965" s="14"/>
      <c r="J965" s="15" t="s">
        <v>497</v>
      </c>
      <c r="K965" s="64"/>
      <c r="L965" s="64"/>
      <c r="M965" s="15"/>
      <c r="N965" s="81"/>
      <c r="O965" s="82">
        <v>8839.1259765625</v>
      </c>
      <c r="P965" s="82">
        <v>2625.279296875</v>
      </c>
      <c r="Q965" s="75"/>
      <c r="R965" s="83"/>
      <c r="S965" s="83"/>
      <c r="T965" s="77"/>
      <c r="U965" s="77"/>
      <c r="V965" s="77"/>
      <c r="W965" s="77"/>
      <c r="X965" s="50"/>
      <c r="Y965" s="50"/>
      <c r="Z965" s="50"/>
      <c r="AA965" s="50"/>
      <c r="AB965" s="49"/>
      <c r="AC965" s="84">
        <v>965</v>
      </c>
      <c r="AD9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5" s="107">
        <v>5.3</v>
      </c>
      <c r="AF965" s="110"/>
      <c r="AG965" s="2"/>
      <c r="AI965" s="3"/>
      <c r="AJ965" s="3"/>
      <c r="AK965" s="3"/>
    </row>
    <row r="966" spans="1:37" ht="34.049999999999997" customHeight="1" x14ac:dyDescent="0.3">
      <c r="A966" t="s">
        <v>1880</v>
      </c>
      <c r="C966" t="s">
        <v>498</v>
      </c>
      <c r="D966" s="14"/>
      <c r="E966" s="14" t="s">
        <v>56</v>
      </c>
      <c r="F966" s="79">
        <v>3.516949152542399</v>
      </c>
      <c r="G966" s="80"/>
      <c r="H966" s="14"/>
      <c r="I966" s="14"/>
      <c r="J966" s="15" t="s">
        <v>498</v>
      </c>
      <c r="K966" s="64"/>
      <c r="L966" s="64"/>
      <c r="M966" s="15"/>
      <c r="N966" s="81"/>
      <c r="O966" s="82">
        <v>1780.801513671875</v>
      </c>
      <c r="P966" s="82">
        <v>1143.6141357421875</v>
      </c>
      <c r="Q966" s="75"/>
      <c r="R966" s="83"/>
      <c r="S966" s="83"/>
      <c r="T966" s="77"/>
      <c r="U966" s="77"/>
      <c r="V966" s="77"/>
      <c r="W966" s="77"/>
      <c r="X966" s="50"/>
      <c r="Y966" s="50"/>
      <c r="Z966" s="50"/>
      <c r="AA966" s="50"/>
      <c r="AB966" s="49"/>
      <c r="AC966" s="84">
        <v>966</v>
      </c>
      <c r="AD9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6" s="107">
        <v>5.4</v>
      </c>
      <c r="AF966" s="110"/>
      <c r="AG966" s="2"/>
      <c r="AI966" s="3"/>
      <c r="AJ966" s="3"/>
      <c r="AK966" s="3"/>
    </row>
    <row r="967" spans="1:37" ht="34.049999999999997" customHeight="1" x14ac:dyDescent="0.3">
      <c r="A967" t="s">
        <v>1881</v>
      </c>
      <c r="C967" t="s">
        <v>499</v>
      </c>
      <c r="D967" s="14"/>
      <c r="E967" s="14" t="s">
        <v>56</v>
      </c>
      <c r="F967" s="79">
        <v>3.6610169491525539</v>
      </c>
      <c r="G967" s="80"/>
      <c r="H967" s="14"/>
      <c r="I967" s="14"/>
      <c r="J967" s="15" t="s">
        <v>499</v>
      </c>
      <c r="K967" s="64"/>
      <c r="L967" s="64"/>
      <c r="M967" s="15"/>
      <c r="N967" s="81"/>
      <c r="O967" s="82">
        <v>5166.05615234375</v>
      </c>
      <c r="P967" s="82">
        <v>8804.5478515625</v>
      </c>
      <c r="Q967" s="75"/>
      <c r="R967" s="83"/>
      <c r="S967" s="83"/>
      <c r="T967" s="77"/>
      <c r="U967" s="77"/>
      <c r="V967" s="77"/>
      <c r="W967" s="77"/>
      <c r="X967" s="50"/>
      <c r="Y967" s="50"/>
      <c r="Z967" s="50"/>
      <c r="AA967" s="50"/>
      <c r="AB967" s="49"/>
      <c r="AC967" s="84">
        <v>967</v>
      </c>
      <c r="AD9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7" s="107">
        <v>5.4999999999999902</v>
      </c>
      <c r="AF967" s="110"/>
      <c r="AG967" s="2"/>
      <c r="AI967" s="3"/>
      <c r="AJ967" s="3"/>
      <c r="AK967" s="3"/>
    </row>
    <row r="968" spans="1:37" ht="34.049999999999997" customHeight="1" x14ac:dyDescent="0.3">
      <c r="A968" t="s">
        <v>1882</v>
      </c>
      <c r="C968" t="s">
        <v>500</v>
      </c>
      <c r="D968" s="14"/>
      <c r="E968" s="14" t="s">
        <v>56</v>
      </c>
      <c r="F968" s="79">
        <v>3.8050847457627222</v>
      </c>
      <c r="G968" s="80"/>
      <c r="H968" s="14"/>
      <c r="I968" s="14"/>
      <c r="J968" s="15" t="s">
        <v>500</v>
      </c>
      <c r="K968" s="64"/>
      <c r="L968" s="64"/>
      <c r="M968" s="15"/>
      <c r="N968" s="81"/>
      <c r="O968" s="82">
        <v>5946.107421875</v>
      </c>
      <c r="P968" s="82">
        <v>1679.842041015625</v>
      </c>
      <c r="Q968" s="75"/>
      <c r="R968" s="83"/>
      <c r="S968" s="83"/>
      <c r="T968" s="77"/>
      <c r="U968" s="77"/>
      <c r="V968" s="77"/>
      <c r="W968" s="77"/>
      <c r="X968" s="50"/>
      <c r="Y968" s="50"/>
      <c r="Z968" s="50"/>
      <c r="AA968" s="50"/>
      <c r="AB968" s="49"/>
      <c r="AC968" s="84">
        <v>968</v>
      </c>
      <c r="AD9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8" s="107">
        <v>5.5999999999999899</v>
      </c>
      <c r="AF968" s="110"/>
      <c r="AG968" s="2"/>
      <c r="AI968" s="3"/>
      <c r="AJ968" s="3"/>
      <c r="AK968" s="3"/>
    </row>
    <row r="969" spans="1:37" ht="34.049999999999997" customHeight="1" x14ac:dyDescent="0.3">
      <c r="A969" t="s">
        <v>1883</v>
      </c>
      <c r="C969" t="s">
        <v>373</v>
      </c>
      <c r="D969" s="14"/>
      <c r="E969" s="14" t="s">
        <v>56</v>
      </c>
      <c r="F969" s="79">
        <v>3.9491525423728926</v>
      </c>
      <c r="G969" s="80"/>
      <c r="H969" s="14"/>
      <c r="I969" s="14"/>
      <c r="J969" s="15" t="s">
        <v>373</v>
      </c>
      <c r="K969" s="64"/>
      <c r="L969" s="64"/>
      <c r="M969" s="15"/>
      <c r="N969" s="81"/>
      <c r="O969" s="82">
        <v>4184.12255859375</v>
      </c>
      <c r="P969" s="82">
        <v>5652.466796875</v>
      </c>
      <c r="Q969" s="75"/>
      <c r="R969" s="83"/>
      <c r="S969" s="83"/>
      <c r="T969" s="77"/>
      <c r="U969" s="77"/>
      <c r="V969" s="77"/>
      <c r="W969" s="77"/>
      <c r="X969" s="50"/>
      <c r="Y969" s="50"/>
      <c r="Z969" s="50"/>
      <c r="AA969" s="50"/>
      <c r="AB969" s="49"/>
      <c r="AC969" s="84">
        <v>969</v>
      </c>
      <c r="AD9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69" s="107">
        <v>5.6999999999999904</v>
      </c>
      <c r="AF969" s="110"/>
      <c r="AG969" s="2"/>
      <c r="AI969" s="3"/>
      <c r="AJ969" s="3"/>
      <c r="AK969" s="3"/>
    </row>
    <row r="970" spans="1:37" ht="34.049999999999997" customHeight="1" x14ac:dyDescent="0.3">
      <c r="A970" t="s">
        <v>1884</v>
      </c>
      <c r="C970" t="s">
        <v>188</v>
      </c>
      <c r="D970" s="14"/>
      <c r="E970" s="14" t="s">
        <v>56</v>
      </c>
      <c r="F970" s="79">
        <v>4.0932203389830608</v>
      </c>
      <c r="G970" s="80"/>
      <c r="H970" s="14"/>
      <c r="I970" s="14"/>
      <c r="J970" s="15" t="s">
        <v>188</v>
      </c>
      <c r="K970" s="64"/>
      <c r="L970" s="64"/>
      <c r="M970" s="15"/>
      <c r="N970" s="81"/>
      <c r="O970" s="82">
        <v>8774.962890625</v>
      </c>
      <c r="P970" s="82">
        <v>5936.67578125</v>
      </c>
      <c r="Q970" s="75"/>
      <c r="R970" s="83"/>
      <c r="S970" s="83"/>
      <c r="T970" s="77"/>
      <c r="U970" s="77"/>
      <c r="V970" s="77"/>
      <c r="W970" s="77"/>
      <c r="X970" s="50"/>
      <c r="Y970" s="50"/>
      <c r="Z970" s="50"/>
      <c r="AA970" s="50"/>
      <c r="AB970" s="49"/>
      <c r="AC970" s="84">
        <v>970</v>
      </c>
      <c r="AD9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0" s="107">
        <v>5.7999999999999901</v>
      </c>
      <c r="AF970" s="110"/>
      <c r="AG970" s="2"/>
      <c r="AI970" s="3"/>
      <c r="AJ970" s="3"/>
      <c r="AK970" s="3"/>
    </row>
    <row r="971" spans="1:37" ht="34.049999999999997" customHeight="1" x14ac:dyDescent="0.3">
      <c r="A971" t="s">
        <v>1885</v>
      </c>
      <c r="C971" t="s">
        <v>407</v>
      </c>
      <c r="D971" s="14"/>
      <c r="E971" s="14" t="s">
        <v>56</v>
      </c>
      <c r="F971" s="79">
        <v>4.2372881355932304</v>
      </c>
      <c r="G971" s="80"/>
      <c r="H971" s="14"/>
      <c r="I971" s="14"/>
      <c r="J971" s="15" t="s">
        <v>407</v>
      </c>
      <c r="K971" s="64"/>
      <c r="L971" s="64"/>
      <c r="M971" s="15"/>
      <c r="N971" s="81"/>
      <c r="O971" s="82">
        <v>1943.0716552734375</v>
      </c>
      <c r="P971" s="82">
        <v>1760.1317138671875</v>
      </c>
      <c r="Q971" s="75"/>
      <c r="R971" s="83"/>
      <c r="S971" s="83"/>
      <c r="T971" s="77"/>
      <c r="U971" s="77"/>
      <c r="V971" s="77"/>
      <c r="W971" s="77"/>
      <c r="X971" s="50"/>
      <c r="Y971" s="50"/>
      <c r="Z971" s="50"/>
      <c r="AA971" s="50"/>
      <c r="AB971" s="49"/>
      <c r="AC971" s="84">
        <v>971</v>
      </c>
      <c r="AD9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1" s="107">
        <v>5.8999999999999897</v>
      </c>
      <c r="AF971" s="110"/>
      <c r="AG971" s="2"/>
      <c r="AI971" s="3"/>
      <c r="AJ971" s="3"/>
      <c r="AK971" s="3"/>
    </row>
    <row r="972" spans="1:37" ht="34.049999999999997" customHeight="1" x14ac:dyDescent="0.3">
      <c r="A972" t="s">
        <v>1886</v>
      </c>
      <c r="C972" t="s">
        <v>501</v>
      </c>
      <c r="D972" s="14"/>
      <c r="E972" s="14" t="s">
        <v>56</v>
      </c>
      <c r="F972" s="79">
        <v>4.3813559322033999</v>
      </c>
      <c r="G972" s="80"/>
      <c r="H972" s="14"/>
      <c r="I972" s="14"/>
      <c r="J972" s="15" t="s">
        <v>501</v>
      </c>
      <c r="K972" s="64"/>
      <c r="L972" s="64"/>
      <c r="M972" s="15"/>
      <c r="N972" s="81"/>
      <c r="O972" s="82">
        <v>1742.4776611328125</v>
      </c>
      <c r="P972" s="82">
        <v>7669.8115234375</v>
      </c>
      <c r="Q972" s="75"/>
      <c r="R972" s="83"/>
      <c r="S972" s="83"/>
      <c r="T972" s="77"/>
      <c r="U972" s="77"/>
      <c r="V972" s="77"/>
      <c r="W972" s="77"/>
      <c r="X972" s="50"/>
      <c r="Y972" s="50"/>
      <c r="Z972" s="50"/>
      <c r="AA972" s="50"/>
      <c r="AB972" s="49"/>
      <c r="AC972" s="84">
        <v>972</v>
      </c>
      <c r="AD9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2" s="107">
        <v>5.9999999999999902</v>
      </c>
      <c r="AF972" s="110"/>
      <c r="AG972" s="2"/>
      <c r="AI972" s="3"/>
      <c r="AJ972" s="3"/>
      <c r="AK972" s="3"/>
    </row>
    <row r="973" spans="1:37" ht="34.049999999999997" customHeight="1" x14ac:dyDescent="0.3">
      <c r="A973" t="s">
        <v>1887</v>
      </c>
      <c r="C973" t="s">
        <v>324</v>
      </c>
      <c r="D973" s="14"/>
      <c r="E973" s="14" t="s">
        <v>56</v>
      </c>
      <c r="F973" s="79">
        <v>4.5254237288135686</v>
      </c>
      <c r="G973" s="80"/>
      <c r="H973" s="14"/>
      <c r="I973" s="14"/>
      <c r="J973" s="15" t="s">
        <v>324</v>
      </c>
      <c r="K973" s="64"/>
      <c r="L973" s="64"/>
      <c r="M973" s="15"/>
      <c r="N973" s="81"/>
      <c r="O973" s="82">
        <v>8640.150390625</v>
      </c>
      <c r="P973" s="82">
        <v>3031.78271484375</v>
      </c>
      <c r="Q973" s="75"/>
      <c r="R973" s="83"/>
      <c r="S973" s="83"/>
      <c r="T973" s="77"/>
      <c r="U973" s="77"/>
      <c r="V973" s="77"/>
      <c r="W973" s="77"/>
      <c r="X973" s="50"/>
      <c r="Y973" s="50"/>
      <c r="Z973" s="50"/>
      <c r="AA973" s="50"/>
      <c r="AB973" s="49"/>
      <c r="AC973" s="84">
        <v>973</v>
      </c>
      <c r="AD9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3" s="107">
        <v>6.0999999999999899</v>
      </c>
      <c r="AF973" s="110"/>
      <c r="AG973" s="2"/>
      <c r="AI973" s="3"/>
      <c r="AJ973" s="3"/>
      <c r="AK973" s="3"/>
    </row>
    <row r="974" spans="1:37" ht="34.049999999999997" customHeight="1" x14ac:dyDescent="0.3">
      <c r="A974" t="s">
        <v>1888</v>
      </c>
      <c r="C974" t="s">
        <v>261</v>
      </c>
      <c r="D974" s="14"/>
      <c r="E974" s="14" t="s">
        <v>56</v>
      </c>
      <c r="F974" s="79">
        <v>4.669491525423739</v>
      </c>
      <c r="G974" s="80"/>
      <c r="H974" s="14"/>
      <c r="I974" s="14"/>
      <c r="J974" s="15" t="s">
        <v>261</v>
      </c>
      <c r="K974" s="64"/>
      <c r="L974" s="64"/>
      <c r="M974" s="15"/>
      <c r="N974" s="81"/>
      <c r="O974" s="82">
        <v>8684.98828125</v>
      </c>
      <c r="P974" s="82">
        <v>1746.9918212890625</v>
      </c>
      <c r="Q974" s="75"/>
      <c r="R974" s="83"/>
      <c r="S974" s="83"/>
      <c r="T974" s="77"/>
      <c r="U974" s="77"/>
      <c r="V974" s="77"/>
      <c r="W974" s="77"/>
      <c r="X974" s="50"/>
      <c r="Y974" s="50"/>
      <c r="Z974" s="50"/>
      <c r="AA974" s="50"/>
      <c r="AB974" s="49"/>
      <c r="AC974" s="84">
        <v>974</v>
      </c>
      <c r="AD9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4" s="107">
        <v>6.1999999999999904</v>
      </c>
      <c r="AF974" s="110"/>
      <c r="AG974" s="2"/>
      <c r="AI974" s="3"/>
      <c r="AJ974" s="3"/>
      <c r="AK974" s="3"/>
    </row>
    <row r="975" spans="1:37" ht="34.049999999999997" customHeight="1" x14ac:dyDescent="0.3">
      <c r="A975" t="s">
        <v>1889</v>
      </c>
      <c r="C975" t="s">
        <v>174</v>
      </c>
      <c r="D975" s="14"/>
      <c r="E975" s="14" t="s">
        <v>56</v>
      </c>
      <c r="F975" s="79">
        <v>4.8135593220339077</v>
      </c>
      <c r="G975" s="80"/>
      <c r="H975" s="14"/>
      <c r="I975" s="14"/>
      <c r="J975" s="15" t="s">
        <v>174</v>
      </c>
      <c r="K975" s="64"/>
      <c r="L975" s="64"/>
      <c r="M975" s="15"/>
      <c r="N975" s="81"/>
      <c r="O975" s="82">
        <v>5845.193359375</v>
      </c>
      <c r="P975" s="82">
        <v>1335.3607177734375</v>
      </c>
      <c r="Q975" s="75"/>
      <c r="R975" s="83"/>
      <c r="S975" s="83"/>
      <c r="T975" s="77"/>
      <c r="U975" s="77"/>
      <c r="V975" s="77"/>
      <c r="W975" s="77"/>
      <c r="X975" s="50"/>
      <c r="Y975" s="50"/>
      <c r="Z975" s="50"/>
      <c r="AA975" s="50"/>
      <c r="AB975" s="49"/>
      <c r="AC975" s="84">
        <v>975</v>
      </c>
      <c r="AD9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5" s="107">
        <v>6.2999999999999901</v>
      </c>
      <c r="AF975" s="110"/>
      <c r="AG975" s="2"/>
      <c r="AI975" s="3"/>
      <c r="AJ975" s="3"/>
      <c r="AK975" s="3"/>
    </row>
    <row r="976" spans="1:37" ht="34.049999999999997" customHeight="1" x14ac:dyDescent="0.3">
      <c r="A976" t="s">
        <v>1890</v>
      </c>
      <c r="C976" t="s">
        <v>281</v>
      </c>
      <c r="D976" s="14"/>
      <c r="E976" s="14" t="s">
        <v>56</v>
      </c>
      <c r="F976" s="79">
        <v>4.9576271186440763</v>
      </c>
      <c r="G976" s="80"/>
      <c r="H976" s="14"/>
      <c r="I976" s="14"/>
      <c r="J976" s="15" t="s">
        <v>281</v>
      </c>
      <c r="K976" s="64"/>
      <c r="L976" s="64"/>
      <c r="M976" s="15"/>
      <c r="N976" s="81"/>
      <c r="O976" s="82">
        <v>5341.2080078125</v>
      </c>
      <c r="P976" s="82">
        <v>644.40704345703125</v>
      </c>
      <c r="Q976" s="75"/>
      <c r="R976" s="83"/>
      <c r="S976" s="83"/>
      <c r="T976" s="77"/>
      <c r="U976" s="77"/>
      <c r="V976" s="77"/>
      <c r="W976" s="77"/>
      <c r="X976" s="50"/>
      <c r="Y976" s="50"/>
      <c r="Z976" s="50"/>
      <c r="AA976" s="50"/>
      <c r="AB976" s="49"/>
      <c r="AC976" s="84">
        <v>976</v>
      </c>
      <c r="AD9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6" s="107">
        <v>6.3999999999999897</v>
      </c>
      <c r="AF976" s="110"/>
      <c r="AG976" s="2"/>
      <c r="AI976" s="3"/>
      <c r="AJ976" s="3"/>
      <c r="AK976" s="3"/>
    </row>
    <row r="977" spans="1:37" ht="34.049999999999997" customHeight="1" x14ac:dyDescent="0.3">
      <c r="A977" t="s">
        <v>1891</v>
      </c>
      <c r="C977" t="s">
        <v>502</v>
      </c>
      <c r="D977" s="14"/>
      <c r="E977" s="14" t="s">
        <v>56</v>
      </c>
      <c r="F977" s="79">
        <v>5.1016949152542459</v>
      </c>
      <c r="G977" s="80"/>
      <c r="H977" s="14"/>
      <c r="I977" s="14"/>
      <c r="J977" s="15" t="s">
        <v>502</v>
      </c>
      <c r="K977" s="64"/>
      <c r="L977" s="64"/>
      <c r="M977" s="15"/>
      <c r="N977" s="81"/>
      <c r="O977" s="82">
        <v>9555.814453125</v>
      </c>
      <c r="P977" s="82">
        <v>6985.81396484375</v>
      </c>
      <c r="Q977" s="75"/>
      <c r="R977" s="83"/>
      <c r="S977" s="83"/>
      <c r="T977" s="77"/>
      <c r="U977" s="77"/>
      <c r="V977" s="77"/>
      <c r="W977" s="77"/>
      <c r="X977" s="50"/>
      <c r="Y977" s="50"/>
      <c r="Z977" s="50"/>
      <c r="AA977" s="50"/>
      <c r="AB977" s="49"/>
      <c r="AC977" s="84">
        <v>977</v>
      </c>
      <c r="AD9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7" s="107">
        <v>6.4999999999999902</v>
      </c>
      <c r="AF977" s="110"/>
      <c r="AG977" s="2"/>
      <c r="AI977" s="3"/>
      <c r="AJ977" s="3"/>
      <c r="AK977" s="3"/>
    </row>
    <row r="978" spans="1:37" ht="34.049999999999997" customHeight="1" x14ac:dyDescent="0.3">
      <c r="A978" t="s">
        <v>1892</v>
      </c>
      <c r="C978" t="s">
        <v>373</v>
      </c>
      <c r="D978" s="14"/>
      <c r="E978" s="14" t="s">
        <v>56</v>
      </c>
      <c r="F978" s="79">
        <v>5.2457627118644155</v>
      </c>
      <c r="G978" s="80"/>
      <c r="H978" s="14"/>
      <c r="I978" s="14"/>
      <c r="J978" s="15" t="s">
        <v>373</v>
      </c>
      <c r="K978" s="64"/>
      <c r="L978" s="64"/>
      <c r="M978" s="15"/>
      <c r="N978" s="81"/>
      <c r="O978" s="82">
        <v>6055.97900390625</v>
      </c>
      <c r="P978" s="82">
        <v>9230.7109375</v>
      </c>
      <c r="Q978" s="75"/>
      <c r="R978" s="83"/>
      <c r="S978" s="83"/>
      <c r="T978" s="77"/>
      <c r="U978" s="77"/>
      <c r="V978" s="77"/>
      <c r="W978" s="77"/>
      <c r="X978" s="50"/>
      <c r="Y978" s="50"/>
      <c r="Z978" s="50"/>
      <c r="AA978" s="50"/>
      <c r="AB978" s="49"/>
      <c r="AC978" s="84">
        <v>978</v>
      </c>
      <c r="AD9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8" s="107">
        <v>6.5999999999999899</v>
      </c>
      <c r="AF978" s="110"/>
      <c r="AG978" s="2"/>
      <c r="AI978" s="3"/>
      <c r="AJ978" s="3"/>
      <c r="AK978" s="3"/>
    </row>
    <row r="979" spans="1:37" ht="34.049999999999997" customHeight="1" x14ac:dyDescent="0.3">
      <c r="A979" t="s">
        <v>1893</v>
      </c>
      <c r="C979" t="s">
        <v>503</v>
      </c>
      <c r="D979" s="14"/>
      <c r="E979" s="14" t="s">
        <v>56</v>
      </c>
      <c r="F979" s="79">
        <v>5.389830508474585</v>
      </c>
      <c r="G979" s="80"/>
      <c r="H979" s="14"/>
      <c r="I979" s="14"/>
      <c r="J979" s="15" t="s">
        <v>503</v>
      </c>
      <c r="K979" s="64"/>
      <c r="L979" s="64"/>
      <c r="M979" s="15"/>
      <c r="N979" s="81"/>
      <c r="O979" s="82">
        <v>5621.341796875</v>
      </c>
      <c r="P979" s="82">
        <v>828.94769287109375</v>
      </c>
      <c r="Q979" s="75"/>
      <c r="R979" s="83"/>
      <c r="S979" s="83"/>
      <c r="T979" s="77"/>
      <c r="U979" s="77"/>
      <c r="V979" s="77"/>
      <c r="W979" s="77"/>
      <c r="X979" s="50"/>
      <c r="Y979" s="50"/>
      <c r="Z979" s="50"/>
      <c r="AA979" s="50"/>
      <c r="AB979" s="49"/>
      <c r="AC979" s="84">
        <v>979</v>
      </c>
      <c r="AD9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79" s="107">
        <v>6.6999999999999904</v>
      </c>
      <c r="AF979" s="110"/>
      <c r="AG979" s="2"/>
      <c r="AI979" s="3"/>
      <c r="AJ979" s="3"/>
      <c r="AK979" s="3"/>
    </row>
    <row r="980" spans="1:37" ht="34.049999999999997" customHeight="1" x14ac:dyDescent="0.3">
      <c r="A980" t="s">
        <v>1894</v>
      </c>
      <c r="C980" t="s">
        <v>504</v>
      </c>
      <c r="D980" s="14"/>
      <c r="E980" s="14" t="s">
        <v>56</v>
      </c>
      <c r="F980" s="79">
        <v>5.5338983050847537</v>
      </c>
      <c r="G980" s="80"/>
      <c r="H980" s="14"/>
      <c r="I980" s="14"/>
      <c r="J980" s="15" t="s">
        <v>504</v>
      </c>
      <c r="K980" s="64"/>
      <c r="L980" s="64"/>
      <c r="M980" s="15"/>
      <c r="N980" s="81"/>
      <c r="O980" s="82">
        <v>5277.23193359375</v>
      </c>
      <c r="P980" s="82">
        <v>641.535400390625</v>
      </c>
      <c r="Q980" s="75"/>
      <c r="R980" s="83"/>
      <c r="S980" s="83"/>
      <c r="T980" s="77"/>
      <c r="U980" s="77"/>
      <c r="V980" s="77"/>
      <c r="W980" s="77"/>
      <c r="X980" s="50"/>
      <c r="Y980" s="50"/>
      <c r="Z980" s="50"/>
      <c r="AA980" s="50"/>
      <c r="AB980" s="49"/>
      <c r="AC980" s="84">
        <v>980</v>
      </c>
      <c r="AD9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0" s="107">
        <v>6.7999999999999901</v>
      </c>
      <c r="AF980" s="110"/>
      <c r="AG980" s="2"/>
      <c r="AI980" s="3"/>
      <c r="AJ980" s="3"/>
      <c r="AK980" s="3"/>
    </row>
    <row r="981" spans="1:37" ht="34.049999999999997" customHeight="1" x14ac:dyDescent="0.3">
      <c r="A981" t="s">
        <v>1895</v>
      </c>
      <c r="C981" t="s">
        <v>208</v>
      </c>
      <c r="D981" s="14"/>
      <c r="E981" s="14" t="s">
        <v>56</v>
      </c>
      <c r="F981" s="79">
        <v>5.6779661016949232</v>
      </c>
      <c r="G981" s="80"/>
      <c r="H981" s="14"/>
      <c r="I981" s="14"/>
      <c r="J981" s="15" t="s">
        <v>208</v>
      </c>
      <c r="K981" s="64"/>
      <c r="L981" s="64"/>
      <c r="M981" s="15"/>
      <c r="N981" s="81"/>
      <c r="O981" s="82">
        <v>4383.916015625</v>
      </c>
      <c r="P981" s="82">
        <v>9362.181640625</v>
      </c>
      <c r="Q981" s="75"/>
      <c r="R981" s="83"/>
      <c r="S981" s="83"/>
      <c r="T981" s="77"/>
      <c r="U981" s="77"/>
      <c r="V981" s="77"/>
      <c r="W981" s="77"/>
      <c r="X981" s="50"/>
      <c r="Y981" s="50"/>
      <c r="Z981" s="50"/>
      <c r="AA981" s="50"/>
      <c r="AB981" s="49"/>
      <c r="AC981" s="84">
        <v>981</v>
      </c>
      <c r="AD9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1" s="107">
        <v>6.8999999999999897</v>
      </c>
      <c r="AF981" s="110"/>
      <c r="AG981" s="2"/>
      <c r="AI981" s="3"/>
      <c r="AJ981" s="3"/>
      <c r="AK981" s="3"/>
    </row>
    <row r="982" spans="1:37" ht="34.049999999999997" customHeight="1" x14ac:dyDescent="0.3">
      <c r="A982" t="s">
        <v>1896</v>
      </c>
      <c r="C982" t="s">
        <v>459</v>
      </c>
      <c r="D982" s="14"/>
      <c r="E982" s="14" t="s">
        <v>56</v>
      </c>
      <c r="F982" s="79">
        <v>5.8220338983050928</v>
      </c>
      <c r="G982" s="80"/>
      <c r="H982" s="14"/>
      <c r="I982" s="14"/>
      <c r="J982" s="15" t="s">
        <v>459</v>
      </c>
      <c r="K982" s="64"/>
      <c r="L982" s="64"/>
      <c r="M982" s="15"/>
      <c r="N982" s="81"/>
      <c r="O982" s="82">
        <v>6608.72021484375</v>
      </c>
      <c r="P982" s="82">
        <v>4929.33154296875</v>
      </c>
      <c r="Q982" s="75"/>
      <c r="R982" s="83"/>
      <c r="S982" s="83"/>
      <c r="T982" s="77"/>
      <c r="U982" s="77"/>
      <c r="V982" s="77"/>
      <c r="W982" s="77"/>
      <c r="X982" s="50"/>
      <c r="Y982" s="50"/>
      <c r="Z982" s="50"/>
      <c r="AA982" s="50"/>
      <c r="AB982" s="49"/>
      <c r="AC982" s="84">
        <v>982</v>
      </c>
      <c r="AD9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2" s="107">
        <v>6.9999999999999902</v>
      </c>
      <c r="AF982" s="110"/>
      <c r="AG982" s="2"/>
      <c r="AI982" s="3"/>
      <c r="AJ982" s="3"/>
      <c r="AK982" s="3"/>
    </row>
    <row r="983" spans="1:37" ht="34.049999999999997" customHeight="1" x14ac:dyDescent="0.3">
      <c r="A983" t="s">
        <v>1897</v>
      </c>
      <c r="C983" t="s">
        <v>505</v>
      </c>
      <c r="D983" s="14"/>
      <c r="E983" s="14" t="s">
        <v>56</v>
      </c>
      <c r="F983" s="79">
        <v>5.9661016949152614</v>
      </c>
      <c r="G983" s="80"/>
      <c r="H983" s="14"/>
      <c r="I983" s="14"/>
      <c r="J983" s="15" t="s">
        <v>505</v>
      </c>
      <c r="K983" s="64"/>
      <c r="L983" s="64"/>
      <c r="M983" s="15"/>
      <c r="N983" s="81"/>
      <c r="O983" s="82">
        <v>4338.8544921875</v>
      </c>
      <c r="P983" s="82">
        <v>8902.6064453125</v>
      </c>
      <c r="Q983" s="75"/>
      <c r="R983" s="83"/>
      <c r="S983" s="83"/>
      <c r="T983" s="77"/>
      <c r="U983" s="77"/>
      <c r="V983" s="77"/>
      <c r="W983" s="77"/>
      <c r="X983" s="50"/>
      <c r="Y983" s="50"/>
      <c r="Z983" s="50"/>
      <c r="AA983" s="50"/>
      <c r="AB983" s="49"/>
      <c r="AC983" s="84">
        <v>983</v>
      </c>
      <c r="AD9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3" s="107">
        <v>7.0999999999999899</v>
      </c>
      <c r="AF983" s="110"/>
      <c r="AG983" s="2"/>
      <c r="AI983" s="3"/>
      <c r="AJ983" s="3"/>
      <c r="AK983" s="3"/>
    </row>
    <row r="984" spans="1:37" ht="34.049999999999997" customHeight="1" x14ac:dyDescent="0.3">
      <c r="A984" t="s">
        <v>1898</v>
      </c>
      <c r="C984" t="s">
        <v>506</v>
      </c>
      <c r="D984" s="14"/>
      <c r="E984" s="14" t="s">
        <v>56</v>
      </c>
      <c r="F984" s="79">
        <v>6.1101694915254319</v>
      </c>
      <c r="G984" s="80"/>
      <c r="H984" s="14"/>
      <c r="I984" s="14"/>
      <c r="J984" s="15" t="s">
        <v>506</v>
      </c>
      <c r="K984" s="64"/>
      <c r="L984" s="64"/>
      <c r="M984" s="15"/>
      <c r="N984" s="81"/>
      <c r="O984" s="82">
        <v>2864.341796875</v>
      </c>
      <c r="P984" s="82">
        <v>1404.4755859375</v>
      </c>
      <c r="Q984" s="75"/>
      <c r="R984" s="83"/>
      <c r="S984" s="83"/>
      <c r="T984" s="77"/>
      <c r="U984" s="77"/>
      <c r="V984" s="77"/>
      <c r="W984" s="77"/>
      <c r="X984" s="50"/>
      <c r="Y984" s="50"/>
      <c r="Z984" s="50"/>
      <c r="AA984" s="50"/>
      <c r="AB984" s="49"/>
      <c r="AC984" s="84">
        <v>984</v>
      </c>
      <c r="AD9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4" s="107">
        <v>7.1999999999999904</v>
      </c>
      <c r="AF984" s="110"/>
      <c r="AG984" s="2"/>
      <c r="AI984" s="3"/>
      <c r="AJ984" s="3"/>
      <c r="AK984" s="3"/>
    </row>
    <row r="985" spans="1:37" ht="34.049999999999997" customHeight="1" x14ac:dyDescent="0.3">
      <c r="A985" t="s">
        <v>1899</v>
      </c>
      <c r="C985" t="s">
        <v>507</v>
      </c>
      <c r="D985" s="14"/>
      <c r="E985" s="14" t="s">
        <v>56</v>
      </c>
      <c r="F985" s="79">
        <v>6.2542372881356005</v>
      </c>
      <c r="G985" s="80"/>
      <c r="H985" s="14"/>
      <c r="I985" s="14"/>
      <c r="J985" s="15" t="s">
        <v>507</v>
      </c>
      <c r="K985" s="64"/>
      <c r="L985" s="64"/>
      <c r="M985" s="15"/>
      <c r="N985" s="81"/>
      <c r="O985" s="82">
        <v>6183.833984375</v>
      </c>
      <c r="P985" s="82">
        <v>289.24652099609375</v>
      </c>
      <c r="Q985" s="75"/>
      <c r="R985" s="83"/>
      <c r="S985" s="83"/>
      <c r="T985" s="77"/>
      <c r="U985" s="77"/>
      <c r="V985" s="77"/>
      <c r="W985" s="77"/>
      <c r="X985" s="50"/>
      <c r="Y985" s="50"/>
      <c r="Z985" s="50"/>
      <c r="AA985" s="50"/>
      <c r="AB985" s="49"/>
      <c r="AC985" s="84">
        <v>985</v>
      </c>
      <c r="AD9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5" s="107">
        <v>7.2999999999999901</v>
      </c>
      <c r="AF985" s="110"/>
      <c r="AG985" s="2"/>
      <c r="AI985" s="3"/>
      <c r="AJ985" s="3"/>
      <c r="AK985" s="3"/>
    </row>
    <row r="986" spans="1:37" ht="34.049999999999997" customHeight="1" x14ac:dyDescent="0.3">
      <c r="A986" t="s">
        <v>1900</v>
      </c>
      <c r="C986" t="s">
        <v>508</v>
      </c>
      <c r="D986" s="14"/>
      <c r="E986" s="14" t="s">
        <v>56</v>
      </c>
      <c r="F986" s="79">
        <v>6.3983050847457692</v>
      </c>
      <c r="G986" s="80"/>
      <c r="H986" s="14"/>
      <c r="I986" s="14"/>
      <c r="J986" s="15" t="s">
        <v>508</v>
      </c>
      <c r="K986" s="64"/>
      <c r="L986" s="64"/>
      <c r="M986" s="15"/>
      <c r="N986" s="81"/>
      <c r="O986" s="82">
        <v>1960.58544921875</v>
      </c>
      <c r="P986" s="82">
        <v>3631.26513671875</v>
      </c>
      <c r="Q986" s="75"/>
      <c r="R986" s="83"/>
      <c r="S986" s="83"/>
      <c r="T986" s="77"/>
      <c r="U986" s="77"/>
      <c r="V986" s="77"/>
      <c r="W986" s="77"/>
      <c r="X986" s="50"/>
      <c r="Y986" s="50"/>
      <c r="Z986" s="50"/>
      <c r="AA986" s="50"/>
      <c r="AB986" s="49"/>
      <c r="AC986" s="84">
        <v>986</v>
      </c>
      <c r="AD9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6" s="107">
        <v>7.3999999999999897</v>
      </c>
      <c r="AF986" s="110"/>
      <c r="AG986" s="2"/>
      <c r="AI986" s="3"/>
      <c r="AJ986" s="3"/>
      <c r="AK986" s="3"/>
    </row>
    <row r="987" spans="1:37" ht="34.049999999999997" customHeight="1" x14ac:dyDescent="0.3">
      <c r="A987" t="s">
        <v>1901</v>
      </c>
      <c r="C987" t="s">
        <v>278</v>
      </c>
      <c r="D987" s="14"/>
      <c r="E987" s="14" t="s">
        <v>56</v>
      </c>
      <c r="F987" s="79">
        <v>6.5423728813559388</v>
      </c>
      <c r="G987" s="80"/>
      <c r="H987" s="14"/>
      <c r="I987" s="14"/>
      <c r="J987" s="15" t="s">
        <v>278</v>
      </c>
      <c r="K987" s="64"/>
      <c r="L987" s="64"/>
      <c r="M987" s="15"/>
      <c r="N987" s="81"/>
      <c r="O987" s="82">
        <v>2953.01708984375</v>
      </c>
      <c r="P987" s="82">
        <v>8776.443359375</v>
      </c>
      <c r="Q987" s="75"/>
      <c r="R987" s="83"/>
      <c r="S987" s="83"/>
      <c r="T987" s="77"/>
      <c r="U987" s="77"/>
      <c r="V987" s="77"/>
      <c r="W987" s="77"/>
      <c r="X987" s="50"/>
      <c r="Y987" s="50"/>
      <c r="Z987" s="50"/>
      <c r="AA987" s="50"/>
      <c r="AB987" s="49"/>
      <c r="AC987" s="84">
        <v>987</v>
      </c>
      <c r="AD9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7" s="107">
        <v>7.4999999999999902</v>
      </c>
      <c r="AF987" s="110"/>
      <c r="AG987" s="2"/>
      <c r="AI987" s="3"/>
      <c r="AJ987" s="3"/>
      <c r="AK987" s="3"/>
    </row>
    <row r="988" spans="1:37" ht="34.049999999999997" customHeight="1" x14ac:dyDescent="0.3">
      <c r="A988" t="s">
        <v>1902</v>
      </c>
      <c r="C988" t="s">
        <v>298</v>
      </c>
      <c r="D988" s="14"/>
      <c r="E988" s="14" t="s">
        <v>56</v>
      </c>
      <c r="F988" s="79">
        <v>6.6864406779661074</v>
      </c>
      <c r="G988" s="80"/>
      <c r="H988" s="14"/>
      <c r="I988" s="14"/>
      <c r="J988" s="15" t="s">
        <v>298</v>
      </c>
      <c r="K988" s="64"/>
      <c r="L988" s="64"/>
      <c r="M988" s="15"/>
      <c r="N988" s="81"/>
      <c r="O988" s="82">
        <v>1088.5494384765625</v>
      </c>
      <c r="P988" s="82">
        <v>4439.93896484375</v>
      </c>
      <c r="Q988" s="75"/>
      <c r="R988" s="83"/>
      <c r="S988" s="83"/>
      <c r="T988" s="77"/>
      <c r="U988" s="77"/>
      <c r="V988" s="77"/>
      <c r="W988" s="77"/>
      <c r="X988" s="50"/>
      <c r="Y988" s="50"/>
      <c r="Z988" s="50"/>
      <c r="AA988" s="50"/>
      <c r="AB988" s="49"/>
      <c r="AC988" s="84">
        <v>988</v>
      </c>
      <c r="AD9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8" s="107">
        <v>7.5999999999999899</v>
      </c>
      <c r="AF988" s="110"/>
      <c r="AG988" s="2"/>
      <c r="AI988" s="3"/>
      <c r="AJ988" s="3"/>
      <c r="AK988" s="3"/>
    </row>
    <row r="989" spans="1:37" ht="34.049999999999997" customHeight="1" x14ac:dyDescent="0.3">
      <c r="A989" t="s">
        <v>1903</v>
      </c>
      <c r="C989" t="s">
        <v>447</v>
      </c>
      <c r="D989" s="14"/>
      <c r="E989" s="14" t="s">
        <v>56</v>
      </c>
      <c r="F989" s="79">
        <v>6.8305084745762779</v>
      </c>
      <c r="G989" s="80"/>
      <c r="H989" s="14"/>
      <c r="I989" s="14"/>
      <c r="J989" s="15" t="s">
        <v>447</v>
      </c>
      <c r="K989" s="64"/>
      <c r="L989" s="64"/>
      <c r="M989" s="15"/>
      <c r="N989" s="81"/>
      <c r="O989" s="82">
        <v>1061.8533935546875</v>
      </c>
      <c r="P989" s="82">
        <v>4512.85009765625</v>
      </c>
      <c r="Q989" s="75"/>
      <c r="R989" s="83"/>
      <c r="S989" s="83"/>
      <c r="T989" s="77"/>
      <c r="U989" s="77"/>
      <c r="V989" s="77"/>
      <c r="W989" s="77"/>
      <c r="X989" s="50"/>
      <c r="Y989" s="50"/>
      <c r="Z989" s="50"/>
      <c r="AA989" s="50"/>
      <c r="AB989" s="49"/>
      <c r="AC989" s="84">
        <v>989</v>
      </c>
      <c r="AD9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89" s="107">
        <v>7.6999999999999904</v>
      </c>
      <c r="AF989" s="110"/>
      <c r="AG989" s="2"/>
      <c r="AI989" s="3"/>
      <c r="AJ989" s="3"/>
      <c r="AK989" s="3"/>
    </row>
    <row r="990" spans="1:37" ht="34.049999999999997" customHeight="1" x14ac:dyDescent="0.3">
      <c r="A990" t="s">
        <v>1904</v>
      </c>
      <c r="C990" t="s">
        <v>250</v>
      </c>
      <c r="D990" s="14"/>
      <c r="E990" s="14" t="s">
        <v>56</v>
      </c>
      <c r="F990" s="79">
        <v>6.9745762711864465</v>
      </c>
      <c r="G990" s="80"/>
      <c r="H990" s="14"/>
      <c r="I990" s="14"/>
      <c r="J990" s="15" t="s">
        <v>250</v>
      </c>
      <c r="K990" s="64"/>
      <c r="L990" s="64"/>
      <c r="M990" s="15"/>
      <c r="N990" s="81"/>
      <c r="O990" s="82">
        <v>9182.060546875</v>
      </c>
      <c r="P990" s="82">
        <v>6333.140625</v>
      </c>
      <c r="Q990" s="75"/>
      <c r="R990" s="83"/>
      <c r="S990" s="83"/>
      <c r="T990" s="77"/>
      <c r="U990" s="77"/>
      <c r="V990" s="77"/>
      <c r="W990" s="77"/>
      <c r="X990" s="50"/>
      <c r="Y990" s="50"/>
      <c r="Z990" s="50"/>
      <c r="AA990" s="50"/>
      <c r="AB990" s="49"/>
      <c r="AC990" s="84">
        <v>990</v>
      </c>
      <c r="AD9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0" s="107">
        <v>7.7999999999999901</v>
      </c>
      <c r="AF990" s="110"/>
      <c r="AG990" s="2"/>
      <c r="AI990" s="3"/>
      <c r="AJ990" s="3"/>
      <c r="AK990" s="3"/>
    </row>
    <row r="991" spans="1:37" ht="34.049999999999997" customHeight="1" x14ac:dyDescent="0.3">
      <c r="A991" t="s">
        <v>1905</v>
      </c>
      <c r="C991" t="s">
        <v>300</v>
      </c>
      <c r="D991" s="14"/>
      <c r="E991" s="14" t="s">
        <v>56</v>
      </c>
      <c r="F991" s="79">
        <v>7.1186440677966152</v>
      </c>
      <c r="G991" s="80"/>
      <c r="H991" s="14"/>
      <c r="I991" s="14"/>
      <c r="J991" s="15" t="s">
        <v>300</v>
      </c>
      <c r="K991" s="64"/>
      <c r="L991" s="64"/>
      <c r="M991" s="15"/>
      <c r="N991" s="81"/>
      <c r="O991" s="82">
        <v>4130.24169921875</v>
      </c>
      <c r="P991" s="82">
        <v>1386.5401611328125</v>
      </c>
      <c r="Q991" s="75"/>
      <c r="R991" s="83"/>
      <c r="S991" s="83"/>
      <c r="T991" s="77"/>
      <c r="U991" s="77"/>
      <c r="V991" s="77"/>
      <c r="W991" s="77"/>
      <c r="X991" s="50"/>
      <c r="Y991" s="50"/>
      <c r="Z991" s="50"/>
      <c r="AA991" s="50"/>
      <c r="AB991" s="49"/>
      <c r="AC991" s="84">
        <v>991</v>
      </c>
      <c r="AD9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1" s="107">
        <v>7.8999999999999897</v>
      </c>
      <c r="AF991" s="110"/>
      <c r="AG991" s="2"/>
      <c r="AI991" s="3"/>
      <c r="AJ991" s="3"/>
      <c r="AK991" s="3"/>
    </row>
    <row r="992" spans="1:37" ht="34.049999999999997" customHeight="1" x14ac:dyDescent="0.3">
      <c r="A992" t="s">
        <v>1906</v>
      </c>
      <c r="C992" t="s">
        <v>323</v>
      </c>
      <c r="D992" s="14"/>
      <c r="E992" s="14" t="s">
        <v>56</v>
      </c>
      <c r="F992" s="79">
        <v>7.2627118644067865</v>
      </c>
      <c r="G992" s="80"/>
      <c r="H992" s="14"/>
      <c r="I992" s="14"/>
      <c r="J992" s="15" t="s">
        <v>323</v>
      </c>
      <c r="K992" s="64"/>
      <c r="L992" s="64"/>
      <c r="M992" s="15"/>
      <c r="N992" s="81"/>
      <c r="O992" s="82">
        <v>1532.393798828125</v>
      </c>
      <c r="P992" s="82">
        <v>6665.9443359375</v>
      </c>
      <c r="Q992" s="75"/>
      <c r="R992" s="83"/>
      <c r="S992" s="83"/>
      <c r="T992" s="77"/>
      <c r="U992" s="77"/>
      <c r="V992" s="77"/>
      <c r="W992" s="77"/>
      <c r="X992" s="50"/>
      <c r="Y992" s="50"/>
      <c r="Z992" s="50"/>
      <c r="AA992" s="50"/>
      <c r="AB992" s="49"/>
      <c r="AC992" s="84">
        <v>992</v>
      </c>
      <c r="AD9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2" s="107">
        <v>7.9999999999999902</v>
      </c>
      <c r="AF992" s="110"/>
      <c r="AG992" s="2"/>
      <c r="AI992" s="3"/>
      <c r="AJ992" s="3"/>
      <c r="AK992" s="3"/>
    </row>
    <row r="993" spans="1:37" ht="34.049999999999997" customHeight="1" x14ac:dyDescent="0.3">
      <c r="A993" t="s">
        <v>1907</v>
      </c>
      <c r="C993" t="s">
        <v>298</v>
      </c>
      <c r="D993" s="14"/>
      <c r="E993" s="14" t="s">
        <v>56</v>
      </c>
      <c r="F993" s="79">
        <v>7.4067796610169543</v>
      </c>
      <c r="G993" s="80"/>
      <c r="H993" s="14"/>
      <c r="I993" s="14"/>
      <c r="J993" s="15" t="s">
        <v>298</v>
      </c>
      <c r="K993" s="64"/>
      <c r="L993" s="64"/>
      <c r="M993" s="15"/>
      <c r="N993" s="81"/>
      <c r="O993" s="82">
        <v>2313.143310546875</v>
      </c>
      <c r="P993" s="82">
        <v>1435.0828857421875</v>
      </c>
      <c r="Q993" s="75"/>
      <c r="R993" s="83"/>
      <c r="S993" s="83"/>
      <c r="T993" s="77"/>
      <c r="U993" s="77"/>
      <c r="V993" s="77"/>
      <c r="W993" s="77"/>
      <c r="X993" s="50"/>
      <c r="Y993" s="50"/>
      <c r="Z993" s="50"/>
      <c r="AA993" s="50"/>
      <c r="AB993" s="49"/>
      <c r="AC993" s="84">
        <v>993</v>
      </c>
      <c r="AD9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3" s="107">
        <v>8.0999999999999908</v>
      </c>
      <c r="AF993" s="110"/>
      <c r="AG993" s="2"/>
      <c r="AI993" s="3"/>
      <c r="AJ993" s="3"/>
      <c r="AK993" s="3"/>
    </row>
    <row r="994" spans="1:37" ht="34.049999999999997" customHeight="1" x14ac:dyDescent="0.3">
      <c r="A994" t="s">
        <v>1908</v>
      </c>
      <c r="C994" t="s">
        <v>174</v>
      </c>
      <c r="D994" s="14"/>
      <c r="E994" s="14" t="s">
        <v>56</v>
      </c>
      <c r="F994" s="79">
        <v>7.5508474576271238</v>
      </c>
      <c r="G994" s="80"/>
      <c r="H994" s="14"/>
      <c r="I994" s="14"/>
      <c r="J994" s="15" t="s">
        <v>174</v>
      </c>
      <c r="K994" s="64"/>
      <c r="L994" s="64"/>
      <c r="M994" s="15"/>
      <c r="N994" s="81"/>
      <c r="O994" s="82">
        <v>7816.74951171875</v>
      </c>
      <c r="P994" s="82">
        <v>3348.9208984375</v>
      </c>
      <c r="Q994" s="75"/>
      <c r="R994" s="83"/>
      <c r="S994" s="83"/>
      <c r="T994" s="77"/>
      <c r="U994" s="77"/>
      <c r="V994" s="77"/>
      <c r="W994" s="77"/>
      <c r="X994" s="50"/>
      <c r="Y994" s="50"/>
      <c r="Z994" s="50"/>
      <c r="AA994" s="50"/>
      <c r="AB994" s="49"/>
      <c r="AC994" s="84">
        <v>994</v>
      </c>
      <c r="AD9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4" s="107">
        <v>8.1999999999999904</v>
      </c>
      <c r="AF994" s="110"/>
      <c r="AG994" s="2"/>
      <c r="AI994" s="3"/>
      <c r="AJ994" s="3"/>
      <c r="AK994" s="3"/>
    </row>
    <row r="995" spans="1:37" ht="34.049999999999997" customHeight="1" x14ac:dyDescent="0.3">
      <c r="A995" t="s">
        <v>1909</v>
      </c>
      <c r="C995" t="s">
        <v>509</v>
      </c>
      <c r="D995" s="14"/>
      <c r="E995" s="14" t="s">
        <v>56</v>
      </c>
      <c r="F995" s="79">
        <v>7.6949152542372765</v>
      </c>
      <c r="G995" s="80"/>
      <c r="H995" s="14"/>
      <c r="I995" s="14"/>
      <c r="J995" s="15" t="s">
        <v>509</v>
      </c>
      <c r="K995" s="64"/>
      <c r="L995" s="64"/>
      <c r="M995" s="15"/>
      <c r="N995" s="81"/>
      <c r="O995" s="82">
        <v>1475.92578125</v>
      </c>
      <c r="P995" s="82">
        <v>4008.660888671875</v>
      </c>
      <c r="Q995" s="75"/>
      <c r="R995" s="83"/>
      <c r="S995" s="83"/>
      <c r="T995" s="77"/>
      <c r="U995" s="77"/>
      <c r="V995" s="77"/>
      <c r="W995" s="77"/>
      <c r="X995" s="50"/>
      <c r="Y995" s="50"/>
      <c r="Z995" s="50"/>
      <c r="AA995" s="50"/>
      <c r="AB995" s="49"/>
      <c r="AC995" s="84">
        <v>995</v>
      </c>
      <c r="AD9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5" s="107">
        <v>8.2999999999999794</v>
      </c>
      <c r="AF995" s="110"/>
      <c r="AG995" s="2"/>
      <c r="AI995" s="3"/>
      <c r="AJ995" s="3"/>
      <c r="AK995" s="3"/>
    </row>
    <row r="996" spans="1:37" ht="34.049999999999997" customHeight="1" x14ac:dyDescent="0.3">
      <c r="A996" t="s">
        <v>1910</v>
      </c>
      <c r="C996" t="s">
        <v>272</v>
      </c>
      <c r="D996" s="14"/>
      <c r="E996" s="14" t="s">
        <v>56</v>
      </c>
      <c r="F996" s="79">
        <v>7.8389830508474487</v>
      </c>
      <c r="G996" s="80"/>
      <c r="H996" s="14"/>
      <c r="I996" s="14"/>
      <c r="J996" s="15" t="s">
        <v>272</v>
      </c>
      <c r="K996" s="64"/>
      <c r="L996" s="64"/>
      <c r="M996" s="15"/>
      <c r="N996" s="81"/>
      <c r="O996" s="82">
        <v>8853.265625</v>
      </c>
      <c r="P996" s="82">
        <v>4678.43603515625</v>
      </c>
      <c r="Q996" s="75"/>
      <c r="R996" s="83"/>
      <c r="S996" s="83"/>
      <c r="T996" s="77"/>
      <c r="U996" s="77"/>
      <c r="V996" s="77"/>
      <c r="W996" s="77"/>
      <c r="X996" s="50"/>
      <c r="Y996" s="50"/>
      <c r="Z996" s="50"/>
      <c r="AA996" s="50"/>
      <c r="AB996" s="49"/>
      <c r="AC996" s="84">
        <v>996</v>
      </c>
      <c r="AD9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6" s="107">
        <v>8.3999999999999808</v>
      </c>
      <c r="AF996" s="110"/>
      <c r="AG996" s="2"/>
      <c r="AI996" s="3"/>
      <c r="AJ996" s="3"/>
      <c r="AK996" s="3"/>
    </row>
    <row r="997" spans="1:37" ht="34.049999999999997" customHeight="1" x14ac:dyDescent="0.3">
      <c r="A997" t="s">
        <v>1911</v>
      </c>
      <c r="C997" t="s">
        <v>510</v>
      </c>
      <c r="D997" s="14"/>
      <c r="E997" s="14" t="s">
        <v>56</v>
      </c>
      <c r="F997" s="79">
        <v>7.9830508474576174</v>
      </c>
      <c r="G997" s="80"/>
      <c r="H997" s="14"/>
      <c r="I997" s="14"/>
      <c r="J997" s="15" t="s">
        <v>510</v>
      </c>
      <c r="K997" s="64"/>
      <c r="L997" s="64"/>
      <c r="M997" s="15"/>
      <c r="N997" s="81"/>
      <c r="O997" s="82">
        <v>6348.119140625</v>
      </c>
      <c r="P997" s="82">
        <v>5036.1240234375</v>
      </c>
      <c r="Q997" s="75"/>
      <c r="R997" s="83"/>
      <c r="S997" s="83"/>
      <c r="T997" s="77"/>
      <c r="U997" s="77"/>
      <c r="V997" s="77"/>
      <c r="W997" s="77"/>
      <c r="X997" s="50"/>
      <c r="Y997" s="50"/>
      <c r="Z997" s="50"/>
      <c r="AA997" s="50"/>
      <c r="AB997" s="49"/>
      <c r="AC997" s="84">
        <v>997</v>
      </c>
      <c r="AD9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7" s="107">
        <v>8.4999999999999805</v>
      </c>
      <c r="AF997" s="110"/>
      <c r="AG997" s="2"/>
      <c r="AI997" s="3"/>
      <c r="AJ997" s="3"/>
      <c r="AK997" s="3"/>
    </row>
    <row r="998" spans="1:37" ht="34.049999999999997" customHeight="1" x14ac:dyDescent="0.3">
      <c r="A998" t="s">
        <v>1912</v>
      </c>
      <c r="C998" t="s">
        <v>300</v>
      </c>
      <c r="D998" s="14"/>
      <c r="E998" s="14" t="s">
        <v>56</v>
      </c>
      <c r="F998" s="79">
        <v>8.1271186440677852</v>
      </c>
      <c r="G998" s="80"/>
      <c r="H998" s="14"/>
      <c r="I998" s="14"/>
      <c r="J998" s="15" t="s">
        <v>300</v>
      </c>
      <c r="K998" s="64"/>
      <c r="L998" s="64"/>
      <c r="M998" s="15"/>
      <c r="N998" s="81"/>
      <c r="O998" s="82">
        <v>5236.45263671875</v>
      </c>
      <c r="P998" s="82">
        <v>9439.740234375</v>
      </c>
      <c r="Q998" s="75"/>
      <c r="R998" s="83"/>
      <c r="S998" s="83"/>
      <c r="T998" s="77"/>
      <c r="U998" s="77"/>
      <c r="V998" s="77"/>
      <c r="W998" s="77"/>
      <c r="X998" s="50"/>
      <c r="Y998" s="50"/>
      <c r="Z998" s="50"/>
      <c r="AA998" s="50"/>
      <c r="AB998" s="49"/>
      <c r="AC998" s="84">
        <v>998</v>
      </c>
      <c r="AD9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8" s="107">
        <v>8.5999999999999801</v>
      </c>
      <c r="AF998" s="110"/>
      <c r="AG998" s="2"/>
      <c r="AI998" s="3"/>
      <c r="AJ998" s="3"/>
      <c r="AK998" s="3"/>
    </row>
    <row r="999" spans="1:37" ht="34.049999999999997" customHeight="1" x14ac:dyDescent="0.3">
      <c r="A999" t="s">
        <v>1913</v>
      </c>
      <c r="C999" t="s">
        <v>511</v>
      </c>
      <c r="D999" s="14"/>
      <c r="E999" s="14" t="s">
        <v>56</v>
      </c>
      <c r="F999" s="79">
        <v>8.2711864406779547</v>
      </c>
      <c r="G999" s="80"/>
      <c r="H999" s="14"/>
      <c r="I999" s="14"/>
      <c r="J999" s="15" t="s">
        <v>511</v>
      </c>
      <c r="K999" s="64"/>
      <c r="L999" s="64"/>
      <c r="M999" s="15"/>
      <c r="N999" s="81"/>
      <c r="O999" s="82">
        <v>7211.3896484375</v>
      </c>
      <c r="P999" s="82">
        <v>1515.2757568359375</v>
      </c>
      <c r="Q999" s="75"/>
      <c r="R999" s="83"/>
      <c r="S999" s="83"/>
      <c r="T999" s="77"/>
      <c r="U999" s="77"/>
      <c r="V999" s="77"/>
      <c r="W999" s="77"/>
      <c r="X999" s="50"/>
      <c r="Y999" s="50"/>
      <c r="Z999" s="50"/>
      <c r="AA999" s="50"/>
      <c r="AB999" s="49"/>
      <c r="AC999" s="84">
        <v>999</v>
      </c>
      <c r="AD9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999" s="107">
        <v>8.6999999999999797</v>
      </c>
      <c r="AF999" s="110"/>
      <c r="AG999" s="2"/>
      <c r="AI999" s="3"/>
      <c r="AJ999" s="3"/>
      <c r="AK999" s="3"/>
    </row>
    <row r="1000" spans="1:37" ht="34.049999999999997" customHeight="1" x14ac:dyDescent="0.3">
      <c r="A1000" t="s">
        <v>1914</v>
      </c>
      <c r="C1000" t="s">
        <v>512</v>
      </c>
      <c r="D1000" s="14"/>
      <c r="E1000" s="14" t="s">
        <v>56</v>
      </c>
      <c r="F1000" s="79">
        <v>8.4152542372881243</v>
      </c>
      <c r="G1000" s="80"/>
      <c r="H1000" s="14"/>
      <c r="I1000" s="14"/>
      <c r="J1000" s="15" t="s">
        <v>512</v>
      </c>
      <c r="K1000" s="64"/>
      <c r="L1000" s="64"/>
      <c r="M1000" s="15"/>
      <c r="N1000" s="81"/>
      <c r="O1000" s="82">
        <v>5726.31396484375</v>
      </c>
      <c r="P1000" s="82">
        <v>4529.6103515625</v>
      </c>
      <c r="Q1000" s="75"/>
      <c r="R1000" s="83"/>
      <c r="S1000" s="83"/>
      <c r="T1000" s="77"/>
      <c r="U1000" s="77"/>
      <c r="V1000" s="77"/>
      <c r="W1000" s="77"/>
      <c r="X1000" s="50"/>
      <c r="Y1000" s="50"/>
      <c r="Z1000" s="50"/>
      <c r="AA1000" s="50"/>
      <c r="AB1000" s="49"/>
      <c r="AC1000" s="84">
        <v>1000</v>
      </c>
      <c r="AD10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0" s="107">
        <v>8.7999999999999794</v>
      </c>
      <c r="AF1000" s="110"/>
      <c r="AG1000" s="2"/>
      <c r="AI1000" s="3"/>
      <c r="AJ1000" s="3"/>
      <c r="AK1000" s="3"/>
    </row>
    <row r="1001" spans="1:37" ht="34.049999999999997" customHeight="1" x14ac:dyDescent="0.3">
      <c r="A1001" t="s">
        <v>1915</v>
      </c>
      <c r="C1001" t="s">
        <v>373</v>
      </c>
      <c r="D1001" s="14"/>
      <c r="E1001" s="14" t="s">
        <v>56</v>
      </c>
      <c r="F1001" s="79">
        <v>8.5593220338982938</v>
      </c>
      <c r="G1001" s="80"/>
      <c r="H1001" s="14"/>
      <c r="I1001" s="14"/>
      <c r="J1001" s="15" t="s">
        <v>373</v>
      </c>
      <c r="K1001" s="64"/>
      <c r="L1001" s="64"/>
      <c r="M1001" s="15"/>
      <c r="N1001" s="81"/>
      <c r="O1001" s="82">
        <v>9492.3857421875</v>
      </c>
      <c r="P1001" s="82">
        <v>7882.9306640625</v>
      </c>
      <c r="Q1001" s="75"/>
      <c r="R1001" s="83"/>
      <c r="S1001" s="83"/>
      <c r="T1001" s="77"/>
      <c r="U1001" s="77"/>
      <c r="V1001" s="77"/>
      <c r="W1001" s="77"/>
      <c r="X1001" s="50"/>
      <c r="Y1001" s="50"/>
      <c r="Z1001" s="50"/>
      <c r="AA1001" s="50"/>
      <c r="AB1001" s="49"/>
      <c r="AC1001" s="84">
        <v>1001</v>
      </c>
      <c r="AD10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1" s="107">
        <v>8.8999999999999808</v>
      </c>
      <c r="AF1001" s="110"/>
      <c r="AG1001" s="2"/>
      <c r="AI1001" s="3"/>
      <c r="AJ1001" s="3"/>
      <c r="AK1001" s="3"/>
    </row>
    <row r="1002" spans="1:37" ht="34.049999999999997" customHeight="1" x14ac:dyDescent="0.3">
      <c r="A1002" t="s">
        <v>1916</v>
      </c>
      <c r="C1002" t="s">
        <v>440</v>
      </c>
      <c r="D1002" s="14"/>
      <c r="E1002" s="14" t="s">
        <v>56</v>
      </c>
      <c r="F1002" s="79">
        <v>8.7033898305084634</v>
      </c>
      <c r="G1002" s="80"/>
      <c r="H1002" s="14"/>
      <c r="I1002" s="14"/>
      <c r="J1002" s="15" t="s">
        <v>440</v>
      </c>
      <c r="K1002" s="64"/>
      <c r="L1002" s="64"/>
      <c r="M1002" s="15"/>
      <c r="N1002" s="81"/>
      <c r="O1002" s="82">
        <v>610.2120361328125</v>
      </c>
      <c r="P1002" s="82">
        <v>2062.696533203125</v>
      </c>
      <c r="Q1002" s="75"/>
      <c r="R1002" s="83"/>
      <c r="S1002" s="83"/>
      <c r="T1002" s="77"/>
      <c r="U1002" s="77"/>
      <c r="V1002" s="77"/>
      <c r="W1002" s="77"/>
      <c r="X1002" s="50"/>
      <c r="Y1002" s="50"/>
      <c r="Z1002" s="50"/>
      <c r="AA1002" s="50"/>
      <c r="AB1002" s="49"/>
      <c r="AC1002" s="84">
        <v>1002</v>
      </c>
      <c r="AD10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2" s="107">
        <v>8.9999999999999805</v>
      </c>
      <c r="AF1002" s="110"/>
      <c r="AG1002" s="2"/>
      <c r="AI1002" s="3"/>
      <c r="AJ1002" s="3"/>
      <c r="AK1002" s="3"/>
    </row>
    <row r="1003" spans="1:37" ht="34.049999999999997" customHeight="1" x14ac:dyDescent="0.3">
      <c r="A1003" t="s">
        <v>1917</v>
      </c>
      <c r="C1003" t="s">
        <v>298</v>
      </c>
      <c r="D1003" s="14"/>
      <c r="E1003" s="14" t="s">
        <v>56</v>
      </c>
      <c r="F1003" s="79">
        <v>8.8474576271186329</v>
      </c>
      <c r="G1003" s="80"/>
      <c r="H1003" s="14"/>
      <c r="I1003" s="14"/>
      <c r="J1003" s="15" t="s">
        <v>298</v>
      </c>
      <c r="K1003" s="64"/>
      <c r="L1003" s="64"/>
      <c r="M1003" s="15"/>
      <c r="N1003" s="81"/>
      <c r="O1003" s="82">
        <v>8168.3798828125</v>
      </c>
      <c r="P1003" s="82">
        <v>3050.09033203125</v>
      </c>
      <c r="Q1003" s="75"/>
      <c r="R1003" s="83"/>
      <c r="S1003" s="83"/>
      <c r="T1003" s="77"/>
      <c r="U1003" s="77"/>
      <c r="V1003" s="77"/>
      <c r="W1003" s="77"/>
      <c r="X1003" s="50"/>
      <c r="Y1003" s="50"/>
      <c r="Z1003" s="50"/>
      <c r="AA1003" s="50"/>
      <c r="AB1003" s="49"/>
      <c r="AC1003" s="84">
        <v>1003</v>
      </c>
      <c r="AD10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3" s="107">
        <v>9.0999999999999801</v>
      </c>
      <c r="AF1003" s="110"/>
      <c r="AG1003" s="2"/>
      <c r="AI1003" s="3"/>
      <c r="AJ1003" s="3"/>
      <c r="AK1003" s="3"/>
    </row>
    <row r="1004" spans="1:37" ht="34.049999999999997" customHeight="1" x14ac:dyDescent="0.3">
      <c r="A1004" t="s">
        <v>1918</v>
      </c>
      <c r="C1004" t="s">
        <v>513</v>
      </c>
      <c r="D1004" s="14"/>
      <c r="E1004" s="14" t="s">
        <v>56</v>
      </c>
      <c r="F1004" s="79">
        <v>8.9915254237288007</v>
      </c>
      <c r="G1004" s="80"/>
      <c r="H1004" s="14"/>
      <c r="I1004" s="14"/>
      <c r="J1004" s="15" t="s">
        <v>513</v>
      </c>
      <c r="K1004" s="64"/>
      <c r="L1004" s="64"/>
      <c r="M1004" s="15"/>
      <c r="N1004" s="81"/>
      <c r="O1004" s="82">
        <v>4550.19677734375</v>
      </c>
      <c r="P1004" s="82">
        <v>1292.6795654296875</v>
      </c>
      <c r="Q1004" s="75"/>
      <c r="R1004" s="83"/>
      <c r="S1004" s="83"/>
      <c r="T1004" s="77"/>
      <c r="U1004" s="77"/>
      <c r="V1004" s="77"/>
      <c r="W1004" s="77"/>
      <c r="X1004" s="50"/>
      <c r="Y1004" s="50"/>
      <c r="Z1004" s="50"/>
      <c r="AA1004" s="50"/>
      <c r="AB1004" s="49"/>
      <c r="AC1004" s="84">
        <v>1004</v>
      </c>
      <c r="AD10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4" s="107">
        <v>9.1999999999999797</v>
      </c>
      <c r="AF1004" s="110"/>
      <c r="AG1004" s="2"/>
      <c r="AI1004" s="3"/>
      <c r="AJ1004" s="3"/>
      <c r="AK1004" s="3"/>
    </row>
    <row r="1005" spans="1:37" ht="34.049999999999997" customHeight="1" x14ac:dyDescent="0.3">
      <c r="A1005" t="s">
        <v>1919</v>
      </c>
      <c r="C1005" t="s">
        <v>514</v>
      </c>
      <c r="D1005" s="14"/>
      <c r="E1005" s="14" t="s">
        <v>56</v>
      </c>
      <c r="F1005" s="79">
        <v>9.1355932203389685</v>
      </c>
      <c r="G1005" s="80"/>
      <c r="H1005" s="14"/>
      <c r="I1005" s="14"/>
      <c r="J1005" s="15" t="s">
        <v>514</v>
      </c>
      <c r="K1005" s="64"/>
      <c r="L1005" s="64"/>
      <c r="M1005" s="15"/>
      <c r="N1005" s="81"/>
      <c r="O1005" s="82">
        <v>2234.2666015625</v>
      </c>
      <c r="P1005" s="82">
        <v>6484.05078125</v>
      </c>
      <c r="Q1005" s="75"/>
      <c r="R1005" s="83"/>
      <c r="S1005" s="83"/>
      <c r="T1005" s="77"/>
      <c r="U1005" s="77"/>
      <c r="V1005" s="77"/>
      <c r="W1005" s="77"/>
      <c r="X1005" s="50"/>
      <c r="Y1005" s="50"/>
      <c r="Z1005" s="50"/>
      <c r="AA1005" s="50"/>
      <c r="AB1005" s="49"/>
      <c r="AC1005" s="84">
        <v>1005</v>
      </c>
      <c r="AD10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5" s="107">
        <v>9.2999999999999794</v>
      </c>
      <c r="AF1005" s="110"/>
      <c r="AG1005" s="2"/>
      <c r="AI1005" s="3"/>
      <c r="AJ1005" s="3"/>
      <c r="AK1005" s="3"/>
    </row>
    <row r="1006" spans="1:37" ht="34.049999999999997" customHeight="1" x14ac:dyDescent="0.3">
      <c r="A1006" t="s">
        <v>1920</v>
      </c>
      <c r="C1006" t="s">
        <v>367</v>
      </c>
      <c r="D1006" s="14"/>
      <c r="E1006" s="14" t="s">
        <v>56</v>
      </c>
      <c r="F1006" s="79">
        <v>9.2796610169491416</v>
      </c>
      <c r="G1006" s="80"/>
      <c r="H1006" s="14"/>
      <c r="I1006" s="14"/>
      <c r="J1006" s="15" t="s">
        <v>367</v>
      </c>
      <c r="K1006" s="64"/>
      <c r="L1006" s="64"/>
      <c r="M1006" s="15"/>
      <c r="N1006" s="81"/>
      <c r="O1006" s="82">
        <v>5498.8212890625</v>
      </c>
      <c r="P1006" s="82">
        <v>1075.4207763671875</v>
      </c>
      <c r="Q1006" s="75"/>
      <c r="R1006" s="83"/>
      <c r="S1006" s="83"/>
      <c r="T1006" s="77"/>
      <c r="U1006" s="77"/>
      <c r="V1006" s="77"/>
      <c r="W1006" s="77"/>
      <c r="X1006" s="50"/>
      <c r="Y1006" s="50"/>
      <c r="Z1006" s="50"/>
      <c r="AA1006" s="50"/>
      <c r="AB1006" s="49"/>
      <c r="AC1006" s="84">
        <v>1006</v>
      </c>
      <c r="AD10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6" s="107">
        <v>9.3999999999999808</v>
      </c>
      <c r="AF1006" s="110"/>
      <c r="AG1006" s="2"/>
      <c r="AI1006" s="3"/>
      <c r="AJ1006" s="3"/>
      <c r="AK1006" s="3"/>
    </row>
    <row r="1007" spans="1:37" ht="34.049999999999997" customHeight="1" x14ac:dyDescent="0.3">
      <c r="A1007" t="s">
        <v>1921</v>
      </c>
      <c r="C1007" t="s">
        <v>300</v>
      </c>
      <c r="D1007" s="14"/>
      <c r="E1007" s="14" t="s">
        <v>56</v>
      </c>
      <c r="F1007" s="79">
        <v>9.4237288135593094</v>
      </c>
      <c r="G1007" s="80"/>
      <c r="H1007" s="14"/>
      <c r="I1007" s="14"/>
      <c r="J1007" s="15" t="s">
        <v>300</v>
      </c>
      <c r="K1007" s="64"/>
      <c r="L1007" s="64"/>
      <c r="M1007" s="15"/>
      <c r="N1007" s="81"/>
      <c r="O1007" s="82">
        <v>6776.8779296875</v>
      </c>
      <c r="P1007" s="82">
        <v>1746.496826171875</v>
      </c>
      <c r="Q1007" s="75"/>
      <c r="R1007" s="83"/>
      <c r="S1007" s="83"/>
      <c r="T1007" s="77"/>
      <c r="U1007" s="77"/>
      <c r="V1007" s="77"/>
      <c r="W1007" s="77"/>
      <c r="X1007" s="50"/>
      <c r="Y1007" s="50"/>
      <c r="Z1007" s="50"/>
      <c r="AA1007" s="50"/>
      <c r="AB1007" s="49"/>
      <c r="AC1007" s="84">
        <v>1007</v>
      </c>
      <c r="AD10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7" s="107">
        <v>9.4999999999999805</v>
      </c>
      <c r="AF1007" s="110"/>
      <c r="AG1007" s="2"/>
      <c r="AI1007" s="3"/>
      <c r="AJ1007" s="3"/>
      <c r="AK1007" s="3"/>
    </row>
    <row r="1008" spans="1:37" ht="34.049999999999997" customHeight="1" x14ac:dyDescent="0.3">
      <c r="A1008" t="s">
        <v>1922</v>
      </c>
      <c r="C1008" t="s">
        <v>515</v>
      </c>
      <c r="D1008" s="14"/>
      <c r="E1008" s="14" t="s">
        <v>56</v>
      </c>
      <c r="F1008" s="79">
        <v>9.5677966101694771</v>
      </c>
      <c r="G1008" s="80"/>
      <c r="H1008" s="14"/>
      <c r="I1008" s="14"/>
      <c r="J1008" s="15" t="s">
        <v>515</v>
      </c>
      <c r="K1008" s="64"/>
      <c r="L1008" s="64"/>
      <c r="M1008" s="15"/>
      <c r="N1008" s="81"/>
      <c r="O1008" s="82">
        <v>2978.000732421875</v>
      </c>
      <c r="P1008" s="82">
        <v>6807.73291015625</v>
      </c>
      <c r="Q1008" s="75"/>
      <c r="R1008" s="83"/>
      <c r="S1008" s="83"/>
      <c r="T1008" s="77"/>
      <c r="U1008" s="77"/>
      <c r="V1008" s="77"/>
      <c r="W1008" s="77"/>
      <c r="X1008" s="50"/>
      <c r="Y1008" s="50"/>
      <c r="Z1008" s="50"/>
      <c r="AA1008" s="50"/>
      <c r="AB1008" s="49"/>
      <c r="AC1008" s="84">
        <v>1008</v>
      </c>
      <c r="AD10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8" s="107">
        <v>9.5999999999999801</v>
      </c>
      <c r="AF1008" s="110"/>
      <c r="AG1008" s="2"/>
      <c r="AI1008" s="3"/>
      <c r="AJ1008" s="3"/>
      <c r="AK1008" s="3"/>
    </row>
    <row r="1009" spans="1:37" ht="34.049999999999997" customHeight="1" x14ac:dyDescent="0.3">
      <c r="A1009" t="s">
        <v>1923</v>
      </c>
      <c r="C1009" t="s">
        <v>300</v>
      </c>
      <c r="D1009" s="14"/>
      <c r="E1009" s="14" t="s">
        <v>56</v>
      </c>
      <c r="F1009" s="79">
        <v>9.7118644067796467</v>
      </c>
      <c r="G1009" s="80"/>
      <c r="H1009" s="14"/>
      <c r="I1009" s="14"/>
      <c r="J1009" s="15" t="s">
        <v>300</v>
      </c>
      <c r="K1009" s="64"/>
      <c r="L1009" s="64"/>
      <c r="M1009" s="15"/>
      <c r="N1009" s="81"/>
      <c r="O1009" s="82">
        <v>6020.19580078125</v>
      </c>
      <c r="P1009" s="82">
        <v>4479.72509765625</v>
      </c>
      <c r="Q1009" s="75"/>
      <c r="R1009" s="83"/>
      <c r="S1009" s="83"/>
      <c r="T1009" s="77"/>
      <c r="U1009" s="77"/>
      <c r="V1009" s="77"/>
      <c r="W1009" s="77"/>
      <c r="X1009" s="50"/>
      <c r="Y1009" s="50"/>
      <c r="Z1009" s="50"/>
      <c r="AA1009" s="50"/>
      <c r="AB1009" s="49"/>
      <c r="AC1009" s="84">
        <v>1009</v>
      </c>
      <c r="AD10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09" s="107">
        <v>9.6999999999999797</v>
      </c>
      <c r="AF1009" s="110"/>
      <c r="AG1009" s="2"/>
      <c r="AI1009" s="3"/>
      <c r="AJ1009" s="3"/>
      <c r="AK1009" s="3"/>
    </row>
    <row r="1010" spans="1:37" ht="34.049999999999997" customHeight="1" x14ac:dyDescent="0.3">
      <c r="A1010" t="s">
        <v>1924</v>
      </c>
      <c r="C1010" t="s">
        <v>456</v>
      </c>
      <c r="D1010" s="14"/>
      <c r="E1010" s="14" t="s">
        <v>56</v>
      </c>
      <c r="F1010" s="79">
        <v>9.8559322033898162</v>
      </c>
      <c r="G1010" s="80"/>
      <c r="H1010" s="14"/>
      <c r="I1010" s="14"/>
      <c r="J1010" s="15" t="s">
        <v>456</v>
      </c>
      <c r="K1010" s="64"/>
      <c r="L1010" s="64"/>
      <c r="M1010" s="15"/>
      <c r="N1010" s="81"/>
      <c r="O1010" s="82">
        <v>1652.7437744140625</v>
      </c>
      <c r="P1010" s="82">
        <v>6235.6279296875</v>
      </c>
      <c r="Q1010" s="75"/>
      <c r="R1010" s="83"/>
      <c r="S1010" s="83"/>
      <c r="T1010" s="77"/>
      <c r="U1010" s="77"/>
      <c r="V1010" s="77"/>
      <c r="W1010" s="77"/>
      <c r="X1010" s="50"/>
      <c r="Y1010" s="50"/>
      <c r="Z1010" s="50"/>
      <c r="AA1010" s="50"/>
      <c r="AB1010" s="49"/>
      <c r="AC1010" s="84">
        <v>1010</v>
      </c>
      <c r="AD10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0" s="107">
        <v>9.7999999999999794</v>
      </c>
      <c r="AF1010" s="110"/>
      <c r="AG1010" s="2"/>
      <c r="AI1010" s="3"/>
      <c r="AJ1010" s="3"/>
      <c r="AK1010" s="3"/>
    </row>
    <row r="1011" spans="1:37" ht="34.049999999999997" customHeight="1" x14ac:dyDescent="0.3">
      <c r="A1011" t="s">
        <v>1925</v>
      </c>
      <c r="C1011" t="s">
        <v>486</v>
      </c>
      <c r="D1011" s="14"/>
      <c r="E1011" s="14" t="s">
        <v>56</v>
      </c>
      <c r="F1011" s="79">
        <v>4.3813559322034141</v>
      </c>
      <c r="G1011" s="80"/>
      <c r="H1011" s="14"/>
      <c r="I1011" s="14"/>
      <c r="J1011" s="15" t="s">
        <v>486</v>
      </c>
      <c r="K1011" s="64"/>
      <c r="L1011" s="64"/>
      <c r="M1011" s="15"/>
      <c r="N1011" s="81"/>
      <c r="O1011" s="82">
        <v>6954.8037109375</v>
      </c>
      <c r="P1011" s="82">
        <v>9457.4765625</v>
      </c>
      <c r="Q1011" s="75"/>
      <c r="R1011" s="83"/>
      <c r="S1011" s="83"/>
      <c r="T1011" s="77"/>
      <c r="U1011" s="77"/>
      <c r="V1011" s="77"/>
      <c r="W1011" s="77"/>
      <c r="X1011" s="50"/>
      <c r="Y1011" s="50"/>
      <c r="Z1011" s="50"/>
      <c r="AA1011" s="50"/>
      <c r="AB1011" s="49"/>
      <c r="AC1011" s="84">
        <v>1011</v>
      </c>
      <c r="AD10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1" s="107">
        <v>6</v>
      </c>
      <c r="AF1011" s="110"/>
      <c r="AG1011" s="2"/>
      <c r="AI1011" s="3"/>
      <c r="AJ1011" s="3"/>
      <c r="AK1011" s="3"/>
    </row>
    <row r="1012" spans="1:37" ht="34.049999999999997" customHeight="1" x14ac:dyDescent="0.3">
      <c r="A1012" t="s">
        <v>1926</v>
      </c>
      <c r="C1012" t="s">
        <v>208</v>
      </c>
      <c r="D1012" s="14"/>
      <c r="E1012" s="14" t="s">
        <v>56</v>
      </c>
      <c r="F1012" s="79">
        <v>4.5254237288135837</v>
      </c>
      <c r="G1012" s="80"/>
      <c r="H1012" s="14"/>
      <c r="I1012" s="14"/>
      <c r="J1012" s="15" t="s">
        <v>208</v>
      </c>
      <c r="K1012" s="64"/>
      <c r="L1012" s="64"/>
      <c r="M1012" s="15"/>
      <c r="N1012" s="81"/>
      <c r="O1012" s="82">
        <v>8534.564453125</v>
      </c>
      <c r="P1012" s="82">
        <v>6564.3076171875</v>
      </c>
      <c r="Q1012" s="75"/>
      <c r="R1012" s="83"/>
      <c r="S1012" s="83"/>
      <c r="T1012" s="77"/>
      <c r="U1012" s="77"/>
      <c r="V1012" s="77"/>
      <c r="W1012" s="77"/>
      <c r="X1012" s="50"/>
      <c r="Y1012" s="50"/>
      <c r="Z1012" s="50"/>
      <c r="AA1012" s="50"/>
      <c r="AB1012" s="49"/>
      <c r="AC1012" s="84">
        <v>1012</v>
      </c>
      <c r="AD10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2" s="107">
        <v>6.1</v>
      </c>
      <c r="AF1012" s="110"/>
      <c r="AG1012" s="2"/>
      <c r="AI1012" s="3"/>
      <c r="AJ1012" s="3"/>
      <c r="AK1012" s="3"/>
    </row>
    <row r="1013" spans="1:37" ht="34.049999999999997" customHeight="1" x14ac:dyDescent="0.3">
      <c r="A1013" t="s">
        <v>1927</v>
      </c>
      <c r="C1013" t="s">
        <v>196</v>
      </c>
      <c r="D1013" s="14"/>
      <c r="E1013" s="14" t="s">
        <v>56</v>
      </c>
      <c r="F1013" s="79">
        <v>4.6694915254237532</v>
      </c>
      <c r="G1013" s="80"/>
      <c r="H1013" s="14"/>
      <c r="I1013" s="14"/>
      <c r="J1013" s="15" t="s">
        <v>196</v>
      </c>
      <c r="K1013" s="64"/>
      <c r="L1013" s="64"/>
      <c r="M1013" s="15"/>
      <c r="N1013" s="81"/>
      <c r="O1013" s="82">
        <v>4971.5078125</v>
      </c>
      <c r="P1013" s="82">
        <v>9508.8359375</v>
      </c>
      <c r="Q1013" s="75"/>
      <c r="R1013" s="83"/>
      <c r="S1013" s="83"/>
      <c r="T1013" s="77"/>
      <c r="U1013" s="77"/>
      <c r="V1013" s="77"/>
      <c r="W1013" s="77"/>
      <c r="X1013" s="50"/>
      <c r="Y1013" s="50"/>
      <c r="Z1013" s="50"/>
      <c r="AA1013" s="50"/>
      <c r="AB1013" s="49"/>
      <c r="AC1013" s="84">
        <v>1013</v>
      </c>
      <c r="AD10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3" s="107">
        <v>6.2</v>
      </c>
      <c r="AF1013" s="110"/>
      <c r="AG1013" s="2"/>
      <c r="AI1013" s="3"/>
      <c r="AJ1013" s="3"/>
      <c r="AK1013" s="3"/>
    </row>
    <row r="1014" spans="1:37" ht="34.049999999999997" customHeight="1" x14ac:dyDescent="0.3">
      <c r="A1014" t="s">
        <v>1928</v>
      </c>
      <c r="C1014" t="s">
        <v>278</v>
      </c>
      <c r="D1014" s="14"/>
      <c r="E1014" s="14" t="s">
        <v>56</v>
      </c>
      <c r="F1014" s="79">
        <v>4.813559322033921</v>
      </c>
      <c r="G1014" s="80"/>
      <c r="H1014" s="14"/>
      <c r="I1014" s="14"/>
      <c r="J1014" s="15" t="s">
        <v>278</v>
      </c>
      <c r="K1014" s="64"/>
      <c r="L1014" s="64"/>
      <c r="M1014" s="15"/>
      <c r="N1014" s="81"/>
      <c r="O1014" s="82">
        <v>5110.4501953125</v>
      </c>
      <c r="P1014" s="82">
        <v>8474.439453125</v>
      </c>
      <c r="Q1014" s="75"/>
      <c r="R1014" s="83"/>
      <c r="S1014" s="83"/>
      <c r="T1014" s="77"/>
      <c r="U1014" s="77"/>
      <c r="V1014" s="77"/>
      <c r="W1014" s="77"/>
      <c r="X1014" s="50"/>
      <c r="Y1014" s="50"/>
      <c r="Z1014" s="50"/>
      <c r="AA1014" s="50"/>
      <c r="AB1014" s="49"/>
      <c r="AC1014" s="84">
        <v>1014</v>
      </c>
      <c r="AD10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4" s="107">
        <v>6.3</v>
      </c>
      <c r="AF1014" s="110"/>
      <c r="AG1014" s="2"/>
      <c r="AI1014" s="3"/>
      <c r="AJ1014" s="3"/>
      <c r="AK1014" s="3"/>
    </row>
    <row r="1015" spans="1:37" ht="34.049999999999997" customHeight="1" x14ac:dyDescent="0.3">
      <c r="A1015" t="s">
        <v>1929</v>
      </c>
      <c r="C1015" t="s">
        <v>322</v>
      </c>
      <c r="D1015" s="14"/>
      <c r="E1015" s="14" t="s">
        <v>56</v>
      </c>
      <c r="F1015" s="79">
        <v>4.9576271186440914</v>
      </c>
      <c r="G1015" s="80"/>
      <c r="H1015" s="14"/>
      <c r="I1015" s="14"/>
      <c r="J1015" s="15" t="s">
        <v>322</v>
      </c>
      <c r="K1015" s="64"/>
      <c r="L1015" s="64"/>
      <c r="M1015" s="15"/>
      <c r="N1015" s="81"/>
      <c r="O1015" s="82">
        <v>3072.744384765625</v>
      </c>
      <c r="P1015" s="82">
        <v>8654.5791015625</v>
      </c>
      <c r="Q1015" s="75"/>
      <c r="R1015" s="83"/>
      <c r="S1015" s="83"/>
      <c r="T1015" s="77"/>
      <c r="U1015" s="77"/>
      <c r="V1015" s="77"/>
      <c r="W1015" s="77"/>
      <c r="X1015" s="50"/>
      <c r="Y1015" s="50"/>
      <c r="Z1015" s="50"/>
      <c r="AA1015" s="50"/>
      <c r="AB1015" s="49"/>
      <c r="AC1015" s="84">
        <v>1015</v>
      </c>
      <c r="AD10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5" s="107">
        <v>6.4</v>
      </c>
      <c r="AF1015" s="110"/>
      <c r="AG1015" s="2"/>
      <c r="AI1015" s="3"/>
      <c r="AJ1015" s="3"/>
      <c r="AK1015" s="3"/>
    </row>
    <row r="1016" spans="1:37" ht="34.049999999999997" customHeight="1" x14ac:dyDescent="0.3">
      <c r="A1016" t="s">
        <v>1930</v>
      </c>
      <c r="C1016" t="s">
        <v>286</v>
      </c>
      <c r="D1016" s="14"/>
      <c r="E1016" s="14" t="s">
        <v>56</v>
      </c>
      <c r="F1016" s="79">
        <v>5.1016949152542601</v>
      </c>
      <c r="G1016" s="80"/>
      <c r="H1016" s="14"/>
      <c r="I1016" s="14"/>
      <c r="J1016" s="15" t="s">
        <v>286</v>
      </c>
      <c r="K1016" s="64"/>
      <c r="L1016" s="64"/>
      <c r="M1016" s="15"/>
      <c r="N1016" s="81"/>
      <c r="O1016" s="82">
        <v>8199.537109375</v>
      </c>
      <c r="P1016" s="82">
        <v>6162.181640625</v>
      </c>
      <c r="Q1016" s="75"/>
      <c r="R1016" s="83"/>
      <c r="S1016" s="83"/>
      <c r="T1016" s="77"/>
      <c r="U1016" s="77"/>
      <c r="V1016" s="77"/>
      <c r="W1016" s="77"/>
      <c r="X1016" s="50"/>
      <c r="Y1016" s="50"/>
      <c r="Z1016" s="50"/>
      <c r="AA1016" s="50"/>
      <c r="AB1016" s="49"/>
      <c r="AC1016" s="84">
        <v>1016</v>
      </c>
      <c r="AD10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6" s="107">
        <v>6.5</v>
      </c>
      <c r="AF1016" s="110"/>
      <c r="AG1016" s="2"/>
      <c r="AI1016" s="3"/>
      <c r="AJ1016" s="3"/>
      <c r="AK1016" s="3"/>
    </row>
    <row r="1017" spans="1:37" ht="34.049999999999997" customHeight="1" x14ac:dyDescent="0.3">
      <c r="A1017" t="s">
        <v>1931</v>
      </c>
      <c r="C1017" t="s">
        <v>323</v>
      </c>
      <c r="D1017" s="14"/>
      <c r="E1017" s="14" t="s">
        <v>56</v>
      </c>
      <c r="F1017" s="79">
        <v>5.2457627118644297</v>
      </c>
      <c r="G1017" s="80"/>
      <c r="H1017" s="14"/>
      <c r="I1017" s="14"/>
      <c r="J1017" s="15" t="s">
        <v>323</v>
      </c>
      <c r="K1017" s="64"/>
      <c r="L1017" s="64"/>
      <c r="M1017" s="15"/>
      <c r="N1017" s="81"/>
      <c r="O1017" s="82">
        <v>3724.478271484375</v>
      </c>
      <c r="P1017" s="82">
        <v>3865.785888671875</v>
      </c>
      <c r="Q1017" s="75"/>
      <c r="R1017" s="83"/>
      <c r="S1017" s="83"/>
      <c r="T1017" s="77"/>
      <c r="U1017" s="77"/>
      <c r="V1017" s="77"/>
      <c r="W1017" s="77"/>
      <c r="X1017" s="50"/>
      <c r="Y1017" s="50"/>
      <c r="Z1017" s="50"/>
      <c r="AA1017" s="50"/>
      <c r="AB1017" s="49"/>
      <c r="AC1017" s="84">
        <v>1017</v>
      </c>
      <c r="AD10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7" s="107">
        <v>6.6</v>
      </c>
      <c r="AF1017" s="110"/>
      <c r="AG1017" s="2"/>
      <c r="AI1017" s="3"/>
      <c r="AJ1017" s="3"/>
      <c r="AK1017" s="3"/>
    </row>
    <row r="1018" spans="1:37" ht="34.049999999999997" customHeight="1" x14ac:dyDescent="0.3">
      <c r="A1018" t="s">
        <v>1932</v>
      </c>
      <c r="C1018" t="s">
        <v>479</v>
      </c>
      <c r="D1018" s="14"/>
      <c r="E1018" s="14" t="s">
        <v>56</v>
      </c>
      <c r="F1018" s="79">
        <v>5.3898305084745992</v>
      </c>
      <c r="G1018" s="80"/>
      <c r="H1018" s="14"/>
      <c r="I1018" s="14"/>
      <c r="J1018" s="15" t="s">
        <v>479</v>
      </c>
      <c r="K1018" s="64"/>
      <c r="L1018" s="64"/>
      <c r="M1018" s="15"/>
      <c r="N1018" s="81"/>
      <c r="O1018" s="82">
        <v>1163.5924072265625</v>
      </c>
      <c r="P1018" s="82">
        <v>5340.8056640625</v>
      </c>
      <c r="Q1018" s="75"/>
      <c r="R1018" s="83"/>
      <c r="S1018" s="83"/>
      <c r="T1018" s="77"/>
      <c r="U1018" s="77"/>
      <c r="V1018" s="77"/>
      <c r="W1018" s="77"/>
      <c r="X1018" s="50"/>
      <c r="Y1018" s="50"/>
      <c r="Z1018" s="50"/>
      <c r="AA1018" s="50"/>
      <c r="AB1018" s="49"/>
      <c r="AC1018" s="84">
        <v>1018</v>
      </c>
      <c r="AD10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8" s="107">
        <v>6.7</v>
      </c>
      <c r="AF1018" s="110"/>
      <c r="AG1018" s="2"/>
      <c r="AI1018" s="3"/>
      <c r="AJ1018" s="3"/>
      <c r="AK1018" s="3"/>
    </row>
    <row r="1019" spans="1:37" ht="34.049999999999997" customHeight="1" x14ac:dyDescent="0.3">
      <c r="A1019" t="s">
        <v>1933</v>
      </c>
      <c r="C1019" t="s">
        <v>222</v>
      </c>
      <c r="D1019" s="14"/>
      <c r="E1019" s="14" t="s">
        <v>56</v>
      </c>
      <c r="F1019" s="79">
        <v>5.5338983050847679</v>
      </c>
      <c r="G1019" s="80"/>
      <c r="H1019" s="14"/>
      <c r="I1019" s="14"/>
      <c r="J1019" s="15" t="s">
        <v>222</v>
      </c>
      <c r="K1019" s="64"/>
      <c r="L1019" s="64"/>
      <c r="M1019" s="15"/>
      <c r="N1019" s="81"/>
      <c r="O1019" s="82">
        <v>3966.2021484375</v>
      </c>
      <c r="P1019" s="82">
        <v>646.35009765625</v>
      </c>
      <c r="Q1019" s="75"/>
      <c r="R1019" s="83"/>
      <c r="S1019" s="83"/>
      <c r="T1019" s="77"/>
      <c r="U1019" s="77"/>
      <c r="V1019" s="77"/>
      <c r="W1019" s="77"/>
      <c r="X1019" s="50"/>
      <c r="Y1019" s="50"/>
      <c r="Z1019" s="50"/>
      <c r="AA1019" s="50"/>
      <c r="AB1019" s="49"/>
      <c r="AC1019" s="84">
        <v>1019</v>
      </c>
      <c r="AD10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19" s="107">
        <v>6.8</v>
      </c>
      <c r="AF1019" s="110"/>
      <c r="AG1019" s="2"/>
      <c r="AI1019" s="3"/>
      <c r="AJ1019" s="3"/>
      <c r="AK1019" s="3"/>
    </row>
    <row r="1020" spans="1:37" ht="34.049999999999997" customHeight="1" x14ac:dyDescent="0.3">
      <c r="A1020" t="s">
        <v>1934</v>
      </c>
      <c r="C1020" t="s">
        <v>270</v>
      </c>
      <c r="D1020" s="14"/>
      <c r="E1020" s="14" t="s">
        <v>56</v>
      </c>
      <c r="F1020" s="79">
        <v>5.6779661016949383</v>
      </c>
      <c r="G1020" s="80"/>
      <c r="H1020" s="14"/>
      <c r="I1020" s="14"/>
      <c r="J1020" s="15" t="s">
        <v>270</v>
      </c>
      <c r="K1020" s="64"/>
      <c r="L1020" s="64"/>
      <c r="M1020" s="15"/>
      <c r="N1020" s="81"/>
      <c r="O1020" s="82">
        <v>7736.7568359375</v>
      </c>
      <c r="P1020" s="82">
        <v>8629.1435546875</v>
      </c>
      <c r="Q1020" s="75"/>
      <c r="R1020" s="83"/>
      <c r="S1020" s="83"/>
      <c r="T1020" s="77"/>
      <c r="U1020" s="77"/>
      <c r="V1020" s="77"/>
      <c r="W1020" s="77"/>
      <c r="X1020" s="50"/>
      <c r="Y1020" s="50"/>
      <c r="Z1020" s="50"/>
      <c r="AA1020" s="50"/>
      <c r="AB1020" s="49"/>
      <c r="AC1020" s="84">
        <v>1020</v>
      </c>
      <c r="AD10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0" s="107">
        <v>6.9</v>
      </c>
      <c r="AF1020" s="110"/>
      <c r="AG1020" s="2"/>
      <c r="AI1020" s="3"/>
      <c r="AJ1020" s="3"/>
      <c r="AK1020" s="3"/>
    </row>
    <row r="1021" spans="1:37" ht="34.049999999999997" customHeight="1" x14ac:dyDescent="0.3">
      <c r="A1021" t="s">
        <v>1935</v>
      </c>
      <c r="C1021" t="s">
        <v>298</v>
      </c>
      <c r="D1021" s="14"/>
      <c r="E1021" s="14" t="s">
        <v>56</v>
      </c>
      <c r="F1021" s="79">
        <v>5.822033898305107</v>
      </c>
      <c r="G1021" s="80"/>
      <c r="H1021" s="14"/>
      <c r="I1021" s="14"/>
      <c r="J1021" s="15" t="s">
        <v>298</v>
      </c>
      <c r="K1021" s="64"/>
      <c r="L1021" s="64"/>
      <c r="M1021" s="15"/>
      <c r="N1021" s="81"/>
      <c r="O1021" s="82">
        <v>7539.17919921875</v>
      </c>
      <c r="P1021" s="82">
        <v>6775.75439453125</v>
      </c>
      <c r="Q1021" s="75"/>
      <c r="R1021" s="83"/>
      <c r="S1021" s="83"/>
      <c r="T1021" s="77"/>
      <c r="U1021" s="77"/>
      <c r="V1021" s="77"/>
      <c r="W1021" s="77"/>
      <c r="X1021" s="50"/>
      <c r="Y1021" s="50"/>
      <c r="Z1021" s="50"/>
      <c r="AA1021" s="50"/>
      <c r="AB1021" s="49"/>
      <c r="AC1021" s="84">
        <v>1021</v>
      </c>
      <c r="AD10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1" s="107">
        <v>7</v>
      </c>
      <c r="AF1021" s="110"/>
      <c r="AG1021" s="2"/>
      <c r="AI1021" s="3"/>
      <c r="AJ1021" s="3"/>
      <c r="AK1021" s="3"/>
    </row>
    <row r="1022" spans="1:37" ht="34.049999999999997" customHeight="1" x14ac:dyDescent="0.3">
      <c r="A1022" t="s">
        <v>1936</v>
      </c>
      <c r="C1022" t="s">
        <v>213</v>
      </c>
      <c r="D1022" s="14"/>
      <c r="E1022" s="14" t="s">
        <v>56</v>
      </c>
      <c r="F1022" s="79">
        <v>5.9661016949152756</v>
      </c>
      <c r="G1022" s="80"/>
      <c r="H1022" s="14"/>
      <c r="I1022" s="14"/>
      <c r="J1022" s="15" t="s">
        <v>213</v>
      </c>
      <c r="K1022" s="64"/>
      <c r="L1022" s="64"/>
      <c r="M1022" s="15"/>
      <c r="N1022" s="81"/>
      <c r="O1022" s="82">
        <v>1329.5162353515625</v>
      </c>
      <c r="P1022" s="82">
        <v>7601.40234375</v>
      </c>
      <c r="Q1022" s="75"/>
      <c r="R1022" s="83"/>
      <c r="S1022" s="83"/>
      <c r="T1022" s="77"/>
      <c r="U1022" s="77"/>
      <c r="V1022" s="77"/>
      <c r="W1022" s="77"/>
      <c r="X1022" s="50"/>
      <c r="Y1022" s="50"/>
      <c r="Z1022" s="50"/>
      <c r="AA1022" s="50"/>
      <c r="AB1022" s="49"/>
      <c r="AC1022" s="84">
        <v>1022</v>
      </c>
      <c r="AD10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2" s="107">
        <v>7.1</v>
      </c>
      <c r="AF1022" s="110"/>
      <c r="AG1022" s="2"/>
      <c r="AI1022" s="3"/>
      <c r="AJ1022" s="3"/>
      <c r="AK1022" s="3"/>
    </row>
    <row r="1023" spans="1:37" ht="34.049999999999997" customHeight="1" x14ac:dyDescent="0.3">
      <c r="A1023" t="s">
        <v>1937</v>
      </c>
      <c r="C1023" t="s">
        <v>201</v>
      </c>
      <c r="D1023" s="14"/>
      <c r="E1023" s="14" t="s">
        <v>56</v>
      </c>
      <c r="F1023" s="79">
        <v>6.1101694915254452</v>
      </c>
      <c r="G1023" s="80"/>
      <c r="H1023" s="14"/>
      <c r="I1023" s="14"/>
      <c r="J1023" s="15" t="s">
        <v>201</v>
      </c>
      <c r="K1023" s="64"/>
      <c r="L1023" s="64"/>
      <c r="M1023" s="15"/>
      <c r="N1023" s="81"/>
      <c r="O1023" s="82">
        <v>6842.04296875</v>
      </c>
      <c r="P1023" s="82">
        <v>754.195068359375</v>
      </c>
      <c r="Q1023" s="75"/>
      <c r="R1023" s="83"/>
      <c r="S1023" s="83"/>
      <c r="T1023" s="77"/>
      <c r="U1023" s="77"/>
      <c r="V1023" s="77"/>
      <c r="W1023" s="77"/>
      <c r="X1023" s="50"/>
      <c r="Y1023" s="50"/>
      <c r="Z1023" s="50"/>
      <c r="AA1023" s="50"/>
      <c r="AB1023" s="49"/>
      <c r="AC1023" s="84">
        <v>1023</v>
      </c>
      <c r="AD10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3" s="107">
        <v>7.2</v>
      </c>
      <c r="AF1023" s="110"/>
      <c r="AG1023" s="2"/>
      <c r="AI1023" s="3"/>
      <c r="AJ1023" s="3"/>
      <c r="AK1023" s="3"/>
    </row>
    <row r="1024" spans="1:37" ht="34.049999999999997" customHeight="1" x14ac:dyDescent="0.3">
      <c r="A1024" t="s">
        <v>1938</v>
      </c>
      <c r="C1024" t="s">
        <v>199</v>
      </c>
      <c r="D1024" s="14"/>
      <c r="E1024" s="14" t="s">
        <v>56</v>
      </c>
      <c r="F1024" s="79">
        <v>6.2542372881356139</v>
      </c>
      <c r="G1024" s="80"/>
      <c r="H1024" s="14"/>
      <c r="I1024" s="14"/>
      <c r="J1024" s="15" t="s">
        <v>199</v>
      </c>
      <c r="K1024" s="64"/>
      <c r="L1024" s="64"/>
      <c r="M1024" s="15"/>
      <c r="N1024" s="81"/>
      <c r="O1024" s="82">
        <v>7909.1796875</v>
      </c>
      <c r="P1024" s="82">
        <v>1488.738037109375</v>
      </c>
      <c r="Q1024" s="75"/>
      <c r="R1024" s="83"/>
      <c r="S1024" s="83"/>
      <c r="T1024" s="77"/>
      <c r="U1024" s="77"/>
      <c r="V1024" s="77"/>
      <c r="W1024" s="77"/>
      <c r="X1024" s="50"/>
      <c r="Y1024" s="50"/>
      <c r="Z1024" s="50"/>
      <c r="AA1024" s="50"/>
      <c r="AB1024" s="49"/>
      <c r="AC1024" s="84">
        <v>1024</v>
      </c>
      <c r="AD10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4" s="107">
        <v>7.3</v>
      </c>
      <c r="AF1024" s="110"/>
      <c r="AG1024" s="2"/>
      <c r="AI1024" s="3"/>
      <c r="AJ1024" s="3"/>
      <c r="AK1024" s="3"/>
    </row>
    <row r="1025" spans="1:37" ht="34.049999999999997" customHeight="1" x14ac:dyDescent="0.3">
      <c r="A1025" t="s">
        <v>1939</v>
      </c>
      <c r="C1025" t="s">
        <v>236</v>
      </c>
      <c r="D1025" s="14"/>
      <c r="E1025" s="14" t="s">
        <v>56</v>
      </c>
      <c r="F1025" s="79">
        <v>6.3983050847457843</v>
      </c>
      <c r="G1025" s="80"/>
      <c r="H1025" s="14"/>
      <c r="I1025" s="14"/>
      <c r="J1025" s="15" t="s">
        <v>236</v>
      </c>
      <c r="K1025" s="64"/>
      <c r="L1025" s="64"/>
      <c r="M1025" s="15"/>
      <c r="N1025" s="81"/>
      <c r="O1025" s="82">
        <v>8157.02880859375</v>
      </c>
      <c r="P1025" s="82">
        <v>2839.75146484375</v>
      </c>
      <c r="Q1025" s="75"/>
      <c r="R1025" s="83"/>
      <c r="S1025" s="83"/>
      <c r="T1025" s="77"/>
      <c r="U1025" s="77"/>
      <c r="V1025" s="77"/>
      <c r="W1025" s="77"/>
      <c r="X1025" s="50"/>
      <c r="Y1025" s="50"/>
      <c r="Z1025" s="50"/>
      <c r="AA1025" s="50"/>
      <c r="AB1025" s="49"/>
      <c r="AC1025" s="84">
        <v>1025</v>
      </c>
      <c r="AD10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5" s="107">
        <v>7.4</v>
      </c>
      <c r="AF1025" s="110"/>
      <c r="AG1025" s="2"/>
      <c r="AI1025" s="3"/>
      <c r="AJ1025" s="3"/>
      <c r="AK1025" s="3"/>
    </row>
    <row r="1026" spans="1:37" ht="34.049999999999997" customHeight="1" x14ac:dyDescent="0.3">
      <c r="A1026" t="s">
        <v>1940</v>
      </c>
      <c r="C1026" t="s">
        <v>516</v>
      </c>
      <c r="D1026" s="14"/>
      <c r="E1026" s="14" t="s">
        <v>56</v>
      </c>
      <c r="F1026" s="79">
        <v>6.5423728813559388</v>
      </c>
      <c r="G1026" s="80"/>
      <c r="H1026" s="14"/>
      <c r="I1026" s="14"/>
      <c r="J1026" s="15" t="s">
        <v>516</v>
      </c>
      <c r="K1026" s="64"/>
      <c r="L1026" s="64"/>
      <c r="M1026" s="15"/>
      <c r="N1026" s="81"/>
      <c r="O1026" s="82">
        <v>9788.435546875</v>
      </c>
      <c r="P1026" s="82">
        <v>6245.60302734375</v>
      </c>
      <c r="Q1026" s="75"/>
      <c r="R1026" s="83"/>
      <c r="S1026" s="83"/>
      <c r="T1026" s="77"/>
      <c r="U1026" s="77"/>
      <c r="V1026" s="77"/>
      <c r="W1026" s="77"/>
      <c r="X1026" s="50"/>
      <c r="Y1026" s="50"/>
      <c r="Z1026" s="50"/>
      <c r="AA1026" s="50"/>
      <c r="AB1026" s="49"/>
      <c r="AC1026" s="84">
        <v>1026</v>
      </c>
      <c r="AD10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6" s="107">
        <v>7.4999999999999902</v>
      </c>
      <c r="AF1026" s="110"/>
      <c r="AG1026" s="2"/>
      <c r="AI1026" s="3"/>
      <c r="AJ1026" s="3"/>
      <c r="AK1026" s="3"/>
    </row>
    <row r="1027" spans="1:37" ht="34.049999999999997" customHeight="1" x14ac:dyDescent="0.3">
      <c r="A1027" t="s">
        <v>1941</v>
      </c>
      <c r="C1027" t="s">
        <v>175</v>
      </c>
      <c r="D1027" s="14"/>
      <c r="E1027" s="14" t="s">
        <v>56</v>
      </c>
      <c r="F1027" s="79">
        <v>6.6864406779661074</v>
      </c>
      <c r="G1027" s="80"/>
      <c r="H1027" s="14"/>
      <c r="I1027" s="14"/>
      <c r="J1027" s="15" t="s">
        <v>175</v>
      </c>
      <c r="K1027" s="64"/>
      <c r="L1027" s="64"/>
      <c r="M1027" s="15"/>
      <c r="N1027" s="81"/>
      <c r="O1027" s="82">
        <v>3325.819580078125</v>
      </c>
      <c r="P1027" s="82">
        <v>7887.60693359375</v>
      </c>
      <c r="Q1027" s="75"/>
      <c r="R1027" s="83"/>
      <c r="S1027" s="83"/>
      <c r="T1027" s="77"/>
      <c r="U1027" s="77"/>
      <c r="V1027" s="77"/>
      <c r="W1027" s="77"/>
      <c r="X1027" s="50"/>
      <c r="Y1027" s="50"/>
      <c r="Z1027" s="50"/>
      <c r="AA1027" s="50"/>
      <c r="AB1027" s="49"/>
      <c r="AC1027" s="84">
        <v>1027</v>
      </c>
      <c r="AD10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7" s="107">
        <v>7.5999999999999899</v>
      </c>
      <c r="AF1027" s="110"/>
      <c r="AG1027" s="2"/>
      <c r="AI1027" s="3"/>
      <c r="AJ1027" s="3"/>
      <c r="AK1027" s="3"/>
    </row>
    <row r="1028" spans="1:37" ht="34.049999999999997" customHeight="1" x14ac:dyDescent="0.3">
      <c r="A1028" t="s">
        <v>1942</v>
      </c>
      <c r="C1028" t="s">
        <v>208</v>
      </c>
      <c r="D1028" s="14"/>
      <c r="E1028" s="14" t="s">
        <v>56</v>
      </c>
      <c r="F1028" s="79">
        <v>6.8305084745762779</v>
      </c>
      <c r="G1028" s="80"/>
      <c r="H1028" s="14"/>
      <c r="I1028" s="14"/>
      <c r="J1028" s="15" t="s">
        <v>208</v>
      </c>
      <c r="K1028" s="64"/>
      <c r="L1028" s="64"/>
      <c r="M1028" s="15"/>
      <c r="N1028" s="81"/>
      <c r="O1028" s="82">
        <v>3019.22412109375</v>
      </c>
      <c r="P1028" s="82">
        <v>7125.5478515625</v>
      </c>
      <c r="Q1028" s="75"/>
      <c r="R1028" s="83"/>
      <c r="S1028" s="83"/>
      <c r="T1028" s="77"/>
      <c r="U1028" s="77"/>
      <c r="V1028" s="77"/>
      <c r="W1028" s="77"/>
      <c r="X1028" s="50"/>
      <c r="Y1028" s="50"/>
      <c r="Z1028" s="50"/>
      <c r="AA1028" s="50"/>
      <c r="AB1028" s="49"/>
      <c r="AC1028" s="84">
        <v>1028</v>
      </c>
      <c r="AD10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8" s="107">
        <v>7.6999999999999904</v>
      </c>
      <c r="AF1028" s="110"/>
      <c r="AG1028" s="2"/>
      <c r="AI1028" s="3"/>
      <c r="AJ1028" s="3"/>
      <c r="AK1028" s="3"/>
    </row>
    <row r="1029" spans="1:37" ht="34.049999999999997" customHeight="1" x14ac:dyDescent="0.3">
      <c r="A1029" t="s">
        <v>1943</v>
      </c>
      <c r="C1029" t="s">
        <v>174</v>
      </c>
      <c r="D1029" s="14"/>
      <c r="E1029" s="14" t="s">
        <v>56</v>
      </c>
      <c r="F1029" s="79">
        <v>6.9745762711864465</v>
      </c>
      <c r="G1029" s="80"/>
      <c r="H1029" s="14"/>
      <c r="I1029" s="14"/>
      <c r="J1029" s="15" t="s">
        <v>174</v>
      </c>
      <c r="K1029" s="64"/>
      <c r="L1029" s="64"/>
      <c r="M1029" s="15"/>
      <c r="N1029" s="81"/>
      <c r="O1029" s="82">
        <v>6182.6298828125</v>
      </c>
      <c r="P1029" s="82">
        <v>8555.6171875</v>
      </c>
      <c r="Q1029" s="75"/>
      <c r="R1029" s="83"/>
      <c r="S1029" s="83"/>
      <c r="T1029" s="77"/>
      <c r="U1029" s="77"/>
      <c r="V1029" s="77"/>
      <c r="W1029" s="77"/>
      <c r="X1029" s="50"/>
      <c r="Y1029" s="50"/>
      <c r="Z1029" s="50"/>
      <c r="AA1029" s="50"/>
      <c r="AB1029" s="49"/>
      <c r="AC1029" s="84">
        <v>1029</v>
      </c>
      <c r="AD10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29" s="107">
        <v>7.7999999999999901</v>
      </c>
      <c r="AF1029" s="110"/>
      <c r="AG1029" s="2"/>
      <c r="AI1029" s="3"/>
      <c r="AJ1029" s="3"/>
      <c r="AK1029" s="3"/>
    </row>
    <row r="1030" spans="1:37" ht="34.049999999999997" customHeight="1" x14ac:dyDescent="0.3">
      <c r="A1030" t="s">
        <v>1944</v>
      </c>
      <c r="C1030" t="s">
        <v>202</v>
      </c>
      <c r="D1030" s="14"/>
      <c r="E1030" s="14" t="s">
        <v>56</v>
      </c>
      <c r="F1030" s="79">
        <v>7.1186440677966152</v>
      </c>
      <c r="G1030" s="80"/>
      <c r="H1030" s="14"/>
      <c r="I1030" s="14"/>
      <c r="J1030" s="15" t="s">
        <v>202</v>
      </c>
      <c r="K1030" s="64"/>
      <c r="L1030" s="64"/>
      <c r="M1030" s="15"/>
      <c r="N1030" s="81"/>
      <c r="O1030" s="82">
        <v>6152.662109375</v>
      </c>
      <c r="P1030" s="82">
        <v>8309.96484375</v>
      </c>
      <c r="Q1030" s="75"/>
      <c r="R1030" s="83"/>
      <c r="S1030" s="83"/>
      <c r="T1030" s="77"/>
      <c r="U1030" s="77"/>
      <c r="V1030" s="77"/>
      <c r="W1030" s="77"/>
      <c r="X1030" s="50"/>
      <c r="Y1030" s="50"/>
      <c r="Z1030" s="50"/>
      <c r="AA1030" s="50"/>
      <c r="AB1030" s="49"/>
      <c r="AC1030" s="84">
        <v>1030</v>
      </c>
      <c r="AD10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0" s="107">
        <v>7.8999999999999897</v>
      </c>
      <c r="AF1030" s="110"/>
      <c r="AG1030" s="2"/>
      <c r="AI1030" s="3"/>
      <c r="AJ1030" s="3"/>
      <c r="AK1030" s="3"/>
    </row>
    <row r="1031" spans="1:37" ht="34.049999999999997" customHeight="1" x14ac:dyDescent="0.3">
      <c r="A1031" t="s">
        <v>1945</v>
      </c>
      <c r="C1031" t="s">
        <v>483</v>
      </c>
      <c r="D1031" s="14"/>
      <c r="E1031" s="14" t="s">
        <v>56</v>
      </c>
      <c r="F1031" s="79">
        <v>7.2627118644067865</v>
      </c>
      <c r="G1031" s="80"/>
      <c r="H1031" s="14"/>
      <c r="I1031" s="14"/>
      <c r="J1031" s="15" t="s">
        <v>483</v>
      </c>
      <c r="K1031" s="64"/>
      <c r="L1031" s="64"/>
      <c r="M1031" s="15"/>
      <c r="N1031" s="81"/>
      <c r="O1031" s="82">
        <v>7788.24658203125</v>
      </c>
      <c r="P1031" s="82">
        <v>7886.83642578125</v>
      </c>
      <c r="Q1031" s="75"/>
      <c r="R1031" s="83"/>
      <c r="S1031" s="83"/>
      <c r="T1031" s="77"/>
      <c r="U1031" s="77"/>
      <c r="V1031" s="77"/>
      <c r="W1031" s="77"/>
      <c r="X1031" s="50"/>
      <c r="Y1031" s="50"/>
      <c r="Z1031" s="50"/>
      <c r="AA1031" s="50"/>
      <c r="AB1031" s="49"/>
      <c r="AC1031" s="84">
        <v>1031</v>
      </c>
      <c r="AD10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1" s="107">
        <v>7.9999999999999902</v>
      </c>
      <c r="AF1031" s="110"/>
      <c r="AG1031" s="2"/>
      <c r="AI1031" s="3"/>
      <c r="AJ1031" s="3"/>
      <c r="AK1031" s="3"/>
    </row>
    <row r="1032" spans="1:37" ht="34.049999999999997" customHeight="1" x14ac:dyDescent="0.3">
      <c r="A1032" t="s">
        <v>1946</v>
      </c>
      <c r="C1032" t="s">
        <v>517</v>
      </c>
      <c r="D1032" s="14"/>
      <c r="E1032" s="14" t="s">
        <v>56</v>
      </c>
      <c r="F1032" s="79">
        <v>7.4067796610169543</v>
      </c>
      <c r="G1032" s="80"/>
      <c r="H1032" s="14"/>
      <c r="I1032" s="14"/>
      <c r="J1032" s="15" t="s">
        <v>517</v>
      </c>
      <c r="K1032" s="64"/>
      <c r="L1032" s="64"/>
      <c r="M1032" s="15"/>
      <c r="N1032" s="81"/>
      <c r="O1032" s="82">
        <v>3211.22021484375</v>
      </c>
      <c r="P1032" s="82">
        <v>9144.734375</v>
      </c>
      <c r="Q1032" s="75"/>
      <c r="R1032" s="83"/>
      <c r="S1032" s="83"/>
      <c r="T1032" s="77"/>
      <c r="U1032" s="77"/>
      <c r="V1032" s="77"/>
      <c r="W1032" s="77"/>
      <c r="X1032" s="50"/>
      <c r="Y1032" s="50"/>
      <c r="Z1032" s="50"/>
      <c r="AA1032" s="50"/>
      <c r="AB1032" s="49"/>
      <c r="AC1032" s="84">
        <v>1032</v>
      </c>
      <c r="AD10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2" s="107">
        <v>8.0999999999999908</v>
      </c>
      <c r="AF1032" s="110"/>
      <c r="AG1032" s="2"/>
      <c r="AI1032" s="3"/>
      <c r="AJ1032" s="3"/>
      <c r="AK1032" s="3"/>
    </row>
    <row r="1033" spans="1:37" ht="34.049999999999997" customHeight="1" x14ac:dyDescent="0.3">
      <c r="A1033" t="s">
        <v>1947</v>
      </c>
      <c r="C1033" t="s">
        <v>436</v>
      </c>
      <c r="D1033" s="14"/>
      <c r="E1033" s="14" t="s">
        <v>56</v>
      </c>
      <c r="F1033" s="79">
        <v>7.5508474576271238</v>
      </c>
      <c r="G1033" s="80"/>
      <c r="H1033" s="14"/>
      <c r="I1033" s="14"/>
      <c r="J1033" s="15" t="s">
        <v>436</v>
      </c>
      <c r="K1033" s="64"/>
      <c r="L1033" s="64"/>
      <c r="M1033" s="15"/>
      <c r="N1033" s="81"/>
      <c r="O1033" s="82">
        <v>3350.107666015625</v>
      </c>
      <c r="P1033" s="82">
        <v>396.92034912109375</v>
      </c>
      <c r="Q1033" s="75"/>
      <c r="R1033" s="83"/>
      <c r="S1033" s="83"/>
      <c r="T1033" s="77"/>
      <c r="U1033" s="77"/>
      <c r="V1033" s="77"/>
      <c r="W1033" s="77"/>
      <c r="X1033" s="50"/>
      <c r="Y1033" s="50"/>
      <c r="Z1033" s="50"/>
      <c r="AA1033" s="50"/>
      <c r="AB1033" s="49"/>
      <c r="AC1033" s="84">
        <v>1033</v>
      </c>
      <c r="AD10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3" s="107">
        <v>8.1999999999999904</v>
      </c>
      <c r="AF1033" s="110"/>
      <c r="AG1033" s="2"/>
      <c r="AI1033" s="3"/>
      <c r="AJ1033" s="3"/>
      <c r="AK1033" s="3"/>
    </row>
    <row r="1034" spans="1:37" ht="34.049999999999997" customHeight="1" x14ac:dyDescent="0.3">
      <c r="A1034" t="s">
        <v>1948</v>
      </c>
      <c r="C1034" t="s">
        <v>518</v>
      </c>
      <c r="D1034" s="14"/>
      <c r="E1034" s="14" t="s">
        <v>56</v>
      </c>
      <c r="F1034" s="79">
        <v>7.6949152542372925</v>
      </c>
      <c r="G1034" s="80"/>
      <c r="H1034" s="14"/>
      <c r="I1034" s="14"/>
      <c r="J1034" s="15" t="s">
        <v>518</v>
      </c>
      <c r="K1034" s="64"/>
      <c r="L1034" s="64"/>
      <c r="M1034" s="15"/>
      <c r="N1034" s="81"/>
      <c r="O1034" s="82">
        <v>255.51856994628906</v>
      </c>
      <c r="P1034" s="82">
        <v>5388.361328125</v>
      </c>
      <c r="Q1034" s="75"/>
      <c r="R1034" s="83"/>
      <c r="S1034" s="83"/>
      <c r="T1034" s="77"/>
      <c r="U1034" s="77"/>
      <c r="V1034" s="77"/>
      <c r="W1034" s="77"/>
      <c r="X1034" s="50"/>
      <c r="Y1034" s="50"/>
      <c r="Z1034" s="50"/>
      <c r="AA1034" s="50"/>
      <c r="AB1034" s="49"/>
      <c r="AC1034" s="84">
        <v>1034</v>
      </c>
      <c r="AD10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4" s="107">
        <v>8.2999999999999901</v>
      </c>
      <c r="AF1034" s="110"/>
      <c r="AG1034" s="2"/>
      <c r="AI1034" s="3"/>
      <c r="AJ1034" s="3"/>
      <c r="AK1034" s="3"/>
    </row>
    <row r="1035" spans="1:37" ht="34.049999999999997" customHeight="1" x14ac:dyDescent="0.3">
      <c r="A1035" t="s">
        <v>1949</v>
      </c>
      <c r="C1035" t="s">
        <v>230</v>
      </c>
      <c r="D1035" s="14"/>
      <c r="E1035" s="14" t="s">
        <v>56</v>
      </c>
      <c r="F1035" s="79">
        <v>7.8389830508474603</v>
      </c>
      <c r="G1035" s="80"/>
      <c r="H1035" s="14"/>
      <c r="I1035" s="14"/>
      <c r="J1035" s="15" t="s">
        <v>230</v>
      </c>
      <c r="K1035" s="64"/>
      <c r="L1035" s="64"/>
      <c r="M1035" s="15"/>
      <c r="N1035" s="81"/>
      <c r="O1035" s="82">
        <v>892.2581787109375</v>
      </c>
      <c r="P1035" s="82">
        <v>7163.22412109375</v>
      </c>
      <c r="Q1035" s="75"/>
      <c r="R1035" s="83"/>
      <c r="S1035" s="83"/>
      <c r="T1035" s="77"/>
      <c r="U1035" s="77"/>
      <c r="V1035" s="77"/>
      <c r="W1035" s="77"/>
      <c r="X1035" s="50"/>
      <c r="Y1035" s="50"/>
      <c r="Z1035" s="50"/>
      <c r="AA1035" s="50"/>
      <c r="AB1035" s="49"/>
      <c r="AC1035" s="84">
        <v>1035</v>
      </c>
      <c r="AD10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5" s="107">
        <v>8.3999999999999897</v>
      </c>
      <c r="AF1035" s="110"/>
      <c r="AG1035" s="2"/>
      <c r="AI1035" s="3"/>
      <c r="AJ1035" s="3"/>
      <c r="AK1035" s="3"/>
    </row>
    <row r="1036" spans="1:37" ht="34.049999999999997" customHeight="1" x14ac:dyDescent="0.3">
      <c r="A1036" t="s">
        <v>1950</v>
      </c>
      <c r="C1036" t="s">
        <v>321</v>
      </c>
      <c r="D1036" s="14"/>
      <c r="E1036" s="14" t="s">
        <v>56</v>
      </c>
      <c r="F1036" s="79">
        <v>7.9830508474576298</v>
      </c>
      <c r="G1036" s="80"/>
      <c r="H1036" s="14"/>
      <c r="I1036" s="14"/>
      <c r="J1036" s="15" t="s">
        <v>321</v>
      </c>
      <c r="K1036" s="64"/>
      <c r="L1036" s="64"/>
      <c r="M1036" s="15"/>
      <c r="N1036" s="81"/>
      <c r="O1036" s="82">
        <v>1285.7188720703125</v>
      </c>
      <c r="P1036" s="82">
        <v>5388.51513671875</v>
      </c>
      <c r="Q1036" s="75"/>
      <c r="R1036" s="83"/>
      <c r="S1036" s="83"/>
      <c r="T1036" s="77"/>
      <c r="U1036" s="77"/>
      <c r="V1036" s="77"/>
      <c r="W1036" s="77"/>
      <c r="X1036" s="50"/>
      <c r="Y1036" s="50"/>
      <c r="Z1036" s="50"/>
      <c r="AA1036" s="50"/>
      <c r="AB1036" s="49"/>
      <c r="AC1036" s="84">
        <v>1036</v>
      </c>
      <c r="AD10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6" s="107">
        <v>8.4999999999999893</v>
      </c>
      <c r="AF1036" s="110"/>
      <c r="AG1036" s="2"/>
      <c r="AI1036" s="3"/>
      <c r="AJ1036" s="3"/>
      <c r="AK1036" s="3"/>
    </row>
    <row r="1037" spans="1:37" ht="34.049999999999997" customHeight="1" x14ac:dyDescent="0.3">
      <c r="A1037" t="s">
        <v>1951</v>
      </c>
      <c r="C1037" t="s">
        <v>201</v>
      </c>
      <c r="D1037" s="14"/>
      <c r="E1037" s="14" t="s">
        <v>56</v>
      </c>
      <c r="F1037" s="79">
        <v>8.1271186440678012</v>
      </c>
      <c r="G1037" s="80"/>
      <c r="H1037" s="14"/>
      <c r="I1037" s="14"/>
      <c r="J1037" s="15" t="s">
        <v>201</v>
      </c>
      <c r="K1037" s="64"/>
      <c r="L1037" s="64"/>
      <c r="M1037" s="15"/>
      <c r="N1037" s="81"/>
      <c r="O1037" s="82">
        <v>8985.384765625</v>
      </c>
      <c r="P1037" s="82">
        <v>6562.26611328125</v>
      </c>
      <c r="Q1037" s="75"/>
      <c r="R1037" s="83"/>
      <c r="S1037" s="83"/>
      <c r="T1037" s="77"/>
      <c r="U1037" s="77"/>
      <c r="V1037" s="77"/>
      <c r="W1037" s="77"/>
      <c r="X1037" s="50"/>
      <c r="Y1037" s="50"/>
      <c r="Z1037" s="50"/>
      <c r="AA1037" s="50"/>
      <c r="AB1037" s="49"/>
      <c r="AC1037" s="84">
        <v>1037</v>
      </c>
      <c r="AD10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7" s="107">
        <v>8.5999999999999908</v>
      </c>
      <c r="AF1037" s="110"/>
      <c r="AG1037" s="2"/>
      <c r="AI1037" s="3"/>
      <c r="AJ1037" s="3"/>
      <c r="AK1037" s="3"/>
    </row>
    <row r="1038" spans="1:37" ht="34.049999999999997" customHeight="1" x14ac:dyDescent="0.3">
      <c r="A1038" t="s">
        <v>1952</v>
      </c>
      <c r="C1038" t="s">
        <v>479</v>
      </c>
      <c r="D1038" s="14"/>
      <c r="E1038" s="14" t="s">
        <v>56</v>
      </c>
      <c r="F1038" s="79">
        <v>8.2711864406779707</v>
      </c>
      <c r="G1038" s="80"/>
      <c r="H1038" s="14"/>
      <c r="I1038" s="14"/>
      <c r="J1038" s="15" t="s">
        <v>479</v>
      </c>
      <c r="K1038" s="64"/>
      <c r="L1038" s="64"/>
      <c r="M1038" s="15"/>
      <c r="N1038" s="81"/>
      <c r="O1038" s="82">
        <v>8003.47705078125</v>
      </c>
      <c r="P1038" s="82">
        <v>6121.43798828125</v>
      </c>
      <c r="Q1038" s="75"/>
      <c r="R1038" s="83"/>
      <c r="S1038" s="83"/>
      <c r="T1038" s="77"/>
      <c r="U1038" s="77"/>
      <c r="V1038" s="77"/>
      <c r="W1038" s="77"/>
      <c r="X1038" s="50"/>
      <c r="Y1038" s="50"/>
      <c r="Z1038" s="50"/>
      <c r="AA1038" s="50"/>
      <c r="AB1038" s="49"/>
      <c r="AC1038" s="84">
        <v>1038</v>
      </c>
      <c r="AD10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8" s="107">
        <v>8.6999999999999904</v>
      </c>
      <c r="AF1038" s="110"/>
      <c r="AG1038" s="2"/>
      <c r="AI1038" s="3"/>
      <c r="AJ1038" s="3"/>
      <c r="AK1038" s="3"/>
    </row>
    <row r="1039" spans="1:37" ht="34.049999999999997" customHeight="1" x14ac:dyDescent="0.3">
      <c r="A1039" t="s">
        <v>1953</v>
      </c>
      <c r="C1039" t="s">
        <v>298</v>
      </c>
      <c r="D1039" s="14"/>
      <c r="E1039" s="14" t="s">
        <v>56</v>
      </c>
      <c r="F1039" s="79">
        <v>8.4152542372881385</v>
      </c>
      <c r="G1039" s="80"/>
      <c r="H1039" s="14"/>
      <c r="I1039" s="14"/>
      <c r="J1039" s="15" t="s">
        <v>298</v>
      </c>
      <c r="K1039" s="64"/>
      <c r="L1039" s="64"/>
      <c r="M1039" s="15"/>
      <c r="N1039" s="81"/>
      <c r="O1039" s="82">
        <v>2264.361328125</v>
      </c>
      <c r="P1039" s="82">
        <v>2699.863037109375</v>
      </c>
      <c r="Q1039" s="75"/>
      <c r="R1039" s="83"/>
      <c r="S1039" s="83"/>
      <c r="T1039" s="77"/>
      <c r="U1039" s="77"/>
      <c r="V1039" s="77"/>
      <c r="W1039" s="77"/>
      <c r="X1039" s="50"/>
      <c r="Y1039" s="50"/>
      <c r="Z1039" s="50"/>
      <c r="AA1039" s="50"/>
      <c r="AB1039" s="49"/>
      <c r="AC1039" s="84">
        <v>1039</v>
      </c>
      <c r="AD10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39" s="107">
        <v>8.7999999999999901</v>
      </c>
      <c r="AF1039" s="110"/>
      <c r="AG1039" s="2"/>
      <c r="AI1039" s="3"/>
      <c r="AJ1039" s="3"/>
      <c r="AK1039" s="3"/>
    </row>
    <row r="1040" spans="1:37" ht="34.049999999999997" customHeight="1" x14ac:dyDescent="0.3">
      <c r="A1040" t="s">
        <v>1954</v>
      </c>
      <c r="C1040" t="s">
        <v>473</v>
      </c>
      <c r="D1040" s="14"/>
      <c r="E1040" s="14" t="s">
        <v>56</v>
      </c>
      <c r="F1040" s="79">
        <v>8.559322033898308</v>
      </c>
      <c r="G1040" s="80"/>
      <c r="H1040" s="14"/>
      <c r="I1040" s="14"/>
      <c r="J1040" s="15" t="s">
        <v>473</v>
      </c>
      <c r="K1040" s="64"/>
      <c r="L1040" s="64"/>
      <c r="M1040" s="15"/>
      <c r="N1040" s="81"/>
      <c r="O1040" s="82">
        <v>3155.773681640625</v>
      </c>
      <c r="P1040" s="82">
        <v>2872.876953125</v>
      </c>
      <c r="Q1040" s="75"/>
      <c r="R1040" s="83"/>
      <c r="S1040" s="83"/>
      <c r="T1040" s="77"/>
      <c r="U1040" s="77"/>
      <c r="V1040" s="77"/>
      <c r="W1040" s="77"/>
      <c r="X1040" s="50"/>
      <c r="Y1040" s="50"/>
      <c r="Z1040" s="50"/>
      <c r="AA1040" s="50"/>
      <c r="AB1040" s="49"/>
      <c r="AC1040" s="84">
        <v>1040</v>
      </c>
      <c r="AD10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0" s="107">
        <v>8.8999999999999897</v>
      </c>
      <c r="AF1040" s="110"/>
      <c r="AG1040" s="2"/>
      <c r="AI1040" s="3"/>
      <c r="AJ1040" s="3"/>
      <c r="AK1040" s="3"/>
    </row>
    <row r="1041" spans="1:37" ht="34.049999999999997" customHeight="1" x14ac:dyDescent="0.3">
      <c r="A1041" t="s">
        <v>1955</v>
      </c>
      <c r="C1041" t="s">
        <v>202</v>
      </c>
      <c r="D1041" s="14"/>
      <c r="E1041" s="14" t="s">
        <v>56</v>
      </c>
      <c r="F1041" s="79">
        <v>8.7033898305084776</v>
      </c>
      <c r="G1041" s="80"/>
      <c r="H1041" s="14"/>
      <c r="I1041" s="14"/>
      <c r="J1041" s="15" t="s">
        <v>202</v>
      </c>
      <c r="K1041" s="64"/>
      <c r="L1041" s="64"/>
      <c r="M1041" s="15"/>
      <c r="N1041" s="81"/>
      <c r="O1041" s="82">
        <v>3916.531005859375</v>
      </c>
      <c r="P1041" s="82">
        <v>8506.8623046875</v>
      </c>
      <c r="Q1041" s="75"/>
      <c r="R1041" s="83"/>
      <c r="S1041" s="83"/>
      <c r="T1041" s="77"/>
      <c r="U1041" s="77"/>
      <c r="V1041" s="77"/>
      <c r="W1041" s="77"/>
      <c r="X1041" s="50"/>
      <c r="Y1041" s="50"/>
      <c r="Z1041" s="50"/>
      <c r="AA1041" s="50"/>
      <c r="AB1041" s="49"/>
      <c r="AC1041" s="84">
        <v>1041</v>
      </c>
      <c r="AD10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1" s="107">
        <v>8.9999999999999893</v>
      </c>
      <c r="AF1041" s="110"/>
      <c r="AG1041" s="2"/>
      <c r="AI1041" s="3"/>
      <c r="AJ1041" s="3"/>
      <c r="AK1041" s="3"/>
    </row>
    <row r="1042" spans="1:37" ht="34.049999999999997" customHeight="1" x14ac:dyDescent="0.3">
      <c r="A1042" t="s">
        <v>1956</v>
      </c>
      <c r="C1042" t="s">
        <v>344</v>
      </c>
      <c r="D1042" s="14"/>
      <c r="E1042" s="14" t="s">
        <v>56</v>
      </c>
      <c r="F1042" s="79">
        <v>8.8474576271186471</v>
      </c>
      <c r="G1042" s="80"/>
      <c r="H1042" s="14"/>
      <c r="I1042" s="14"/>
      <c r="J1042" s="15" t="s">
        <v>344</v>
      </c>
      <c r="K1042" s="64"/>
      <c r="L1042" s="64"/>
      <c r="M1042" s="15"/>
      <c r="N1042" s="81"/>
      <c r="O1042" s="82">
        <v>5501.171875</v>
      </c>
      <c r="P1042" s="82">
        <v>1470.9501953125</v>
      </c>
      <c r="Q1042" s="75"/>
      <c r="R1042" s="83"/>
      <c r="S1042" s="83"/>
      <c r="T1042" s="77"/>
      <c r="U1042" s="77"/>
      <c r="V1042" s="77"/>
      <c r="W1042" s="77"/>
      <c r="X1042" s="50"/>
      <c r="Y1042" s="50"/>
      <c r="Z1042" s="50"/>
      <c r="AA1042" s="50"/>
      <c r="AB1042" s="49"/>
      <c r="AC1042" s="84">
        <v>1042</v>
      </c>
      <c r="AD10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2" s="107">
        <v>9.0999999999999908</v>
      </c>
      <c r="AF1042" s="110"/>
      <c r="AG1042" s="2"/>
      <c r="AI1042" s="3"/>
      <c r="AJ1042" s="3"/>
      <c r="AK1042" s="3"/>
    </row>
    <row r="1043" spans="1:37" ht="34.049999999999997" customHeight="1" x14ac:dyDescent="0.3">
      <c r="A1043" t="s">
        <v>1957</v>
      </c>
      <c r="C1043" t="s">
        <v>275</v>
      </c>
      <c r="D1043" s="14"/>
      <c r="E1043" s="14" t="s">
        <v>56</v>
      </c>
      <c r="F1043" s="79">
        <v>8.9915254237288167</v>
      </c>
      <c r="G1043" s="80"/>
      <c r="H1043" s="14"/>
      <c r="I1043" s="14"/>
      <c r="J1043" s="15" t="s">
        <v>275</v>
      </c>
      <c r="K1043" s="64"/>
      <c r="L1043" s="64"/>
      <c r="M1043" s="15"/>
      <c r="N1043" s="81"/>
      <c r="O1043" s="82">
        <v>1037.0457763671875</v>
      </c>
      <c r="P1043" s="82">
        <v>3839.422119140625</v>
      </c>
      <c r="Q1043" s="75"/>
      <c r="R1043" s="83"/>
      <c r="S1043" s="83"/>
      <c r="T1043" s="77"/>
      <c r="U1043" s="77"/>
      <c r="V1043" s="77"/>
      <c r="W1043" s="77"/>
      <c r="X1043" s="50"/>
      <c r="Y1043" s="50"/>
      <c r="Z1043" s="50"/>
      <c r="AA1043" s="50"/>
      <c r="AB1043" s="49"/>
      <c r="AC1043" s="84">
        <v>1043</v>
      </c>
      <c r="AD10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3" s="107">
        <v>9.1999999999999904</v>
      </c>
      <c r="AF1043" s="110"/>
      <c r="AG1043" s="2"/>
      <c r="AI1043" s="3"/>
      <c r="AJ1043" s="3"/>
      <c r="AK1043" s="3"/>
    </row>
    <row r="1044" spans="1:37" ht="34.049999999999997" customHeight="1" x14ac:dyDescent="0.3">
      <c r="A1044" t="s">
        <v>1958</v>
      </c>
      <c r="C1044" t="s">
        <v>519</v>
      </c>
      <c r="D1044" s="14"/>
      <c r="E1044" s="14" t="s">
        <v>56</v>
      </c>
      <c r="F1044" s="79">
        <v>9.1355932203389862</v>
      </c>
      <c r="G1044" s="80"/>
      <c r="H1044" s="14"/>
      <c r="I1044" s="14"/>
      <c r="J1044" s="15" t="s">
        <v>519</v>
      </c>
      <c r="K1044" s="64"/>
      <c r="L1044" s="64"/>
      <c r="M1044" s="15"/>
      <c r="N1044" s="81"/>
      <c r="O1044" s="82">
        <v>7608.251953125</v>
      </c>
      <c r="P1044" s="82">
        <v>1677.226318359375</v>
      </c>
      <c r="Q1044" s="75"/>
      <c r="R1044" s="83"/>
      <c r="S1044" s="83"/>
      <c r="T1044" s="77"/>
      <c r="U1044" s="77"/>
      <c r="V1044" s="77"/>
      <c r="W1044" s="77"/>
      <c r="X1044" s="50"/>
      <c r="Y1044" s="50"/>
      <c r="Z1044" s="50"/>
      <c r="AA1044" s="50"/>
      <c r="AB1044" s="49"/>
      <c r="AC1044" s="84">
        <v>1044</v>
      </c>
      <c r="AD10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4" s="107">
        <v>9.2999999999999901</v>
      </c>
      <c r="AF1044" s="110"/>
      <c r="AG1044" s="2"/>
      <c r="AI1044" s="3"/>
      <c r="AJ1044" s="3"/>
      <c r="AK1044" s="3"/>
    </row>
    <row r="1045" spans="1:37" ht="34.049999999999997" customHeight="1" x14ac:dyDescent="0.3">
      <c r="A1045" t="s">
        <v>1959</v>
      </c>
      <c r="C1045" t="s">
        <v>520</v>
      </c>
      <c r="D1045" s="14"/>
      <c r="E1045" s="14" t="s">
        <v>56</v>
      </c>
      <c r="F1045" s="79">
        <v>9.2796610169491522</v>
      </c>
      <c r="G1045" s="80"/>
      <c r="H1045" s="14"/>
      <c r="I1045" s="14"/>
      <c r="J1045" s="15" t="s">
        <v>520</v>
      </c>
      <c r="K1045" s="64"/>
      <c r="L1045" s="64"/>
      <c r="M1045" s="15"/>
      <c r="N1045" s="81"/>
      <c r="O1045" s="82">
        <v>1034.1146240234375</v>
      </c>
      <c r="P1045" s="82">
        <v>9247.943359375</v>
      </c>
      <c r="Q1045" s="75"/>
      <c r="R1045" s="83"/>
      <c r="S1045" s="83"/>
      <c r="T1045" s="77"/>
      <c r="U1045" s="77"/>
      <c r="V1045" s="77"/>
      <c r="W1045" s="77"/>
      <c r="X1045" s="50"/>
      <c r="Y1045" s="50"/>
      <c r="Z1045" s="50"/>
      <c r="AA1045" s="50"/>
      <c r="AB1045" s="49"/>
      <c r="AC1045" s="84">
        <v>1045</v>
      </c>
      <c r="AD10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5" s="107">
        <v>9.3999999999999897</v>
      </c>
      <c r="AF1045" s="110"/>
      <c r="AG1045" s="2"/>
      <c r="AI1045" s="3"/>
      <c r="AJ1045" s="3"/>
      <c r="AK1045" s="3"/>
    </row>
    <row r="1046" spans="1:37" ht="34.049999999999997" customHeight="1" x14ac:dyDescent="0.3">
      <c r="A1046" t="s">
        <v>1960</v>
      </c>
      <c r="C1046" t="s">
        <v>429</v>
      </c>
      <c r="D1046" s="14"/>
      <c r="E1046" s="14" t="s">
        <v>56</v>
      </c>
      <c r="F1046" s="79">
        <v>9.4237288135593218</v>
      </c>
      <c r="G1046" s="80"/>
      <c r="H1046" s="14"/>
      <c r="I1046" s="14"/>
      <c r="J1046" s="15" t="s">
        <v>429</v>
      </c>
      <c r="K1046" s="64"/>
      <c r="L1046" s="64"/>
      <c r="M1046" s="15"/>
      <c r="N1046" s="81"/>
      <c r="O1046" s="82">
        <v>2982.182373046875</v>
      </c>
      <c r="P1046" s="82">
        <v>847.9376220703125</v>
      </c>
      <c r="Q1046" s="75"/>
      <c r="R1046" s="83"/>
      <c r="S1046" s="83"/>
      <c r="T1046" s="77"/>
      <c r="U1046" s="77"/>
      <c r="V1046" s="77"/>
      <c r="W1046" s="77"/>
      <c r="X1046" s="50"/>
      <c r="Y1046" s="50"/>
      <c r="Z1046" s="50"/>
      <c r="AA1046" s="50"/>
      <c r="AB1046" s="49"/>
      <c r="AC1046" s="84">
        <v>1046</v>
      </c>
      <c r="AD10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6" s="107">
        <v>9.4999999999999893</v>
      </c>
      <c r="AF1046" s="110"/>
      <c r="AG1046" s="2"/>
      <c r="AI1046" s="3"/>
      <c r="AJ1046" s="3"/>
      <c r="AK1046" s="3"/>
    </row>
    <row r="1047" spans="1:37" ht="34.049999999999997" customHeight="1" x14ac:dyDescent="0.3">
      <c r="A1047" t="s">
        <v>1961</v>
      </c>
      <c r="C1047" t="s">
        <v>219</v>
      </c>
      <c r="D1047" s="14"/>
      <c r="E1047" s="14" t="s">
        <v>56</v>
      </c>
      <c r="F1047" s="79">
        <v>9.5677966101694931</v>
      </c>
      <c r="G1047" s="80"/>
      <c r="H1047" s="14"/>
      <c r="I1047" s="14"/>
      <c r="J1047" s="15" t="s">
        <v>219</v>
      </c>
      <c r="K1047" s="64"/>
      <c r="L1047" s="64"/>
      <c r="M1047" s="15"/>
      <c r="N1047" s="81"/>
      <c r="O1047" s="82">
        <v>4750.49755859375</v>
      </c>
      <c r="P1047" s="82">
        <v>7850.5068359375</v>
      </c>
      <c r="Q1047" s="75"/>
      <c r="R1047" s="83"/>
      <c r="S1047" s="83"/>
      <c r="T1047" s="77"/>
      <c r="U1047" s="77"/>
      <c r="V1047" s="77"/>
      <c r="W1047" s="77"/>
      <c r="X1047" s="50"/>
      <c r="Y1047" s="50"/>
      <c r="Z1047" s="50"/>
      <c r="AA1047" s="50"/>
      <c r="AB1047" s="49"/>
      <c r="AC1047" s="84">
        <v>1047</v>
      </c>
      <c r="AD10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7" s="107">
        <v>9.5999999999999908</v>
      </c>
      <c r="AF1047" s="110"/>
      <c r="AG1047" s="2"/>
      <c r="AI1047" s="3"/>
      <c r="AJ1047" s="3"/>
      <c r="AK1047" s="3"/>
    </row>
    <row r="1048" spans="1:37" ht="34.049999999999997" customHeight="1" x14ac:dyDescent="0.3">
      <c r="A1048" t="s">
        <v>1962</v>
      </c>
      <c r="C1048" t="s">
        <v>329</v>
      </c>
      <c r="D1048" s="14"/>
      <c r="E1048" s="14" t="s">
        <v>56</v>
      </c>
      <c r="F1048" s="79">
        <v>9.7118644067796627</v>
      </c>
      <c r="G1048" s="80"/>
      <c r="H1048" s="14"/>
      <c r="I1048" s="14"/>
      <c r="J1048" s="15" t="s">
        <v>329</v>
      </c>
      <c r="K1048" s="64"/>
      <c r="L1048" s="64"/>
      <c r="M1048" s="15"/>
      <c r="N1048" s="81"/>
      <c r="O1048" s="82">
        <v>7033.1357421875</v>
      </c>
      <c r="P1048" s="82">
        <v>6880.15673828125</v>
      </c>
      <c r="Q1048" s="75"/>
      <c r="R1048" s="83"/>
      <c r="S1048" s="83"/>
      <c r="T1048" s="77"/>
      <c r="U1048" s="77"/>
      <c r="V1048" s="77"/>
      <c r="W1048" s="77"/>
      <c r="X1048" s="50"/>
      <c r="Y1048" s="50"/>
      <c r="Z1048" s="50"/>
      <c r="AA1048" s="50"/>
      <c r="AB1048" s="49"/>
      <c r="AC1048" s="84">
        <v>1048</v>
      </c>
      <c r="AD10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8" s="107">
        <v>9.6999999999999904</v>
      </c>
      <c r="AF1048" s="110"/>
      <c r="AG1048" s="2"/>
      <c r="AI1048" s="3"/>
      <c r="AJ1048" s="3"/>
      <c r="AK1048" s="3"/>
    </row>
    <row r="1049" spans="1:37" ht="34.049999999999997" customHeight="1" x14ac:dyDescent="0.3">
      <c r="A1049" t="s">
        <v>1963</v>
      </c>
      <c r="C1049" t="s">
        <v>176</v>
      </c>
      <c r="D1049" s="14"/>
      <c r="E1049" s="14" t="s">
        <v>56</v>
      </c>
      <c r="F1049" s="79">
        <v>9.8559322033898322</v>
      </c>
      <c r="G1049" s="80"/>
      <c r="H1049" s="14"/>
      <c r="I1049" s="14"/>
      <c r="J1049" s="15" t="s">
        <v>176</v>
      </c>
      <c r="K1049" s="64"/>
      <c r="L1049" s="64"/>
      <c r="M1049" s="15"/>
      <c r="N1049" s="81"/>
      <c r="O1049" s="82">
        <v>7059.82763671875</v>
      </c>
      <c r="P1049" s="82">
        <v>9051.6884765625</v>
      </c>
      <c r="Q1049" s="75"/>
      <c r="R1049" s="83"/>
      <c r="S1049" s="83"/>
      <c r="T1049" s="77"/>
      <c r="U1049" s="77"/>
      <c r="V1049" s="77"/>
      <c r="W1049" s="77"/>
      <c r="X1049" s="50"/>
      <c r="Y1049" s="50"/>
      <c r="Z1049" s="50"/>
      <c r="AA1049" s="50"/>
      <c r="AB1049" s="49"/>
      <c r="AC1049" s="84">
        <v>1049</v>
      </c>
      <c r="AD10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49" s="107">
        <v>9.7999999999999901</v>
      </c>
      <c r="AF1049" s="110"/>
      <c r="AG1049" s="2"/>
      <c r="AI1049" s="3"/>
      <c r="AJ1049" s="3"/>
      <c r="AK1049" s="3"/>
    </row>
    <row r="1050" spans="1:37" ht="34.049999999999997" customHeight="1" x14ac:dyDescent="0.3">
      <c r="A1050" t="s">
        <v>1964</v>
      </c>
      <c r="C1050" t="s">
        <v>521</v>
      </c>
      <c r="D1050" s="14"/>
      <c r="E1050" s="14" t="s">
        <v>56</v>
      </c>
      <c r="F1050" s="79">
        <v>6.542372881355953</v>
      </c>
      <c r="G1050" s="80"/>
      <c r="H1050" s="14"/>
      <c r="I1050" s="14"/>
      <c r="J1050" s="15" t="s">
        <v>521</v>
      </c>
      <c r="K1050" s="64"/>
      <c r="L1050" s="64"/>
      <c r="M1050" s="15"/>
      <c r="N1050" s="81"/>
      <c r="O1050" s="82">
        <v>1177.6173095703125</v>
      </c>
      <c r="P1050" s="82">
        <v>7769.130859375</v>
      </c>
      <c r="Q1050" s="75"/>
      <c r="R1050" s="83"/>
      <c r="S1050" s="83"/>
      <c r="T1050" s="77"/>
      <c r="U1050" s="77"/>
      <c r="V1050" s="77"/>
      <c r="W1050" s="77"/>
      <c r="X1050" s="50"/>
      <c r="Y1050" s="50"/>
      <c r="Z1050" s="50"/>
      <c r="AA1050" s="50"/>
      <c r="AB1050" s="49"/>
      <c r="AC1050" s="84">
        <v>1050</v>
      </c>
      <c r="AD10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0" s="107">
        <v>7.5</v>
      </c>
      <c r="AF1050" s="110"/>
      <c r="AG1050" s="2"/>
      <c r="AI1050" s="3"/>
      <c r="AJ1050" s="3"/>
      <c r="AK1050" s="3"/>
    </row>
    <row r="1051" spans="1:37" ht="34.049999999999997" customHeight="1" x14ac:dyDescent="0.3">
      <c r="A1051" t="s">
        <v>1965</v>
      </c>
      <c r="C1051" t="s">
        <v>522</v>
      </c>
      <c r="D1051" s="14"/>
      <c r="E1051" s="14" t="s">
        <v>56</v>
      </c>
      <c r="F1051" s="79">
        <v>6.6864406779661225</v>
      </c>
      <c r="G1051" s="80"/>
      <c r="H1051" s="14"/>
      <c r="I1051" s="14"/>
      <c r="J1051" s="15" t="s">
        <v>522</v>
      </c>
      <c r="K1051" s="64"/>
      <c r="L1051" s="64"/>
      <c r="M1051" s="15"/>
      <c r="N1051" s="81"/>
      <c r="O1051" s="82">
        <v>4914.931640625</v>
      </c>
      <c r="P1051" s="82">
        <v>196.97724914550781</v>
      </c>
      <c r="Q1051" s="75"/>
      <c r="R1051" s="83"/>
      <c r="S1051" s="83"/>
      <c r="T1051" s="77"/>
      <c r="U1051" s="77"/>
      <c r="V1051" s="77"/>
      <c r="W1051" s="77"/>
      <c r="X1051" s="50"/>
      <c r="Y1051" s="50"/>
      <c r="Z1051" s="50"/>
      <c r="AA1051" s="50"/>
      <c r="AB1051" s="49"/>
      <c r="AC1051" s="84">
        <v>1051</v>
      </c>
      <c r="AD10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1" s="107">
        <v>7.6</v>
      </c>
      <c r="AF1051" s="110"/>
      <c r="AG1051" s="2"/>
      <c r="AI1051" s="3"/>
      <c r="AJ1051" s="3"/>
      <c r="AK1051" s="3"/>
    </row>
    <row r="1052" spans="1:37" ht="34.049999999999997" customHeight="1" x14ac:dyDescent="0.3">
      <c r="A1052" t="s">
        <v>1966</v>
      </c>
      <c r="C1052" t="s">
        <v>410</v>
      </c>
      <c r="D1052" s="14"/>
      <c r="E1052" s="14" t="s">
        <v>56</v>
      </c>
      <c r="F1052" s="79">
        <v>6.8305084745762921</v>
      </c>
      <c r="G1052" s="80"/>
      <c r="H1052" s="14"/>
      <c r="I1052" s="14"/>
      <c r="J1052" s="15" t="s">
        <v>410</v>
      </c>
      <c r="K1052" s="64"/>
      <c r="L1052" s="64"/>
      <c r="M1052" s="15"/>
      <c r="N1052" s="81"/>
      <c r="O1052" s="82">
        <v>7593.11962890625</v>
      </c>
      <c r="P1052" s="82">
        <v>7272.498046875</v>
      </c>
      <c r="Q1052" s="75"/>
      <c r="R1052" s="83"/>
      <c r="S1052" s="83"/>
      <c r="T1052" s="77"/>
      <c r="U1052" s="77"/>
      <c r="V1052" s="77"/>
      <c r="W1052" s="77"/>
      <c r="X1052" s="50"/>
      <c r="Y1052" s="50"/>
      <c r="Z1052" s="50"/>
      <c r="AA1052" s="50"/>
      <c r="AB1052" s="49"/>
      <c r="AC1052" s="84">
        <v>1052</v>
      </c>
      <c r="AD10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2" s="107">
        <v>7.7</v>
      </c>
      <c r="AF1052" s="110"/>
      <c r="AG1052" s="2"/>
      <c r="AI1052" s="3"/>
      <c r="AJ1052" s="3"/>
      <c r="AK1052" s="3"/>
    </row>
    <row r="1053" spans="1:37" ht="34.049999999999997" customHeight="1" x14ac:dyDescent="0.3">
      <c r="A1053" t="s">
        <v>1967</v>
      </c>
      <c r="C1053" t="s">
        <v>523</v>
      </c>
      <c r="D1053" s="14"/>
      <c r="E1053" s="14" t="s">
        <v>56</v>
      </c>
      <c r="F1053" s="79">
        <v>6.9745762711864607</v>
      </c>
      <c r="G1053" s="80"/>
      <c r="H1053" s="14"/>
      <c r="I1053" s="14"/>
      <c r="J1053" s="15" t="s">
        <v>523</v>
      </c>
      <c r="K1053" s="64"/>
      <c r="L1053" s="64"/>
      <c r="M1053" s="15"/>
      <c r="N1053" s="81"/>
      <c r="O1053" s="82">
        <v>3434.049072265625</v>
      </c>
      <c r="P1053" s="82">
        <v>6994.892578125</v>
      </c>
      <c r="Q1053" s="75"/>
      <c r="R1053" s="83"/>
      <c r="S1053" s="83"/>
      <c r="T1053" s="77"/>
      <c r="U1053" s="77"/>
      <c r="V1053" s="77"/>
      <c r="W1053" s="77"/>
      <c r="X1053" s="50"/>
      <c r="Y1053" s="50"/>
      <c r="Z1053" s="50"/>
      <c r="AA1053" s="50"/>
      <c r="AB1053" s="49"/>
      <c r="AC1053" s="84">
        <v>1053</v>
      </c>
      <c r="AD10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3" s="107">
        <v>7.8</v>
      </c>
      <c r="AF1053" s="110"/>
      <c r="AG1053" s="2"/>
      <c r="AI1053" s="3"/>
      <c r="AJ1053" s="3"/>
      <c r="AK1053" s="3"/>
    </row>
    <row r="1054" spans="1:37" ht="34.049999999999997" customHeight="1" x14ac:dyDescent="0.3">
      <c r="A1054" t="s">
        <v>1968</v>
      </c>
      <c r="C1054" t="s">
        <v>524</v>
      </c>
      <c r="D1054" s="14"/>
      <c r="E1054" s="14" t="s">
        <v>56</v>
      </c>
      <c r="F1054" s="79">
        <v>7.1186440677966312</v>
      </c>
      <c r="G1054" s="80"/>
      <c r="H1054" s="14"/>
      <c r="I1054" s="14"/>
      <c r="J1054" s="15" t="s">
        <v>524</v>
      </c>
      <c r="K1054" s="64"/>
      <c r="L1054" s="64"/>
      <c r="M1054" s="15"/>
      <c r="N1054" s="81"/>
      <c r="O1054" s="82">
        <v>2459.373046875</v>
      </c>
      <c r="P1054" s="82">
        <v>4779.93115234375</v>
      </c>
      <c r="Q1054" s="75"/>
      <c r="R1054" s="83"/>
      <c r="S1054" s="83"/>
      <c r="T1054" s="77"/>
      <c r="U1054" s="77"/>
      <c r="V1054" s="77"/>
      <c r="W1054" s="77"/>
      <c r="X1054" s="50"/>
      <c r="Y1054" s="50"/>
      <c r="Z1054" s="50"/>
      <c r="AA1054" s="50"/>
      <c r="AB1054" s="49"/>
      <c r="AC1054" s="84">
        <v>1054</v>
      </c>
      <c r="AD10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4" s="107">
        <v>7.9</v>
      </c>
      <c r="AF1054" s="110"/>
      <c r="AG1054" s="2"/>
      <c r="AI1054" s="3"/>
      <c r="AJ1054" s="3"/>
      <c r="AK1054" s="3"/>
    </row>
    <row r="1055" spans="1:37" ht="34.049999999999997" customHeight="1" x14ac:dyDescent="0.3">
      <c r="A1055" t="s">
        <v>1969</v>
      </c>
      <c r="C1055" t="s">
        <v>525</v>
      </c>
      <c r="D1055" s="14"/>
      <c r="E1055" s="14" t="s">
        <v>56</v>
      </c>
      <c r="F1055" s="79">
        <v>7.2627118644067981</v>
      </c>
      <c r="G1055" s="80"/>
      <c r="H1055" s="14"/>
      <c r="I1055" s="14"/>
      <c r="J1055" s="15" t="s">
        <v>525</v>
      </c>
      <c r="K1055" s="64"/>
      <c r="L1055" s="64"/>
      <c r="M1055" s="15"/>
      <c r="N1055" s="81"/>
      <c r="O1055" s="82">
        <v>9102.51953125</v>
      </c>
      <c r="P1055" s="82">
        <v>8820.7001953125</v>
      </c>
      <c r="Q1055" s="75"/>
      <c r="R1055" s="83"/>
      <c r="S1055" s="83"/>
      <c r="T1055" s="77"/>
      <c r="U1055" s="77"/>
      <c r="V1055" s="77"/>
      <c r="W1055" s="77"/>
      <c r="X1055" s="50"/>
      <c r="Y1055" s="50"/>
      <c r="Z1055" s="50"/>
      <c r="AA1055" s="50"/>
      <c r="AB1055" s="49"/>
      <c r="AC1055" s="84">
        <v>1055</v>
      </c>
      <c r="AD10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5" s="107">
        <v>8</v>
      </c>
      <c r="AF1055" s="110"/>
      <c r="AG1055" s="2"/>
      <c r="AI1055" s="3"/>
      <c r="AJ1055" s="3"/>
      <c r="AK1055" s="3"/>
    </row>
    <row r="1056" spans="1:37" ht="34.049999999999997" customHeight="1" x14ac:dyDescent="0.3">
      <c r="A1056" t="s">
        <v>1970</v>
      </c>
      <c r="C1056" t="s">
        <v>526</v>
      </c>
      <c r="D1056" s="14"/>
      <c r="E1056" s="14" t="s">
        <v>56</v>
      </c>
      <c r="F1056" s="79">
        <v>7.4067796610169676</v>
      </c>
      <c r="G1056" s="80"/>
      <c r="H1056" s="14"/>
      <c r="I1056" s="14"/>
      <c r="J1056" s="15" t="s">
        <v>526</v>
      </c>
      <c r="K1056" s="64"/>
      <c r="L1056" s="64"/>
      <c r="M1056" s="15"/>
      <c r="N1056" s="81"/>
      <c r="O1056" s="82">
        <v>4876.0927734375</v>
      </c>
      <c r="P1056" s="82">
        <v>3544.2451171875</v>
      </c>
      <c r="Q1056" s="75"/>
      <c r="R1056" s="83"/>
      <c r="S1056" s="83"/>
      <c r="T1056" s="77"/>
      <c r="U1056" s="77"/>
      <c r="V1056" s="77"/>
      <c r="W1056" s="77"/>
      <c r="X1056" s="50"/>
      <c r="Y1056" s="50"/>
      <c r="Z1056" s="50"/>
      <c r="AA1056" s="50"/>
      <c r="AB1056" s="49"/>
      <c r="AC1056" s="84">
        <v>1056</v>
      </c>
      <c r="AD10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6" s="107">
        <v>8.1</v>
      </c>
      <c r="AF1056" s="110"/>
      <c r="AG1056" s="2"/>
      <c r="AI1056" s="3"/>
      <c r="AJ1056" s="3"/>
      <c r="AK1056" s="3"/>
    </row>
    <row r="1057" spans="1:37" ht="34.049999999999997" customHeight="1" x14ac:dyDescent="0.3">
      <c r="A1057" t="s">
        <v>1971</v>
      </c>
      <c r="C1057" t="s">
        <v>352</v>
      </c>
      <c r="D1057" s="14"/>
      <c r="E1057" s="14" t="s">
        <v>56</v>
      </c>
      <c r="F1057" s="79">
        <v>7.5508474576271363</v>
      </c>
      <c r="G1057" s="80"/>
      <c r="H1057" s="14"/>
      <c r="I1057" s="14"/>
      <c r="J1057" s="15" t="s">
        <v>352</v>
      </c>
      <c r="K1057" s="64"/>
      <c r="L1057" s="64"/>
      <c r="M1057" s="15"/>
      <c r="N1057" s="81"/>
      <c r="O1057" s="82">
        <v>734.86810302734375</v>
      </c>
      <c r="P1057" s="82">
        <v>6993.49658203125</v>
      </c>
      <c r="Q1057" s="75"/>
      <c r="R1057" s="83"/>
      <c r="S1057" s="83"/>
      <c r="T1057" s="77"/>
      <c r="U1057" s="77"/>
      <c r="V1057" s="77"/>
      <c r="W1057" s="77"/>
      <c r="X1057" s="50"/>
      <c r="Y1057" s="50"/>
      <c r="Z1057" s="50"/>
      <c r="AA1057" s="50"/>
      <c r="AB1057" s="49"/>
      <c r="AC1057" s="84">
        <v>1057</v>
      </c>
      <c r="AD10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7" s="107">
        <v>8.1999999999999993</v>
      </c>
      <c r="AF1057" s="110"/>
      <c r="AG1057" s="2"/>
      <c r="AI1057" s="3"/>
      <c r="AJ1057" s="3"/>
      <c r="AK1057" s="3"/>
    </row>
    <row r="1058" spans="1:37" ht="34.049999999999997" customHeight="1" x14ac:dyDescent="0.3">
      <c r="A1058" t="s">
        <v>1972</v>
      </c>
      <c r="C1058" t="s">
        <v>190</v>
      </c>
      <c r="D1058" s="14"/>
      <c r="E1058" s="14" t="s">
        <v>56</v>
      </c>
      <c r="F1058" s="79">
        <v>7.6949152542373085</v>
      </c>
      <c r="G1058" s="80"/>
      <c r="H1058" s="14"/>
      <c r="I1058" s="14"/>
      <c r="J1058" s="15" t="s">
        <v>190</v>
      </c>
      <c r="K1058" s="64"/>
      <c r="L1058" s="64"/>
      <c r="M1058" s="15"/>
      <c r="N1058" s="81"/>
      <c r="O1058" s="82">
        <v>7978.77783203125</v>
      </c>
      <c r="P1058" s="82">
        <v>8909.5322265625</v>
      </c>
      <c r="Q1058" s="75"/>
      <c r="R1058" s="83"/>
      <c r="S1058" s="83"/>
      <c r="T1058" s="77"/>
      <c r="U1058" s="77"/>
      <c r="V1058" s="77"/>
      <c r="W1058" s="77"/>
      <c r="X1058" s="50"/>
      <c r="Y1058" s="50"/>
      <c r="Z1058" s="50"/>
      <c r="AA1058" s="50"/>
      <c r="AB1058" s="49"/>
      <c r="AC1058" s="84">
        <v>1058</v>
      </c>
      <c r="AD10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8" s="107">
        <v>8.3000000000000007</v>
      </c>
      <c r="AF1058" s="110"/>
      <c r="AG1058" s="2"/>
      <c r="AI1058" s="3"/>
      <c r="AJ1058" s="3"/>
      <c r="AK1058" s="3"/>
    </row>
    <row r="1059" spans="1:37" ht="34.049999999999997" customHeight="1" x14ac:dyDescent="0.3">
      <c r="A1059" t="s">
        <v>1973</v>
      </c>
      <c r="C1059" t="s">
        <v>176</v>
      </c>
      <c r="D1059" s="14"/>
      <c r="E1059" s="14" t="s">
        <v>56</v>
      </c>
      <c r="F1059" s="79">
        <v>7.8389830508474763</v>
      </c>
      <c r="G1059" s="80"/>
      <c r="H1059" s="14"/>
      <c r="I1059" s="14"/>
      <c r="J1059" s="15" t="s">
        <v>176</v>
      </c>
      <c r="K1059" s="64"/>
      <c r="L1059" s="64"/>
      <c r="M1059" s="15"/>
      <c r="N1059" s="81"/>
      <c r="O1059" s="82">
        <v>3057.6552734375</v>
      </c>
      <c r="P1059" s="82">
        <v>1547.592041015625</v>
      </c>
      <c r="Q1059" s="75"/>
      <c r="R1059" s="83"/>
      <c r="S1059" s="83"/>
      <c r="T1059" s="77"/>
      <c r="U1059" s="77"/>
      <c r="V1059" s="77"/>
      <c r="W1059" s="77"/>
      <c r="X1059" s="50"/>
      <c r="Y1059" s="50"/>
      <c r="Z1059" s="50"/>
      <c r="AA1059" s="50"/>
      <c r="AB1059" s="49"/>
      <c r="AC1059" s="84">
        <v>1059</v>
      </c>
      <c r="AD10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59" s="107">
        <v>8.4</v>
      </c>
      <c r="AF1059" s="110"/>
      <c r="AG1059" s="2"/>
      <c r="AI1059" s="3"/>
      <c r="AJ1059" s="3"/>
      <c r="AK1059" s="3"/>
    </row>
    <row r="1060" spans="1:37" ht="34.049999999999997" customHeight="1" x14ac:dyDescent="0.3">
      <c r="A1060" t="s">
        <v>1974</v>
      </c>
      <c r="C1060" t="s">
        <v>325</v>
      </c>
      <c r="D1060" s="14"/>
      <c r="E1060" s="14" t="s">
        <v>56</v>
      </c>
      <c r="F1060" s="79">
        <v>7.9830508474576449</v>
      </c>
      <c r="G1060" s="80"/>
      <c r="H1060" s="14"/>
      <c r="I1060" s="14"/>
      <c r="J1060" s="15" t="s">
        <v>325</v>
      </c>
      <c r="K1060" s="64"/>
      <c r="L1060" s="64"/>
      <c r="M1060" s="15"/>
      <c r="N1060" s="81"/>
      <c r="O1060" s="82">
        <v>8205.9228515625</v>
      </c>
      <c r="P1060" s="82">
        <v>7341.22119140625</v>
      </c>
      <c r="Q1060" s="75"/>
      <c r="R1060" s="83"/>
      <c r="S1060" s="83"/>
      <c r="T1060" s="77"/>
      <c r="U1060" s="77"/>
      <c r="V1060" s="77"/>
      <c r="W1060" s="77"/>
      <c r="X1060" s="50"/>
      <c r="Y1060" s="50"/>
      <c r="Z1060" s="50"/>
      <c r="AA1060" s="50"/>
      <c r="AB1060" s="49"/>
      <c r="AC1060" s="84">
        <v>1060</v>
      </c>
      <c r="AD10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0" s="107">
        <v>8.5</v>
      </c>
      <c r="AF1060" s="110"/>
      <c r="AG1060" s="2"/>
      <c r="AI1060" s="3"/>
      <c r="AJ1060" s="3"/>
      <c r="AK1060" s="3"/>
    </row>
    <row r="1061" spans="1:37" ht="34.049999999999997" customHeight="1" x14ac:dyDescent="0.3">
      <c r="A1061" t="s">
        <v>1975</v>
      </c>
      <c r="C1061" t="s">
        <v>278</v>
      </c>
      <c r="D1061" s="14"/>
      <c r="E1061" s="14" t="s">
        <v>56</v>
      </c>
      <c r="F1061" s="79">
        <v>8.1271186440678136</v>
      </c>
      <c r="G1061" s="80"/>
      <c r="H1061" s="14"/>
      <c r="I1061" s="14"/>
      <c r="J1061" s="15" t="s">
        <v>278</v>
      </c>
      <c r="K1061" s="64"/>
      <c r="L1061" s="64"/>
      <c r="M1061" s="15"/>
      <c r="N1061" s="81"/>
      <c r="O1061" s="82">
        <v>9442.640625</v>
      </c>
      <c r="P1061" s="82">
        <v>6960.712890625</v>
      </c>
      <c r="Q1061" s="75"/>
      <c r="R1061" s="83"/>
      <c r="S1061" s="83"/>
      <c r="T1061" s="77"/>
      <c r="U1061" s="77"/>
      <c r="V1061" s="77"/>
      <c r="W1061" s="77"/>
      <c r="X1061" s="50"/>
      <c r="Y1061" s="50"/>
      <c r="Z1061" s="50"/>
      <c r="AA1061" s="50"/>
      <c r="AB1061" s="49"/>
      <c r="AC1061" s="84">
        <v>1061</v>
      </c>
      <c r="AD10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1" s="107">
        <v>8.6</v>
      </c>
      <c r="AF1061" s="110"/>
      <c r="AG1061" s="2"/>
      <c r="AI1061" s="3"/>
      <c r="AJ1061" s="3"/>
      <c r="AK1061" s="3"/>
    </row>
    <row r="1062" spans="1:37" ht="34.049999999999997" customHeight="1" x14ac:dyDescent="0.3">
      <c r="A1062" t="s">
        <v>1976</v>
      </c>
      <c r="C1062" t="s">
        <v>300</v>
      </c>
      <c r="D1062" s="14"/>
      <c r="E1062" s="14" t="s">
        <v>56</v>
      </c>
      <c r="F1062" s="79">
        <v>8.2711864406779831</v>
      </c>
      <c r="G1062" s="80"/>
      <c r="H1062" s="14"/>
      <c r="I1062" s="14"/>
      <c r="J1062" s="15" t="s">
        <v>300</v>
      </c>
      <c r="K1062" s="64"/>
      <c r="L1062" s="64"/>
      <c r="M1062" s="15"/>
      <c r="N1062" s="81"/>
      <c r="O1062" s="82">
        <v>7954.2138671875</v>
      </c>
      <c r="P1062" s="82">
        <v>7293.29248046875</v>
      </c>
      <c r="Q1062" s="75"/>
      <c r="R1062" s="83"/>
      <c r="S1062" s="83"/>
      <c r="T1062" s="77"/>
      <c r="U1062" s="77"/>
      <c r="V1062" s="77"/>
      <c r="W1062" s="77"/>
      <c r="X1062" s="50"/>
      <c r="Y1062" s="50"/>
      <c r="Z1062" s="50"/>
      <c r="AA1062" s="50"/>
      <c r="AB1062" s="49"/>
      <c r="AC1062" s="84">
        <v>1062</v>
      </c>
      <c r="AD10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2" s="107">
        <v>8.6999999999999993</v>
      </c>
      <c r="AF1062" s="110"/>
      <c r="AG1062" s="2"/>
      <c r="AI1062" s="3"/>
      <c r="AJ1062" s="3"/>
      <c r="AK1062" s="3"/>
    </row>
    <row r="1063" spans="1:37" ht="34.049999999999997" customHeight="1" x14ac:dyDescent="0.3">
      <c r="A1063" t="s">
        <v>1977</v>
      </c>
      <c r="C1063" t="s">
        <v>214</v>
      </c>
      <c r="D1063" s="14"/>
      <c r="E1063" s="14" t="s">
        <v>56</v>
      </c>
      <c r="F1063" s="79">
        <v>8.4152542372881545</v>
      </c>
      <c r="G1063" s="80"/>
      <c r="H1063" s="14"/>
      <c r="I1063" s="14"/>
      <c r="J1063" s="15" t="s">
        <v>214</v>
      </c>
      <c r="K1063" s="64"/>
      <c r="L1063" s="64"/>
      <c r="M1063" s="15"/>
      <c r="N1063" s="81"/>
      <c r="O1063" s="82">
        <v>8315.0009765625</v>
      </c>
      <c r="P1063" s="82">
        <v>2425.87646484375</v>
      </c>
      <c r="Q1063" s="75"/>
      <c r="R1063" s="83"/>
      <c r="S1063" s="83"/>
      <c r="T1063" s="77"/>
      <c r="U1063" s="77"/>
      <c r="V1063" s="77"/>
      <c r="W1063" s="77"/>
      <c r="X1063" s="50"/>
      <c r="Y1063" s="50"/>
      <c r="Z1063" s="50"/>
      <c r="AA1063" s="50"/>
      <c r="AB1063" s="49"/>
      <c r="AC1063" s="84">
        <v>1063</v>
      </c>
      <c r="AD10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3" s="107">
        <v>8.8000000000000007</v>
      </c>
      <c r="AF1063" s="110"/>
      <c r="AG1063" s="2"/>
      <c r="AI1063" s="3"/>
      <c r="AJ1063" s="3"/>
      <c r="AK1063" s="3"/>
    </row>
    <row r="1064" spans="1:37" ht="34.049999999999997" customHeight="1" x14ac:dyDescent="0.3">
      <c r="A1064" t="s">
        <v>1978</v>
      </c>
      <c r="C1064" t="s">
        <v>487</v>
      </c>
      <c r="D1064" s="14"/>
      <c r="E1064" s="14" t="s">
        <v>56</v>
      </c>
      <c r="F1064" s="79">
        <v>8.5593220338983222</v>
      </c>
      <c r="G1064" s="80"/>
      <c r="H1064" s="14"/>
      <c r="I1064" s="14"/>
      <c r="J1064" s="15" t="s">
        <v>487</v>
      </c>
      <c r="K1064" s="64"/>
      <c r="L1064" s="64"/>
      <c r="M1064" s="15"/>
      <c r="N1064" s="81"/>
      <c r="O1064" s="82">
        <v>7601.62255859375</v>
      </c>
      <c r="P1064" s="82">
        <v>9670.94140625</v>
      </c>
      <c r="Q1064" s="75"/>
      <c r="R1064" s="83"/>
      <c r="S1064" s="83"/>
      <c r="T1064" s="77"/>
      <c r="U1064" s="77"/>
      <c r="V1064" s="77"/>
      <c r="W1064" s="77"/>
      <c r="X1064" s="50"/>
      <c r="Y1064" s="50"/>
      <c r="Z1064" s="50"/>
      <c r="AA1064" s="50"/>
      <c r="AB1064" s="49"/>
      <c r="AC1064" s="84">
        <v>1064</v>
      </c>
      <c r="AD10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4" s="107">
        <v>8.9</v>
      </c>
      <c r="AF1064" s="110"/>
      <c r="AG1064" s="2"/>
      <c r="AI1064" s="3"/>
      <c r="AJ1064" s="3"/>
      <c r="AK1064" s="3"/>
    </row>
    <row r="1065" spans="1:37" ht="34.049999999999997" customHeight="1" x14ac:dyDescent="0.3">
      <c r="A1065" t="s">
        <v>1979</v>
      </c>
      <c r="C1065" t="s">
        <v>479</v>
      </c>
      <c r="D1065" s="14"/>
      <c r="E1065" s="14" t="s">
        <v>56</v>
      </c>
      <c r="F1065" s="79">
        <v>8.7033898305084776</v>
      </c>
      <c r="G1065" s="80"/>
      <c r="H1065" s="14"/>
      <c r="I1065" s="14"/>
      <c r="J1065" s="15" t="s">
        <v>479</v>
      </c>
      <c r="K1065" s="64"/>
      <c r="L1065" s="64"/>
      <c r="M1065" s="15"/>
      <c r="N1065" s="81"/>
      <c r="O1065" s="82">
        <v>7309.48046875</v>
      </c>
      <c r="P1065" s="82">
        <v>2347.4970703125</v>
      </c>
      <c r="Q1065" s="75"/>
      <c r="R1065" s="83"/>
      <c r="S1065" s="83"/>
      <c r="T1065" s="77"/>
      <c r="U1065" s="77"/>
      <c r="V1065" s="77"/>
      <c r="W1065" s="77"/>
      <c r="X1065" s="50"/>
      <c r="Y1065" s="50"/>
      <c r="Z1065" s="50"/>
      <c r="AA1065" s="50"/>
      <c r="AB1065" s="49"/>
      <c r="AC1065" s="84">
        <v>1065</v>
      </c>
      <c r="AD10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5" s="107">
        <v>8.9999999999999893</v>
      </c>
      <c r="AF1065" s="110"/>
      <c r="AG1065" s="2"/>
      <c r="AI1065" s="3"/>
      <c r="AJ1065" s="3"/>
      <c r="AK1065" s="3"/>
    </row>
    <row r="1066" spans="1:37" ht="34.049999999999997" customHeight="1" x14ac:dyDescent="0.3">
      <c r="A1066" t="s">
        <v>1980</v>
      </c>
      <c r="C1066" t="s">
        <v>196</v>
      </c>
      <c r="D1066" s="14"/>
      <c r="E1066" s="14" t="s">
        <v>56</v>
      </c>
      <c r="F1066" s="79">
        <v>8.8474576271186471</v>
      </c>
      <c r="G1066" s="80"/>
      <c r="H1066" s="14"/>
      <c r="I1066" s="14"/>
      <c r="J1066" s="15" t="s">
        <v>196</v>
      </c>
      <c r="K1066" s="64"/>
      <c r="L1066" s="64"/>
      <c r="M1066" s="15"/>
      <c r="N1066" s="81"/>
      <c r="O1066" s="82">
        <v>682.937744140625</v>
      </c>
      <c r="P1066" s="82">
        <v>2527.433349609375</v>
      </c>
      <c r="Q1066" s="75"/>
      <c r="R1066" s="83"/>
      <c r="S1066" s="83"/>
      <c r="T1066" s="77"/>
      <c r="U1066" s="77"/>
      <c r="V1066" s="77"/>
      <c r="W1066" s="77"/>
      <c r="X1066" s="50"/>
      <c r="Y1066" s="50"/>
      <c r="Z1066" s="50"/>
      <c r="AA1066" s="50"/>
      <c r="AB1066" s="49"/>
      <c r="AC1066" s="84">
        <v>1066</v>
      </c>
      <c r="AD10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6" s="107">
        <v>9.0999999999999908</v>
      </c>
      <c r="AF1066" s="110"/>
      <c r="AG1066" s="2"/>
      <c r="AI1066" s="3"/>
      <c r="AJ1066" s="3"/>
      <c r="AK1066" s="3"/>
    </row>
    <row r="1067" spans="1:37" ht="34.049999999999997" customHeight="1" x14ac:dyDescent="0.3">
      <c r="A1067" t="s">
        <v>1981</v>
      </c>
      <c r="C1067" t="s">
        <v>527</v>
      </c>
      <c r="D1067" s="14"/>
      <c r="E1067" s="14" t="s">
        <v>56</v>
      </c>
      <c r="F1067" s="79">
        <v>8.9915254237288167</v>
      </c>
      <c r="G1067" s="80"/>
      <c r="H1067" s="14"/>
      <c r="I1067" s="14"/>
      <c r="J1067" s="15" t="s">
        <v>527</v>
      </c>
      <c r="K1067" s="64"/>
      <c r="L1067" s="64"/>
      <c r="M1067" s="15"/>
      <c r="N1067" s="81"/>
      <c r="O1067" s="82">
        <v>9671.3447265625</v>
      </c>
      <c r="P1067" s="82">
        <v>3209.982421875</v>
      </c>
      <c r="Q1067" s="75"/>
      <c r="R1067" s="83"/>
      <c r="S1067" s="83"/>
      <c r="T1067" s="77"/>
      <c r="U1067" s="77"/>
      <c r="V1067" s="77"/>
      <c r="W1067" s="77"/>
      <c r="X1067" s="50"/>
      <c r="Y1067" s="50"/>
      <c r="Z1067" s="50"/>
      <c r="AA1067" s="50"/>
      <c r="AB1067" s="49"/>
      <c r="AC1067" s="84">
        <v>1067</v>
      </c>
      <c r="AD10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7" s="107">
        <v>9.1999999999999904</v>
      </c>
      <c r="AF1067" s="110"/>
      <c r="AG1067" s="2"/>
      <c r="AI1067" s="3"/>
      <c r="AJ1067" s="3"/>
      <c r="AK1067" s="3"/>
    </row>
    <row r="1068" spans="1:37" ht="34.049999999999997" customHeight="1" x14ac:dyDescent="0.3">
      <c r="A1068" t="s">
        <v>1982</v>
      </c>
      <c r="C1068" t="s">
        <v>398</v>
      </c>
      <c r="D1068" s="14"/>
      <c r="E1068" s="14" t="s">
        <v>56</v>
      </c>
      <c r="F1068" s="79">
        <v>9.1355932203389862</v>
      </c>
      <c r="G1068" s="80"/>
      <c r="H1068" s="14"/>
      <c r="I1068" s="14"/>
      <c r="J1068" s="15" t="s">
        <v>398</v>
      </c>
      <c r="K1068" s="64"/>
      <c r="L1068" s="64"/>
      <c r="M1068" s="15"/>
      <c r="N1068" s="81"/>
      <c r="O1068" s="82">
        <v>1647.88330078125</v>
      </c>
      <c r="P1068" s="82">
        <v>3941.3603515625</v>
      </c>
      <c r="Q1068" s="75"/>
      <c r="R1068" s="83"/>
      <c r="S1068" s="83"/>
      <c r="T1068" s="77"/>
      <c r="U1068" s="77"/>
      <c r="V1068" s="77"/>
      <c r="W1068" s="77"/>
      <c r="X1068" s="50"/>
      <c r="Y1068" s="50"/>
      <c r="Z1068" s="50"/>
      <c r="AA1068" s="50"/>
      <c r="AB1068" s="49"/>
      <c r="AC1068" s="84">
        <v>1068</v>
      </c>
      <c r="AD10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8" s="107">
        <v>9.2999999999999901</v>
      </c>
      <c r="AF1068" s="110"/>
      <c r="AG1068" s="2"/>
      <c r="AI1068" s="3"/>
      <c r="AJ1068" s="3"/>
      <c r="AK1068" s="3"/>
    </row>
    <row r="1069" spans="1:37" ht="34.049999999999997" customHeight="1" x14ac:dyDescent="0.3">
      <c r="A1069" t="s">
        <v>1983</v>
      </c>
      <c r="C1069" t="s">
        <v>353</v>
      </c>
      <c r="D1069" s="14"/>
      <c r="E1069" s="14" t="s">
        <v>56</v>
      </c>
      <c r="F1069" s="79">
        <v>9.2796610169491522</v>
      </c>
      <c r="G1069" s="80"/>
      <c r="H1069" s="14"/>
      <c r="I1069" s="14"/>
      <c r="J1069" s="15" t="s">
        <v>353</v>
      </c>
      <c r="K1069" s="64"/>
      <c r="L1069" s="64"/>
      <c r="M1069" s="15"/>
      <c r="N1069" s="81"/>
      <c r="O1069" s="82">
        <v>1065.5709228515625</v>
      </c>
      <c r="P1069" s="82">
        <v>3574.09423828125</v>
      </c>
      <c r="Q1069" s="75"/>
      <c r="R1069" s="83"/>
      <c r="S1069" s="83"/>
      <c r="T1069" s="77"/>
      <c r="U1069" s="77"/>
      <c r="V1069" s="77"/>
      <c r="W1069" s="77"/>
      <c r="X1069" s="50"/>
      <c r="Y1069" s="50"/>
      <c r="Z1069" s="50"/>
      <c r="AA1069" s="50"/>
      <c r="AB1069" s="49"/>
      <c r="AC1069" s="84">
        <v>1069</v>
      </c>
      <c r="AD10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69" s="107">
        <v>9.3999999999999897</v>
      </c>
      <c r="AF1069" s="110"/>
      <c r="AG1069" s="2"/>
      <c r="AI1069" s="3"/>
      <c r="AJ1069" s="3"/>
      <c r="AK1069" s="3"/>
    </row>
    <row r="1070" spans="1:37" ht="34.049999999999997" customHeight="1" x14ac:dyDescent="0.3">
      <c r="A1070" t="s">
        <v>1984</v>
      </c>
      <c r="C1070" t="s">
        <v>303</v>
      </c>
      <c r="D1070" s="14"/>
      <c r="E1070" s="14" t="s">
        <v>56</v>
      </c>
      <c r="F1070" s="79">
        <v>9.4237288135593218</v>
      </c>
      <c r="G1070" s="80"/>
      <c r="H1070" s="14"/>
      <c r="I1070" s="14"/>
      <c r="J1070" s="15" t="s">
        <v>303</v>
      </c>
      <c r="K1070" s="64"/>
      <c r="L1070" s="64"/>
      <c r="M1070" s="15"/>
      <c r="N1070" s="81"/>
      <c r="O1070" s="82">
        <v>2341.906494140625</v>
      </c>
      <c r="P1070" s="82">
        <v>2745.545166015625</v>
      </c>
      <c r="Q1070" s="75"/>
      <c r="R1070" s="83"/>
      <c r="S1070" s="83"/>
      <c r="T1070" s="77"/>
      <c r="U1070" s="77"/>
      <c r="V1070" s="77"/>
      <c r="W1070" s="77"/>
      <c r="X1070" s="50"/>
      <c r="Y1070" s="50"/>
      <c r="Z1070" s="50"/>
      <c r="AA1070" s="50"/>
      <c r="AB1070" s="49"/>
      <c r="AC1070" s="84">
        <v>1070</v>
      </c>
      <c r="AD10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0" s="107">
        <v>9.4999999999999893</v>
      </c>
      <c r="AF1070" s="110"/>
      <c r="AG1070" s="2"/>
      <c r="AI1070" s="3"/>
      <c r="AJ1070" s="3"/>
      <c r="AK1070" s="3"/>
    </row>
    <row r="1071" spans="1:37" ht="34.049999999999997" customHeight="1" x14ac:dyDescent="0.3">
      <c r="A1071" t="s">
        <v>1985</v>
      </c>
      <c r="C1071" t="s">
        <v>329</v>
      </c>
      <c r="D1071" s="14"/>
      <c r="E1071" s="14" t="s">
        <v>56</v>
      </c>
      <c r="F1071" s="79">
        <v>9.5677966101694931</v>
      </c>
      <c r="G1071" s="80"/>
      <c r="H1071" s="14"/>
      <c r="I1071" s="14"/>
      <c r="J1071" s="15" t="s">
        <v>329</v>
      </c>
      <c r="K1071" s="64"/>
      <c r="L1071" s="64"/>
      <c r="M1071" s="15"/>
      <c r="N1071" s="81"/>
      <c r="O1071" s="82">
        <v>417.98190307617187</v>
      </c>
      <c r="P1071" s="82">
        <v>5882.06689453125</v>
      </c>
      <c r="Q1071" s="75"/>
      <c r="R1071" s="83"/>
      <c r="S1071" s="83"/>
      <c r="T1071" s="77"/>
      <c r="U1071" s="77"/>
      <c r="V1071" s="77"/>
      <c r="W1071" s="77"/>
      <c r="X1071" s="50"/>
      <c r="Y1071" s="50"/>
      <c r="Z1071" s="50"/>
      <c r="AA1071" s="50"/>
      <c r="AB1071" s="49"/>
      <c r="AC1071" s="84">
        <v>1071</v>
      </c>
      <c r="AD10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1" s="107">
        <v>9.5999999999999908</v>
      </c>
      <c r="AF1071" s="110"/>
      <c r="AG1071" s="2"/>
      <c r="AI1071" s="3"/>
      <c r="AJ1071" s="3"/>
      <c r="AK1071" s="3"/>
    </row>
    <row r="1072" spans="1:37" ht="34.049999999999997" customHeight="1" x14ac:dyDescent="0.3">
      <c r="A1072" t="s">
        <v>1986</v>
      </c>
      <c r="C1072" t="s">
        <v>341</v>
      </c>
      <c r="D1072" s="14"/>
      <c r="E1072" s="14" t="s">
        <v>56</v>
      </c>
      <c r="F1072" s="79">
        <v>9.7118644067796627</v>
      </c>
      <c r="G1072" s="80"/>
      <c r="H1072" s="14"/>
      <c r="I1072" s="14"/>
      <c r="J1072" s="15" t="s">
        <v>341</v>
      </c>
      <c r="K1072" s="64"/>
      <c r="L1072" s="64"/>
      <c r="M1072" s="15"/>
      <c r="N1072" s="81"/>
      <c r="O1072" s="82">
        <v>7096.37548828125</v>
      </c>
      <c r="P1072" s="82">
        <v>5168.38232421875</v>
      </c>
      <c r="Q1072" s="75"/>
      <c r="R1072" s="83"/>
      <c r="S1072" s="83"/>
      <c r="T1072" s="77"/>
      <c r="U1072" s="77"/>
      <c r="V1072" s="77"/>
      <c r="W1072" s="77"/>
      <c r="X1072" s="50"/>
      <c r="Y1072" s="50"/>
      <c r="Z1072" s="50"/>
      <c r="AA1072" s="50"/>
      <c r="AB1072" s="49"/>
      <c r="AC1072" s="84">
        <v>1072</v>
      </c>
      <c r="AD10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2" s="107">
        <v>9.6999999999999904</v>
      </c>
      <c r="AF1072" s="110"/>
      <c r="AG1072" s="2"/>
      <c r="AI1072" s="3"/>
      <c r="AJ1072" s="3"/>
      <c r="AK1072" s="3"/>
    </row>
    <row r="1073" spans="1:37" ht="34.049999999999997" customHeight="1" x14ac:dyDescent="0.3">
      <c r="A1073" t="s">
        <v>1987</v>
      </c>
      <c r="C1073" t="s">
        <v>528</v>
      </c>
      <c r="D1073" s="14"/>
      <c r="E1073" s="14" t="s">
        <v>56</v>
      </c>
      <c r="F1073" s="79">
        <v>4.3813559322034141</v>
      </c>
      <c r="G1073" s="80"/>
      <c r="H1073" s="14"/>
      <c r="I1073" s="14"/>
      <c r="J1073" s="15" t="s">
        <v>528</v>
      </c>
      <c r="K1073" s="64"/>
      <c r="L1073" s="64"/>
      <c r="M1073" s="15"/>
      <c r="N1073" s="81"/>
      <c r="O1073" s="82">
        <v>5838.6416015625</v>
      </c>
      <c r="P1073" s="82">
        <v>8699.3056640625</v>
      </c>
      <c r="Q1073" s="75"/>
      <c r="R1073" s="83"/>
      <c r="S1073" s="83"/>
      <c r="T1073" s="77"/>
      <c r="U1073" s="77"/>
      <c r="V1073" s="77"/>
      <c r="W1073" s="77"/>
      <c r="X1073" s="50"/>
      <c r="Y1073" s="50"/>
      <c r="Z1073" s="50"/>
      <c r="AA1073" s="50"/>
      <c r="AB1073" s="49"/>
      <c r="AC1073" s="84">
        <v>1073</v>
      </c>
      <c r="AD10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3" s="107">
        <v>6</v>
      </c>
      <c r="AF1073" s="110"/>
      <c r="AG1073" s="2"/>
      <c r="AI1073" s="3"/>
      <c r="AJ1073" s="3"/>
      <c r="AK1073" s="3"/>
    </row>
    <row r="1074" spans="1:37" ht="34.049999999999997" customHeight="1" x14ac:dyDescent="0.3">
      <c r="A1074" t="s">
        <v>1988</v>
      </c>
      <c r="C1074" t="s">
        <v>529</v>
      </c>
      <c r="D1074" s="14"/>
      <c r="E1074" s="14" t="s">
        <v>56</v>
      </c>
      <c r="F1074" s="79">
        <v>4.5254237288135837</v>
      </c>
      <c r="G1074" s="80"/>
      <c r="H1074" s="14"/>
      <c r="I1074" s="14"/>
      <c r="J1074" s="15" t="s">
        <v>529</v>
      </c>
      <c r="K1074" s="64"/>
      <c r="L1074" s="64"/>
      <c r="M1074" s="15"/>
      <c r="N1074" s="81"/>
      <c r="O1074" s="82">
        <v>7818.4794921875</v>
      </c>
      <c r="P1074" s="82">
        <v>878.367919921875</v>
      </c>
      <c r="Q1074" s="75"/>
      <c r="R1074" s="83"/>
      <c r="S1074" s="83"/>
      <c r="T1074" s="77"/>
      <c r="U1074" s="77"/>
      <c r="V1074" s="77"/>
      <c r="W1074" s="77"/>
      <c r="X1074" s="50"/>
      <c r="Y1074" s="50"/>
      <c r="Z1074" s="50"/>
      <c r="AA1074" s="50"/>
      <c r="AB1074" s="49"/>
      <c r="AC1074" s="84">
        <v>1074</v>
      </c>
      <c r="AD10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4" s="107">
        <v>6.1</v>
      </c>
      <c r="AF1074" s="110"/>
      <c r="AG1074" s="2"/>
      <c r="AI1074" s="3"/>
      <c r="AJ1074" s="3"/>
      <c r="AK1074" s="3"/>
    </row>
    <row r="1075" spans="1:37" ht="34.049999999999997" customHeight="1" x14ac:dyDescent="0.3">
      <c r="A1075" t="s">
        <v>1989</v>
      </c>
      <c r="C1075" t="s">
        <v>530</v>
      </c>
      <c r="D1075" s="14"/>
      <c r="E1075" s="14" t="s">
        <v>56</v>
      </c>
      <c r="F1075" s="79">
        <v>4.6694915254237532</v>
      </c>
      <c r="G1075" s="80"/>
      <c r="H1075" s="14"/>
      <c r="I1075" s="14"/>
      <c r="J1075" s="15" t="s">
        <v>530</v>
      </c>
      <c r="K1075" s="64"/>
      <c r="L1075" s="64"/>
      <c r="M1075" s="15"/>
      <c r="N1075" s="81"/>
      <c r="O1075" s="82">
        <v>1650.4912109375</v>
      </c>
      <c r="P1075" s="82">
        <v>2802.475341796875</v>
      </c>
      <c r="Q1075" s="75"/>
      <c r="R1075" s="83"/>
      <c r="S1075" s="83"/>
      <c r="T1075" s="77"/>
      <c r="U1075" s="77"/>
      <c r="V1075" s="77"/>
      <c r="W1075" s="77"/>
      <c r="X1075" s="50"/>
      <c r="Y1075" s="50"/>
      <c r="Z1075" s="50"/>
      <c r="AA1075" s="50"/>
      <c r="AB1075" s="49"/>
      <c r="AC1075" s="84">
        <v>1075</v>
      </c>
      <c r="AD10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5" s="107">
        <v>6.2</v>
      </c>
      <c r="AF1075" s="110"/>
      <c r="AG1075" s="2"/>
      <c r="AI1075" s="3"/>
      <c r="AJ1075" s="3"/>
      <c r="AK1075" s="3"/>
    </row>
    <row r="1076" spans="1:37" ht="34.049999999999997" customHeight="1" x14ac:dyDescent="0.3">
      <c r="A1076" t="s">
        <v>1990</v>
      </c>
      <c r="C1076" t="s">
        <v>303</v>
      </c>
      <c r="D1076" s="14"/>
      <c r="E1076" s="14" t="s">
        <v>56</v>
      </c>
      <c r="F1076" s="79">
        <v>4.813559322033921</v>
      </c>
      <c r="G1076" s="80"/>
      <c r="H1076" s="14"/>
      <c r="I1076" s="14"/>
      <c r="J1076" s="15" t="s">
        <v>303</v>
      </c>
      <c r="K1076" s="64"/>
      <c r="L1076" s="64"/>
      <c r="M1076" s="15"/>
      <c r="N1076" s="81"/>
      <c r="O1076" s="82">
        <v>3095.154541015625</v>
      </c>
      <c r="P1076" s="82">
        <v>5190.1875</v>
      </c>
      <c r="Q1076" s="75"/>
      <c r="R1076" s="83"/>
      <c r="S1076" s="83"/>
      <c r="T1076" s="77"/>
      <c r="U1076" s="77"/>
      <c r="V1076" s="77"/>
      <c r="W1076" s="77"/>
      <c r="X1076" s="50"/>
      <c r="Y1076" s="50"/>
      <c r="Z1076" s="50"/>
      <c r="AA1076" s="50"/>
      <c r="AB1076" s="49"/>
      <c r="AC1076" s="84">
        <v>1076</v>
      </c>
      <c r="AD10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6" s="107">
        <v>6.3</v>
      </c>
      <c r="AF1076" s="110"/>
      <c r="AG1076" s="2"/>
      <c r="AI1076" s="3"/>
      <c r="AJ1076" s="3"/>
      <c r="AK1076" s="3"/>
    </row>
    <row r="1077" spans="1:37" ht="34.049999999999997" customHeight="1" x14ac:dyDescent="0.3">
      <c r="A1077" t="s">
        <v>1991</v>
      </c>
      <c r="C1077" t="s">
        <v>396</v>
      </c>
      <c r="D1077" s="14"/>
      <c r="E1077" s="14" t="s">
        <v>56</v>
      </c>
      <c r="F1077" s="79">
        <v>4.9576271186440914</v>
      </c>
      <c r="G1077" s="80"/>
      <c r="H1077" s="14"/>
      <c r="I1077" s="14"/>
      <c r="J1077" s="15" t="s">
        <v>396</v>
      </c>
      <c r="K1077" s="64"/>
      <c r="L1077" s="64"/>
      <c r="M1077" s="15"/>
      <c r="N1077" s="81"/>
      <c r="O1077" s="82">
        <v>9139.6923828125</v>
      </c>
      <c r="P1077" s="82">
        <v>7916.9765625</v>
      </c>
      <c r="Q1077" s="75"/>
      <c r="R1077" s="83"/>
      <c r="S1077" s="83"/>
      <c r="T1077" s="77"/>
      <c r="U1077" s="77"/>
      <c r="V1077" s="77"/>
      <c r="W1077" s="77"/>
      <c r="X1077" s="50"/>
      <c r="Y1077" s="50"/>
      <c r="Z1077" s="50"/>
      <c r="AA1077" s="50"/>
      <c r="AB1077" s="49"/>
      <c r="AC1077" s="84">
        <v>1077</v>
      </c>
      <c r="AD10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7" s="107">
        <v>6.4</v>
      </c>
      <c r="AF1077" s="110"/>
      <c r="AG1077" s="2"/>
      <c r="AI1077" s="3"/>
      <c r="AJ1077" s="3"/>
      <c r="AK1077" s="3"/>
    </row>
    <row r="1078" spans="1:37" ht="34.049999999999997" customHeight="1" x14ac:dyDescent="0.3">
      <c r="A1078" t="s">
        <v>1992</v>
      </c>
      <c r="C1078" t="s">
        <v>278</v>
      </c>
      <c r="D1078" s="14"/>
      <c r="E1078" s="14" t="s">
        <v>56</v>
      </c>
      <c r="F1078" s="79">
        <v>5.1016949152542601</v>
      </c>
      <c r="G1078" s="80"/>
      <c r="H1078" s="14"/>
      <c r="I1078" s="14"/>
      <c r="J1078" s="15" t="s">
        <v>278</v>
      </c>
      <c r="K1078" s="64"/>
      <c r="L1078" s="64"/>
      <c r="M1078" s="15"/>
      <c r="N1078" s="81"/>
      <c r="O1078" s="82">
        <v>6192.0341796875</v>
      </c>
      <c r="P1078" s="82">
        <v>7652.22998046875</v>
      </c>
      <c r="Q1078" s="75"/>
      <c r="R1078" s="83"/>
      <c r="S1078" s="83"/>
      <c r="T1078" s="77"/>
      <c r="U1078" s="77"/>
      <c r="V1078" s="77"/>
      <c r="W1078" s="77"/>
      <c r="X1078" s="50"/>
      <c r="Y1078" s="50"/>
      <c r="Z1078" s="50"/>
      <c r="AA1078" s="50"/>
      <c r="AB1078" s="49"/>
      <c r="AC1078" s="84">
        <v>1078</v>
      </c>
      <c r="AD10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8" s="107">
        <v>6.5</v>
      </c>
      <c r="AF1078" s="110"/>
      <c r="AG1078" s="2"/>
      <c r="AI1078" s="3"/>
      <c r="AJ1078" s="3"/>
      <c r="AK1078" s="3"/>
    </row>
    <row r="1079" spans="1:37" ht="34.049999999999997" customHeight="1" x14ac:dyDescent="0.3">
      <c r="A1079" t="s">
        <v>1993</v>
      </c>
      <c r="C1079" t="s">
        <v>531</v>
      </c>
      <c r="D1079" s="14"/>
      <c r="E1079" s="14" t="s">
        <v>56</v>
      </c>
      <c r="F1079" s="79">
        <v>5.2457627118644297</v>
      </c>
      <c r="G1079" s="80"/>
      <c r="H1079" s="14"/>
      <c r="I1079" s="14"/>
      <c r="J1079" s="15" t="s">
        <v>531</v>
      </c>
      <c r="K1079" s="64"/>
      <c r="L1079" s="64"/>
      <c r="M1079" s="15"/>
      <c r="N1079" s="81"/>
      <c r="O1079" s="82">
        <v>5074.3525390625</v>
      </c>
      <c r="P1079" s="82">
        <v>212.59669494628906</v>
      </c>
      <c r="Q1079" s="75"/>
      <c r="R1079" s="83"/>
      <c r="S1079" s="83"/>
      <c r="T1079" s="77"/>
      <c r="U1079" s="77"/>
      <c r="V1079" s="77"/>
      <c r="W1079" s="77"/>
      <c r="X1079" s="50"/>
      <c r="Y1079" s="50"/>
      <c r="Z1079" s="50"/>
      <c r="AA1079" s="50"/>
      <c r="AB1079" s="49"/>
      <c r="AC1079" s="84">
        <v>1079</v>
      </c>
      <c r="AD10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79" s="107">
        <v>6.6</v>
      </c>
      <c r="AF1079" s="110"/>
      <c r="AG1079" s="2"/>
      <c r="AI1079" s="3"/>
      <c r="AJ1079" s="3"/>
      <c r="AK1079" s="3"/>
    </row>
    <row r="1080" spans="1:37" ht="34.049999999999997" customHeight="1" x14ac:dyDescent="0.3">
      <c r="A1080" t="s">
        <v>1994</v>
      </c>
      <c r="C1080" t="s">
        <v>300</v>
      </c>
      <c r="D1080" s="14"/>
      <c r="E1080" s="14" t="s">
        <v>56</v>
      </c>
      <c r="F1080" s="79">
        <v>5.3898305084745992</v>
      </c>
      <c r="G1080" s="80"/>
      <c r="H1080" s="14"/>
      <c r="I1080" s="14"/>
      <c r="J1080" s="15" t="s">
        <v>300</v>
      </c>
      <c r="K1080" s="64"/>
      <c r="L1080" s="64"/>
      <c r="M1080" s="15"/>
      <c r="N1080" s="81"/>
      <c r="O1080" s="82">
        <v>7017.6162109375</v>
      </c>
      <c r="P1080" s="82">
        <v>8797.9736328125</v>
      </c>
      <c r="Q1080" s="75"/>
      <c r="R1080" s="83"/>
      <c r="S1080" s="83"/>
      <c r="T1080" s="77"/>
      <c r="U1080" s="77"/>
      <c r="V1080" s="77"/>
      <c r="W1080" s="77"/>
      <c r="X1080" s="50"/>
      <c r="Y1080" s="50"/>
      <c r="Z1080" s="50"/>
      <c r="AA1080" s="50"/>
      <c r="AB1080" s="49"/>
      <c r="AC1080" s="84">
        <v>1080</v>
      </c>
      <c r="AD10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0" s="107">
        <v>6.7</v>
      </c>
      <c r="AF1080" s="110"/>
      <c r="AG1080" s="2"/>
      <c r="AI1080" s="3"/>
      <c r="AJ1080" s="3"/>
      <c r="AK1080" s="3"/>
    </row>
    <row r="1081" spans="1:37" ht="34.049999999999997" customHeight="1" x14ac:dyDescent="0.3">
      <c r="A1081" t="s">
        <v>1995</v>
      </c>
      <c r="C1081" t="s">
        <v>294</v>
      </c>
      <c r="D1081" s="14"/>
      <c r="E1081" s="14" t="s">
        <v>56</v>
      </c>
      <c r="F1081" s="79">
        <v>5.5338983050847679</v>
      </c>
      <c r="G1081" s="80"/>
      <c r="H1081" s="14"/>
      <c r="I1081" s="14"/>
      <c r="J1081" s="15" t="s">
        <v>294</v>
      </c>
      <c r="K1081" s="64"/>
      <c r="L1081" s="64"/>
      <c r="M1081" s="15"/>
      <c r="N1081" s="81"/>
      <c r="O1081" s="82">
        <v>2276.879638671875</v>
      </c>
      <c r="P1081" s="82">
        <v>965.1910400390625</v>
      </c>
      <c r="Q1081" s="75"/>
      <c r="R1081" s="83"/>
      <c r="S1081" s="83"/>
      <c r="T1081" s="77"/>
      <c r="U1081" s="77"/>
      <c r="V1081" s="77"/>
      <c r="W1081" s="77"/>
      <c r="X1081" s="50"/>
      <c r="Y1081" s="50"/>
      <c r="Z1081" s="50"/>
      <c r="AA1081" s="50"/>
      <c r="AB1081" s="49"/>
      <c r="AC1081" s="84">
        <v>1081</v>
      </c>
      <c r="AD10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1" s="107">
        <v>6.8</v>
      </c>
      <c r="AF1081" s="110"/>
      <c r="AG1081" s="2"/>
      <c r="AI1081" s="3"/>
      <c r="AJ1081" s="3"/>
      <c r="AK1081" s="3"/>
    </row>
    <row r="1082" spans="1:37" ht="34.049999999999997" customHeight="1" x14ac:dyDescent="0.3">
      <c r="A1082" t="s">
        <v>1996</v>
      </c>
      <c r="C1082" t="s">
        <v>442</v>
      </c>
      <c r="D1082" s="14"/>
      <c r="E1082" s="14" t="s">
        <v>56</v>
      </c>
      <c r="F1082" s="79">
        <v>5.6779661016949383</v>
      </c>
      <c r="G1082" s="80"/>
      <c r="H1082" s="14"/>
      <c r="I1082" s="14"/>
      <c r="J1082" s="15" t="s">
        <v>442</v>
      </c>
      <c r="K1082" s="64"/>
      <c r="L1082" s="64"/>
      <c r="M1082" s="15"/>
      <c r="N1082" s="81"/>
      <c r="O1082" s="82">
        <v>1315.685302734375</v>
      </c>
      <c r="P1082" s="82">
        <v>2565.779296875</v>
      </c>
      <c r="Q1082" s="75"/>
      <c r="R1082" s="83"/>
      <c r="S1082" s="83"/>
      <c r="T1082" s="77"/>
      <c r="U1082" s="77"/>
      <c r="V1082" s="77"/>
      <c r="W1082" s="77"/>
      <c r="X1082" s="50"/>
      <c r="Y1082" s="50"/>
      <c r="Z1082" s="50"/>
      <c r="AA1082" s="50"/>
      <c r="AB1082" s="49"/>
      <c r="AC1082" s="84">
        <v>1082</v>
      </c>
      <c r="AD10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2" s="107">
        <v>6.9</v>
      </c>
      <c r="AF1082" s="110"/>
      <c r="AG1082" s="2"/>
      <c r="AI1082" s="3"/>
      <c r="AJ1082" s="3"/>
      <c r="AK1082" s="3"/>
    </row>
    <row r="1083" spans="1:37" ht="34.049999999999997" customHeight="1" x14ac:dyDescent="0.3">
      <c r="A1083" t="s">
        <v>1997</v>
      </c>
      <c r="C1083" t="s">
        <v>392</v>
      </c>
      <c r="D1083" s="14"/>
      <c r="E1083" s="14" t="s">
        <v>56</v>
      </c>
      <c r="F1083" s="79">
        <v>5.822033898305107</v>
      </c>
      <c r="G1083" s="80"/>
      <c r="H1083" s="14"/>
      <c r="I1083" s="14"/>
      <c r="J1083" s="15" t="s">
        <v>392</v>
      </c>
      <c r="K1083" s="64"/>
      <c r="L1083" s="64"/>
      <c r="M1083" s="15"/>
      <c r="N1083" s="81"/>
      <c r="O1083" s="82">
        <v>3036.953857421875</v>
      </c>
      <c r="P1083" s="82">
        <v>1461.932373046875</v>
      </c>
      <c r="Q1083" s="75"/>
      <c r="R1083" s="83"/>
      <c r="S1083" s="83"/>
      <c r="T1083" s="77"/>
      <c r="U1083" s="77"/>
      <c r="V1083" s="77"/>
      <c r="W1083" s="77"/>
      <c r="X1083" s="50"/>
      <c r="Y1083" s="50"/>
      <c r="Z1083" s="50"/>
      <c r="AA1083" s="50"/>
      <c r="AB1083" s="49"/>
      <c r="AC1083" s="84">
        <v>1083</v>
      </c>
      <c r="AD10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3" s="107">
        <v>7</v>
      </c>
      <c r="AF1083" s="110"/>
      <c r="AG1083" s="2"/>
      <c r="AI1083" s="3"/>
      <c r="AJ1083" s="3"/>
      <c r="AK1083" s="3"/>
    </row>
    <row r="1084" spans="1:37" ht="34.049999999999997" customHeight="1" x14ac:dyDescent="0.3">
      <c r="A1084" t="s">
        <v>1998</v>
      </c>
      <c r="C1084" t="s">
        <v>482</v>
      </c>
      <c r="D1084" s="14"/>
      <c r="E1084" s="14" t="s">
        <v>56</v>
      </c>
      <c r="F1084" s="79">
        <v>5.9661016949152756</v>
      </c>
      <c r="G1084" s="80"/>
      <c r="H1084" s="14"/>
      <c r="I1084" s="14"/>
      <c r="J1084" s="15" t="s">
        <v>482</v>
      </c>
      <c r="K1084" s="64"/>
      <c r="L1084" s="64"/>
      <c r="M1084" s="15"/>
      <c r="N1084" s="81"/>
      <c r="O1084" s="82">
        <v>4231.96240234375</v>
      </c>
      <c r="P1084" s="82">
        <v>7710.51806640625</v>
      </c>
      <c r="Q1084" s="75"/>
      <c r="R1084" s="83"/>
      <c r="S1084" s="83"/>
      <c r="T1084" s="77"/>
      <c r="U1084" s="77"/>
      <c r="V1084" s="77"/>
      <c r="W1084" s="77"/>
      <c r="X1084" s="50"/>
      <c r="Y1084" s="50"/>
      <c r="Z1084" s="50"/>
      <c r="AA1084" s="50"/>
      <c r="AB1084" s="49"/>
      <c r="AC1084" s="84">
        <v>1084</v>
      </c>
      <c r="AD10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4" s="107">
        <v>7.1</v>
      </c>
      <c r="AF1084" s="110"/>
      <c r="AG1084" s="2"/>
      <c r="AI1084" s="3"/>
      <c r="AJ1084" s="3"/>
      <c r="AK1084" s="3"/>
    </row>
    <row r="1085" spans="1:37" ht="34.049999999999997" customHeight="1" x14ac:dyDescent="0.3">
      <c r="A1085" t="s">
        <v>1999</v>
      </c>
      <c r="C1085" t="s">
        <v>303</v>
      </c>
      <c r="D1085" s="14"/>
      <c r="E1085" s="14" t="s">
        <v>56</v>
      </c>
      <c r="F1085" s="79">
        <v>6.1101694915254452</v>
      </c>
      <c r="G1085" s="80"/>
      <c r="H1085" s="14"/>
      <c r="I1085" s="14"/>
      <c r="J1085" s="15" t="s">
        <v>303</v>
      </c>
      <c r="K1085" s="64"/>
      <c r="L1085" s="64"/>
      <c r="M1085" s="15"/>
      <c r="N1085" s="81"/>
      <c r="O1085" s="82">
        <v>4262.4404296875</v>
      </c>
      <c r="P1085" s="82">
        <v>914.01287841796875</v>
      </c>
      <c r="Q1085" s="75"/>
      <c r="R1085" s="83"/>
      <c r="S1085" s="83"/>
      <c r="T1085" s="77"/>
      <c r="U1085" s="77"/>
      <c r="V1085" s="77"/>
      <c r="W1085" s="77"/>
      <c r="X1085" s="50"/>
      <c r="Y1085" s="50"/>
      <c r="Z1085" s="50"/>
      <c r="AA1085" s="50"/>
      <c r="AB1085" s="49"/>
      <c r="AC1085" s="84">
        <v>1085</v>
      </c>
      <c r="AD10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5" s="107">
        <v>7.2</v>
      </c>
      <c r="AF1085" s="110"/>
      <c r="AG1085" s="2"/>
      <c r="AI1085" s="3"/>
      <c r="AJ1085" s="3"/>
      <c r="AK1085" s="3"/>
    </row>
    <row r="1086" spans="1:37" ht="34.049999999999997" customHeight="1" x14ac:dyDescent="0.3">
      <c r="A1086" t="s">
        <v>2000</v>
      </c>
      <c r="C1086" t="s">
        <v>176</v>
      </c>
      <c r="D1086" s="14"/>
      <c r="E1086" s="14" t="s">
        <v>56</v>
      </c>
      <c r="F1086" s="79">
        <v>6.2542372881356139</v>
      </c>
      <c r="G1086" s="80"/>
      <c r="H1086" s="14"/>
      <c r="I1086" s="14"/>
      <c r="J1086" s="15" t="s">
        <v>176</v>
      </c>
      <c r="K1086" s="64"/>
      <c r="L1086" s="64"/>
      <c r="M1086" s="15"/>
      <c r="N1086" s="81"/>
      <c r="O1086" s="82">
        <v>8437.841796875</v>
      </c>
      <c r="P1086" s="82">
        <v>2355.13427734375</v>
      </c>
      <c r="Q1086" s="75"/>
      <c r="R1086" s="83"/>
      <c r="S1086" s="83"/>
      <c r="T1086" s="77"/>
      <c r="U1086" s="77"/>
      <c r="V1086" s="77"/>
      <c r="W1086" s="77"/>
      <c r="X1086" s="50"/>
      <c r="Y1086" s="50"/>
      <c r="Z1086" s="50"/>
      <c r="AA1086" s="50"/>
      <c r="AB1086" s="49"/>
      <c r="AC1086" s="84">
        <v>1086</v>
      </c>
      <c r="AD10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6" s="107">
        <v>7.3</v>
      </c>
      <c r="AF1086" s="110"/>
      <c r="AG1086" s="2"/>
      <c r="AI1086" s="3"/>
      <c r="AJ1086" s="3"/>
      <c r="AK1086" s="3"/>
    </row>
    <row r="1087" spans="1:37" ht="34.049999999999997" customHeight="1" x14ac:dyDescent="0.3">
      <c r="A1087" t="s">
        <v>2001</v>
      </c>
      <c r="C1087" t="s">
        <v>265</v>
      </c>
      <c r="D1087" s="14"/>
      <c r="E1087" s="14" t="s">
        <v>56</v>
      </c>
      <c r="F1087" s="79">
        <v>6.3983050847457843</v>
      </c>
      <c r="G1087" s="80"/>
      <c r="H1087" s="14"/>
      <c r="I1087" s="14"/>
      <c r="J1087" s="15" t="s">
        <v>265</v>
      </c>
      <c r="K1087" s="64"/>
      <c r="L1087" s="64"/>
      <c r="M1087" s="15"/>
      <c r="N1087" s="81"/>
      <c r="O1087" s="82">
        <v>1187.5008544921875</v>
      </c>
      <c r="P1087" s="82">
        <v>3735.945068359375</v>
      </c>
      <c r="Q1087" s="75"/>
      <c r="R1087" s="83"/>
      <c r="S1087" s="83"/>
      <c r="T1087" s="77"/>
      <c r="U1087" s="77"/>
      <c r="V1087" s="77"/>
      <c r="W1087" s="77"/>
      <c r="X1087" s="50"/>
      <c r="Y1087" s="50"/>
      <c r="Z1087" s="50"/>
      <c r="AA1087" s="50"/>
      <c r="AB1087" s="49"/>
      <c r="AC1087" s="84">
        <v>1087</v>
      </c>
      <c r="AD10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7" s="107">
        <v>7.4</v>
      </c>
      <c r="AF1087" s="110"/>
      <c r="AG1087" s="2"/>
      <c r="AI1087" s="3"/>
      <c r="AJ1087" s="3"/>
      <c r="AK1087" s="3"/>
    </row>
    <row r="1088" spans="1:37" ht="34.049999999999997" customHeight="1" x14ac:dyDescent="0.3">
      <c r="A1088" t="s">
        <v>2002</v>
      </c>
      <c r="C1088" t="s">
        <v>298</v>
      </c>
      <c r="D1088" s="14"/>
      <c r="E1088" s="14" t="s">
        <v>56</v>
      </c>
      <c r="F1088" s="79">
        <v>6.5423728813559388</v>
      </c>
      <c r="G1088" s="80"/>
      <c r="H1088" s="14"/>
      <c r="I1088" s="14"/>
      <c r="J1088" s="15" t="s">
        <v>298</v>
      </c>
      <c r="K1088" s="64"/>
      <c r="L1088" s="64"/>
      <c r="M1088" s="15"/>
      <c r="N1088" s="81"/>
      <c r="O1088" s="82">
        <v>4366.64013671875</v>
      </c>
      <c r="P1088" s="82">
        <v>9031.19140625</v>
      </c>
      <c r="Q1088" s="75"/>
      <c r="R1088" s="83"/>
      <c r="S1088" s="83"/>
      <c r="T1088" s="77"/>
      <c r="U1088" s="77"/>
      <c r="V1088" s="77"/>
      <c r="W1088" s="77"/>
      <c r="X1088" s="50"/>
      <c r="Y1088" s="50"/>
      <c r="Z1088" s="50"/>
      <c r="AA1088" s="50"/>
      <c r="AB1088" s="49"/>
      <c r="AC1088" s="84">
        <v>1088</v>
      </c>
      <c r="AD10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8" s="107">
        <v>7.4999999999999902</v>
      </c>
      <c r="AF1088" s="110"/>
      <c r="AG1088" s="2"/>
      <c r="AI1088" s="3"/>
      <c r="AJ1088" s="3"/>
      <c r="AK1088" s="3"/>
    </row>
    <row r="1089" spans="1:37" ht="34.049999999999997" customHeight="1" x14ac:dyDescent="0.3">
      <c r="A1089" t="s">
        <v>2003</v>
      </c>
      <c r="C1089" t="s">
        <v>406</v>
      </c>
      <c r="D1089" s="14"/>
      <c r="E1089" s="14" t="s">
        <v>56</v>
      </c>
      <c r="F1089" s="79">
        <v>6.6864406779661074</v>
      </c>
      <c r="G1089" s="80"/>
      <c r="H1089" s="14"/>
      <c r="I1089" s="14"/>
      <c r="J1089" s="15" t="s">
        <v>406</v>
      </c>
      <c r="K1089" s="64"/>
      <c r="L1089" s="64"/>
      <c r="M1089" s="15"/>
      <c r="N1089" s="81"/>
      <c r="O1089" s="82">
        <v>7736.4677734375</v>
      </c>
      <c r="P1089" s="82">
        <v>4261.8359375</v>
      </c>
      <c r="Q1089" s="75"/>
      <c r="R1089" s="83"/>
      <c r="S1089" s="83"/>
      <c r="T1089" s="77"/>
      <c r="U1089" s="77"/>
      <c r="V1089" s="77"/>
      <c r="W1089" s="77"/>
      <c r="X1089" s="50"/>
      <c r="Y1089" s="50"/>
      <c r="Z1089" s="50"/>
      <c r="AA1089" s="50"/>
      <c r="AB1089" s="49"/>
      <c r="AC1089" s="84">
        <v>1089</v>
      </c>
      <c r="AD10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89" s="107">
        <v>7.5999999999999899</v>
      </c>
      <c r="AF1089" s="110"/>
      <c r="AG1089" s="2"/>
      <c r="AI1089" s="3"/>
      <c r="AJ1089" s="3"/>
      <c r="AK1089" s="3"/>
    </row>
    <row r="1090" spans="1:37" ht="34.049999999999997" customHeight="1" x14ac:dyDescent="0.3">
      <c r="A1090" t="s">
        <v>2004</v>
      </c>
      <c r="C1090" t="s">
        <v>411</v>
      </c>
      <c r="D1090" s="14"/>
      <c r="E1090" s="14" t="s">
        <v>56</v>
      </c>
      <c r="F1090" s="79">
        <v>6.8305084745762779</v>
      </c>
      <c r="G1090" s="80"/>
      <c r="H1090" s="14"/>
      <c r="I1090" s="14"/>
      <c r="J1090" s="15" t="s">
        <v>411</v>
      </c>
      <c r="K1090" s="64"/>
      <c r="L1090" s="64"/>
      <c r="M1090" s="15"/>
      <c r="N1090" s="81"/>
      <c r="O1090" s="82">
        <v>9400.7939453125</v>
      </c>
      <c r="P1090" s="82">
        <v>7299.943359375</v>
      </c>
      <c r="Q1090" s="75"/>
      <c r="R1090" s="83"/>
      <c r="S1090" s="83"/>
      <c r="T1090" s="77"/>
      <c r="U1090" s="77"/>
      <c r="V1090" s="77"/>
      <c r="W1090" s="77"/>
      <c r="X1090" s="50"/>
      <c r="Y1090" s="50"/>
      <c r="Z1090" s="50"/>
      <c r="AA1090" s="50"/>
      <c r="AB1090" s="49"/>
      <c r="AC1090" s="84">
        <v>1090</v>
      </c>
      <c r="AD10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0" s="107">
        <v>7.6999999999999904</v>
      </c>
      <c r="AF1090" s="110"/>
      <c r="AG1090" s="2"/>
      <c r="AI1090" s="3"/>
      <c r="AJ1090" s="3"/>
      <c r="AK1090" s="3"/>
    </row>
    <row r="1091" spans="1:37" ht="34.049999999999997" customHeight="1" x14ac:dyDescent="0.3">
      <c r="A1091" t="s">
        <v>2005</v>
      </c>
      <c r="C1091" t="s">
        <v>251</v>
      </c>
      <c r="D1091" s="14"/>
      <c r="E1091" s="14" t="s">
        <v>56</v>
      </c>
      <c r="F1091" s="79">
        <v>6.9745762711864465</v>
      </c>
      <c r="G1091" s="80"/>
      <c r="H1091" s="14"/>
      <c r="I1091" s="14"/>
      <c r="J1091" s="15" t="s">
        <v>251</v>
      </c>
      <c r="K1091" s="64"/>
      <c r="L1091" s="64"/>
      <c r="M1091" s="15"/>
      <c r="N1091" s="81"/>
      <c r="O1091" s="82">
        <v>9194.8076171875</v>
      </c>
      <c r="P1091" s="82">
        <v>6001.9326171875</v>
      </c>
      <c r="Q1091" s="75"/>
      <c r="R1091" s="83"/>
      <c r="S1091" s="83"/>
      <c r="T1091" s="77"/>
      <c r="U1091" s="77"/>
      <c r="V1091" s="77"/>
      <c r="W1091" s="77"/>
      <c r="X1091" s="50"/>
      <c r="Y1091" s="50"/>
      <c r="Z1091" s="50"/>
      <c r="AA1091" s="50"/>
      <c r="AB1091" s="49"/>
      <c r="AC1091" s="84">
        <v>1091</v>
      </c>
      <c r="AD10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1" s="107">
        <v>7.7999999999999901</v>
      </c>
      <c r="AF1091" s="110"/>
      <c r="AG1091" s="2"/>
      <c r="AI1091" s="3"/>
      <c r="AJ1091" s="3"/>
      <c r="AK1091" s="3"/>
    </row>
    <row r="1092" spans="1:37" ht="34.049999999999997" customHeight="1" x14ac:dyDescent="0.3">
      <c r="A1092" t="s">
        <v>2006</v>
      </c>
      <c r="C1092" t="s">
        <v>194</v>
      </c>
      <c r="D1092" s="14"/>
      <c r="E1092" s="14" t="s">
        <v>56</v>
      </c>
      <c r="F1092" s="79">
        <v>7.1186440677966152</v>
      </c>
      <c r="G1092" s="80"/>
      <c r="H1092" s="14"/>
      <c r="I1092" s="14"/>
      <c r="J1092" s="15" t="s">
        <v>194</v>
      </c>
      <c r="K1092" s="64"/>
      <c r="L1092" s="64"/>
      <c r="M1092" s="15"/>
      <c r="N1092" s="81"/>
      <c r="O1092" s="82">
        <v>8077.33984375</v>
      </c>
      <c r="P1092" s="82">
        <v>3590.727294921875</v>
      </c>
      <c r="Q1092" s="75"/>
      <c r="R1092" s="83"/>
      <c r="S1092" s="83"/>
      <c r="T1092" s="77"/>
      <c r="U1092" s="77"/>
      <c r="V1092" s="77"/>
      <c r="W1092" s="77"/>
      <c r="X1092" s="50"/>
      <c r="Y1092" s="50"/>
      <c r="Z1092" s="50"/>
      <c r="AA1092" s="50"/>
      <c r="AB1092" s="49"/>
      <c r="AC1092" s="84">
        <v>1092</v>
      </c>
      <c r="AD10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2" s="107">
        <v>7.8999999999999897</v>
      </c>
      <c r="AF1092" s="110"/>
      <c r="AG1092" s="2"/>
      <c r="AI1092" s="3"/>
      <c r="AJ1092" s="3"/>
      <c r="AK1092" s="3"/>
    </row>
    <row r="1093" spans="1:37" ht="34.049999999999997" customHeight="1" x14ac:dyDescent="0.3">
      <c r="A1093" t="s">
        <v>2007</v>
      </c>
      <c r="C1093" t="s">
        <v>532</v>
      </c>
      <c r="D1093" s="14"/>
      <c r="E1093" s="14" t="s">
        <v>56</v>
      </c>
      <c r="F1093" s="79">
        <v>7.2627118644067865</v>
      </c>
      <c r="G1093" s="80"/>
      <c r="H1093" s="14"/>
      <c r="I1093" s="14"/>
      <c r="J1093" s="15" t="s">
        <v>532</v>
      </c>
      <c r="K1093" s="64"/>
      <c r="L1093" s="64"/>
      <c r="M1093" s="15"/>
      <c r="N1093" s="81"/>
      <c r="O1093" s="82">
        <v>3276.339599609375</v>
      </c>
      <c r="P1093" s="82">
        <v>737.38751220703125</v>
      </c>
      <c r="Q1093" s="75"/>
      <c r="R1093" s="83"/>
      <c r="S1093" s="83"/>
      <c r="T1093" s="77"/>
      <c r="U1093" s="77"/>
      <c r="V1093" s="77"/>
      <c r="W1093" s="77"/>
      <c r="X1093" s="50"/>
      <c r="Y1093" s="50"/>
      <c r="Z1093" s="50"/>
      <c r="AA1093" s="50"/>
      <c r="AB1093" s="49"/>
      <c r="AC1093" s="84">
        <v>1093</v>
      </c>
      <c r="AD10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3" s="107">
        <v>7.9999999999999902</v>
      </c>
      <c r="AF1093" s="110"/>
      <c r="AG1093" s="2"/>
      <c r="AI1093" s="3"/>
      <c r="AJ1093" s="3"/>
      <c r="AK1093" s="3"/>
    </row>
    <row r="1094" spans="1:37" ht="34.049999999999997" customHeight="1" x14ac:dyDescent="0.3">
      <c r="A1094" t="s">
        <v>2008</v>
      </c>
      <c r="C1094" t="s">
        <v>189</v>
      </c>
      <c r="D1094" s="14"/>
      <c r="E1094" s="14" t="s">
        <v>56</v>
      </c>
      <c r="F1094" s="79">
        <v>7.4067796610169543</v>
      </c>
      <c r="G1094" s="80"/>
      <c r="H1094" s="14"/>
      <c r="I1094" s="14"/>
      <c r="J1094" s="15" t="s">
        <v>189</v>
      </c>
      <c r="K1094" s="64"/>
      <c r="L1094" s="64"/>
      <c r="M1094" s="15"/>
      <c r="N1094" s="81"/>
      <c r="O1094" s="82">
        <v>7902.08837890625</v>
      </c>
      <c r="P1094" s="82">
        <v>1559.19482421875</v>
      </c>
      <c r="Q1094" s="75"/>
      <c r="R1094" s="83"/>
      <c r="S1094" s="83"/>
      <c r="T1094" s="77"/>
      <c r="U1094" s="77"/>
      <c r="V1094" s="77"/>
      <c r="W1094" s="77"/>
      <c r="X1094" s="50"/>
      <c r="Y1094" s="50"/>
      <c r="Z1094" s="50"/>
      <c r="AA1094" s="50"/>
      <c r="AB1094" s="49"/>
      <c r="AC1094" s="84">
        <v>1094</v>
      </c>
      <c r="AD10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4" s="107">
        <v>8.0999999999999908</v>
      </c>
      <c r="AF1094" s="110"/>
      <c r="AG1094" s="2"/>
      <c r="AI1094" s="3"/>
      <c r="AJ1094" s="3"/>
      <c r="AK1094" s="3"/>
    </row>
    <row r="1095" spans="1:37" ht="34.049999999999997" customHeight="1" x14ac:dyDescent="0.3">
      <c r="A1095" t="s">
        <v>2009</v>
      </c>
      <c r="C1095" t="s">
        <v>507</v>
      </c>
      <c r="D1095" s="14"/>
      <c r="E1095" s="14" t="s">
        <v>56</v>
      </c>
      <c r="F1095" s="79">
        <v>7.5508474576271238</v>
      </c>
      <c r="G1095" s="80"/>
      <c r="H1095" s="14"/>
      <c r="I1095" s="14"/>
      <c r="J1095" s="15" t="s">
        <v>507</v>
      </c>
      <c r="K1095" s="64"/>
      <c r="L1095" s="64"/>
      <c r="M1095" s="15"/>
      <c r="N1095" s="81"/>
      <c r="O1095" s="82">
        <v>6119.52490234375</v>
      </c>
      <c r="P1095" s="82">
        <v>4113.01318359375</v>
      </c>
      <c r="Q1095" s="75"/>
      <c r="R1095" s="83"/>
      <c r="S1095" s="83"/>
      <c r="T1095" s="77"/>
      <c r="U1095" s="77"/>
      <c r="V1095" s="77"/>
      <c r="W1095" s="77"/>
      <c r="X1095" s="50"/>
      <c r="Y1095" s="50"/>
      <c r="Z1095" s="50"/>
      <c r="AA1095" s="50"/>
      <c r="AB1095" s="49"/>
      <c r="AC1095" s="84">
        <v>1095</v>
      </c>
      <c r="AD10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5" s="107">
        <v>8.1999999999999904</v>
      </c>
      <c r="AF1095" s="110"/>
      <c r="AG1095" s="2"/>
      <c r="AI1095" s="3"/>
      <c r="AJ1095" s="3"/>
      <c r="AK1095" s="3"/>
    </row>
    <row r="1096" spans="1:37" ht="34.049999999999997" customHeight="1" x14ac:dyDescent="0.3">
      <c r="A1096" t="s">
        <v>2010</v>
      </c>
      <c r="C1096" t="s">
        <v>392</v>
      </c>
      <c r="D1096" s="14"/>
      <c r="E1096" s="14" t="s">
        <v>56</v>
      </c>
      <c r="F1096" s="79">
        <v>7.6949152542372925</v>
      </c>
      <c r="G1096" s="80"/>
      <c r="H1096" s="14"/>
      <c r="I1096" s="14"/>
      <c r="J1096" s="15" t="s">
        <v>392</v>
      </c>
      <c r="K1096" s="64"/>
      <c r="L1096" s="64"/>
      <c r="M1096" s="15"/>
      <c r="N1096" s="81"/>
      <c r="O1096" s="82">
        <v>7770.96142578125</v>
      </c>
      <c r="P1096" s="82">
        <v>3471.611572265625</v>
      </c>
      <c r="Q1096" s="75"/>
      <c r="R1096" s="83"/>
      <c r="S1096" s="83"/>
      <c r="T1096" s="77"/>
      <c r="U1096" s="77"/>
      <c r="V1096" s="77"/>
      <c r="W1096" s="77"/>
      <c r="X1096" s="50"/>
      <c r="Y1096" s="50"/>
      <c r="Z1096" s="50"/>
      <c r="AA1096" s="50"/>
      <c r="AB1096" s="49"/>
      <c r="AC1096" s="84">
        <v>1096</v>
      </c>
      <c r="AD10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6" s="107">
        <v>8.2999999999999901</v>
      </c>
      <c r="AF1096" s="110"/>
      <c r="AG1096" s="2"/>
      <c r="AI1096" s="3"/>
      <c r="AJ1096" s="3"/>
      <c r="AK1096" s="3"/>
    </row>
    <row r="1097" spans="1:37" ht="34.049999999999997" customHeight="1" x14ac:dyDescent="0.3">
      <c r="A1097" t="s">
        <v>2011</v>
      </c>
      <c r="C1097" t="s">
        <v>278</v>
      </c>
      <c r="D1097" s="14"/>
      <c r="E1097" s="14" t="s">
        <v>56</v>
      </c>
      <c r="F1097" s="79">
        <v>7.8389830508474603</v>
      </c>
      <c r="G1097" s="80"/>
      <c r="H1097" s="14"/>
      <c r="I1097" s="14"/>
      <c r="J1097" s="15" t="s">
        <v>278</v>
      </c>
      <c r="K1097" s="64"/>
      <c r="L1097" s="64"/>
      <c r="M1097" s="15"/>
      <c r="N1097" s="81"/>
      <c r="O1097" s="82">
        <v>686.08758544921875</v>
      </c>
      <c r="P1097" s="82">
        <v>6512.095703125</v>
      </c>
      <c r="Q1097" s="75"/>
      <c r="R1097" s="83"/>
      <c r="S1097" s="83"/>
      <c r="T1097" s="77"/>
      <c r="U1097" s="77"/>
      <c r="V1097" s="77"/>
      <c r="W1097" s="77"/>
      <c r="X1097" s="50"/>
      <c r="Y1097" s="50"/>
      <c r="Z1097" s="50"/>
      <c r="AA1097" s="50"/>
      <c r="AB1097" s="49"/>
      <c r="AC1097" s="84">
        <v>1097</v>
      </c>
      <c r="AD10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7" s="107">
        <v>8.3999999999999897</v>
      </c>
      <c r="AF1097" s="110"/>
      <c r="AG1097" s="2"/>
      <c r="AI1097" s="3"/>
      <c r="AJ1097" s="3"/>
      <c r="AK1097" s="3"/>
    </row>
    <row r="1098" spans="1:37" ht="34.049999999999997" customHeight="1" x14ac:dyDescent="0.3">
      <c r="A1098" t="s">
        <v>2012</v>
      </c>
      <c r="C1098" t="s">
        <v>533</v>
      </c>
      <c r="D1098" s="14"/>
      <c r="E1098" s="14" t="s">
        <v>56</v>
      </c>
      <c r="F1098" s="79">
        <v>7.9830508474576298</v>
      </c>
      <c r="G1098" s="80"/>
      <c r="H1098" s="14"/>
      <c r="I1098" s="14"/>
      <c r="J1098" s="15" t="s">
        <v>533</v>
      </c>
      <c r="K1098" s="64"/>
      <c r="L1098" s="64"/>
      <c r="M1098" s="15"/>
      <c r="N1098" s="81"/>
      <c r="O1098" s="82">
        <v>9016.96484375</v>
      </c>
      <c r="P1098" s="82">
        <v>5114.25830078125</v>
      </c>
      <c r="Q1098" s="75"/>
      <c r="R1098" s="83"/>
      <c r="S1098" s="83"/>
      <c r="T1098" s="77"/>
      <c r="U1098" s="77"/>
      <c r="V1098" s="77"/>
      <c r="W1098" s="77"/>
      <c r="X1098" s="50"/>
      <c r="Y1098" s="50"/>
      <c r="Z1098" s="50"/>
      <c r="AA1098" s="50"/>
      <c r="AB1098" s="49"/>
      <c r="AC1098" s="84">
        <v>1098</v>
      </c>
      <c r="AD10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8" s="107">
        <v>8.4999999999999893</v>
      </c>
      <c r="AF1098" s="110"/>
      <c r="AG1098" s="2"/>
      <c r="AI1098" s="3"/>
      <c r="AJ1098" s="3"/>
      <c r="AK1098" s="3"/>
    </row>
    <row r="1099" spans="1:37" ht="34.049999999999997" customHeight="1" x14ac:dyDescent="0.3">
      <c r="A1099" t="s">
        <v>2013</v>
      </c>
      <c r="C1099" t="s">
        <v>298</v>
      </c>
      <c r="D1099" s="14"/>
      <c r="E1099" s="14" t="s">
        <v>56</v>
      </c>
      <c r="F1099" s="79">
        <v>8.1271186440678012</v>
      </c>
      <c r="G1099" s="80"/>
      <c r="H1099" s="14"/>
      <c r="I1099" s="14"/>
      <c r="J1099" s="15" t="s">
        <v>298</v>
      </c>
      <c r="K1099" s="64"/>
      <c r="L1099" s="64"/>
      <c r="M1099" s="15"/>
      <c r="N1099" s="81"/>
      <c r="O1099" s="82">
        <v>6841.1650390625</v>
      </c>
      <c r="P1099" s="82">
        <v>8529.990234375</v>
      </c>
      <c r="Q1099" s="75"/>
      <c r="R1099" s="83"/>
      <c r="S1099" s="83"/>
      <c r="T1099" s="77"/>
      <c r="U1099" s="77"/>
      <c r="V1099" s="77"/>
      <c r="W1099" s="77"/>
      <c r="X1099" s="50"/>
      <c r="Y1099" s="50"/>
      <c r="Z1099" s="50"/>
      <c r="AA1099" s="50"/>
      <c r="AB1099" s="49"/>
      <c r="AC1099" s="84">
        <v>1099</v>
      </c>
      <c r="AD10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099" s="107">
        <v>8.5999999999999908</v>
      </c>
      <c r="AF1099" s="110"/>
      <c r="AG1099" s="2"/>
      <c r="AI1099" s="3"/>
      <c r="AJ1099" s="3"/>
      <c r="AK1099" s="3"/>
    </row>
    <row r="1100" spans="1:37" ht="34.049999999999997" customHeight="1" x14ac:dyDescent="0.3">
      <c r="A1100" t="s">
        <v>2014</v>
      </c>
      <c r="C1100" t="s">
        <v>300</v>
      </c>
      <c r="D1100" s="14"/>
      <c r="E1100" s="14" t="s">
        <v>56</v>
      </c>
      <c r="F1100" s="79">
        <v>8.2711864406779707</v>
      </c>
      <c r="G1100" s="80"/>
      <c r="H1100" s="14"/>
      <c r="I1100" s="14"/>
      <c r="J1100" s="15" t="s">
        <v>300</v>
      </c>
      <c r="K1100" s="64"/>
      <c r="L1100" s="64"/>
      <c r="M1100" s="15"/>
      <c r="N1100" s="81"/>
      <c r="O1100" s="82">
        <v>2538.641845703125</v>
      </c>
      <c r="P1100" s="82">
        <v>8321.0322265625</v>
      </c>
      <c r="Q1100" s="75"/>
      <c r="R1100" s="83"/>
      <c r="S1100" s="83"/>
      <c r="T1100" s="77"/>
      <c r="U1100" s="77"/>
      <c r="V1100" s="77"/>
      <c r="W1100" s="77"/>
      <c r="X1100" s="50"/>
      <c r="Y1100" s="50"/>
      <c r="Z1100" s="50"/>
      <c r="AA1100" s="50"/>
      <c r="AB1100" s="49"/>
      <c r="AC1100" s="84">
        <v>1100</v>
      </c>
      <c r="AD11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0" s="107">
        <v>8.6999999999999904</v>
      </c>
      <c r="AF1100" s="110"/>
      <c r="AG1100" s="2"/>
      <c r="AI1100" s="3"/>
      <c r="AJ1100" s="3"/>
      <c r="AK1100" s="3"/>
    </row>
    <row r="1101" spans="1:37" ht="34.049999999999997" customHeight="1" x14ac:dyDescent="0.3">
      <c r="A1101" t="s">
        <v>2015</v>
      </c>
      <c r="C1101" t="s">
        <v>534</v>
      </c>
      <c r="D1101" s="14"/>
      <c r="E1101" s="14" t="s">
        <v>56</v>
      </c>
      <c r="F1101" s="79">
        <v>8.4152542372881385</v>
      </c>
      <c r="G1101" s="80"/>
      <c r="H1101" s="14"/>
      <c r="I1101" s="14"/>
      <c r="J1101" s="15" t="s">
        <v>534</v>
      </c>
      <c r="K1101" s="64"/>
      <c r="L1101" s="64"/>
      <c r="M1101" s="15"/>
      <c r="N1101" s="81"/>
      <c r="O1101" s="82">
        <v>958.20733642578125</v>
      </c>
      <c r="P1101" s="82">
        <v>7959.2451171875</v>
      </c>
      <c r="Q1101" s="75"/>
      <c r="R1101" s="83"/>
      <c r="S1101" s="83"/>
      <c r="T1101" s="77"/>
      <c r="U1101" s="77"/>
      <c r="V1101" s="77"/>
      <c r="W1101" s="77"/>
      <c r="X1101" s="50"/>
      <c r="Y1101" s="50"/>
      <c r="Z1101" s="50"/>
      <c r="AA1101" s="50"/>
      <c r="AB1101" s="49"/>
      <c r="AC1101" s="84">
        <v>1101</v>
      </c>
      <c r="AD11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1" s="107">
        <v>8.7999999999999901</v>
      </c>
      <c r="AF1101" s="110"/>
      <c r="AG1101" s="2"/>
      <c r="AI1101" s="3"/>
      <c r="AJ1101" s="3"/>
      <c r="AK1101" s="3"/>
    </row>
    <row r="1102" spans="1:37" ht="34.049999999999997" customHeight="1" x14ac:dyDescent="0.3">
      <c r="A1102" t="s">
        <v>2016</v>
      </c>
      <c r="C1102" t="s">
        <v>286</v>
      </c>
      <c r="D1102" s="14"/>
      <c r="E1102" s="14" t="s">
        <v>56</v>
      </c>
      <c r="F1102" s="79">
        <v>8.559322033898308</v>
      </c>
      <c r="G1102" s="80"/>
      <c r="H1102" s="14"/>
      <c r="I1102" s="14"/>
      <c r="J1102" s="15" t="s">
        <v>286</v>
      </c>
      <c r="K1102" s="64"/>
      <c r="L1102" s="64"/>
      <c r="M1102" s="15"/>
      <c r="N1102" s="81"/>
      <c r="O1102" s="82">
        <v>7470.2724609375</v>
      </c>
      <c r="P1102" s="82">
        <v>2114.074951171875</v>
      </c>
      <c r="Q1102" s="75"/>
      <c r="R1102" s="83"/>
      <c r="S1102" s="83"/>
      <c r="T1102" s="77"/>
      <c r="U1102" s="77"/>
      <c r="V1102" s="77"/>
      <c r="W1102" s="77"/>
      <c r="X1102" s="50"/>
      <c r="Y1102" s="50"/>
      <c r="Z1102" s="50"/>
      <c r="AA1102" s="50"/>
      <c r="AB1102" s="49"/>
      <c r="AC1102" s="84">
        <v>1102</v>
      </c>
      <c r="AD11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2" s="107">
        <v>8.8999999999999897</v>
      </c>
      <c r="AF1102" s="110"/>
      <c r="AG1102" s="2"/>
      <c r="AI1102" s="3"/>
      <c r="AJ1102" s="3"/>
      <c r="AK1102" s="3"/>
    </row>
    <row r="1103" spans="1:37" ht="34.049999999999997" customHeight="1" x14ac:dyDescent="0.3">
      <c r="A1103" t="s">
        <v>2017</v>
      </c>
      <c r="C1103" t="s">
        <v>300</v>
      </c>
      <c r="D1103" s="14"/>
      <c r="E1103" s="14" t="s">
        <v>56</v>
      </c>
      <c r="F1103" s="79">
        <v>8.7033898305084776</v>
      </c>
      <c r="G1103" s="80"/>
      <c r="H1103" s="14"/>
      <c r="I1103" s="14"/>
      <c r="J1103" s="15" t="s">
        <v>300</v>
      </c>
      <c r="K1103" s="64"/>
      <c r="L1103" s="64"/>
      <c r="M1103" s="15"/>
      <c r="N1103" s="81"/>
      <c r="O1103" s="82">
        <v>7458.38330078125</v>
      </c>
      <c r="P1103" s="82">
        <v>2914.37548828125</v>
      </c>
      <c r="Q1103" s="75"/>
      <c r="R1103" s="83"/>
      <c r="S1103" s="83"/>
      <c r="T1103" s="77"/>
      <c r="U1103" s="77"/>
      <c r="V1103" s="77"/>
      <c r="W1103" s="77"/>
      <c r="X1103" s="50"/>
      <c r="Y1103" s="50"/>
      <c r="Z1103" s="50"/>
      <c r="AA1103" s="50"/>
      <c r="AB1103" s="49"/>
      <c r="AC1103" s="84">
        <v>1103</v>
      </c>
      <c r="AD11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3" s="107">
        <v>8.9999999999999893</v>
      </c>
      <c r="AF1103" s="110"/>
      <c r="AG1103" s="2"/>
      <c r="AI1103" s="3"/>
      <c r="AJ1103" s="3"/>
      <c r="AK1103" s="3"/>
    </row>
    <row r="1104" spans="1:37" ht="34.049999999999997" customHeight="1" x14ac:dyDescent="0.3">
      <c r="A1104" t="s">
        <v>2018</v>
      </c>
      <c r="C1104" t="s">
        <v>305</v>
      </c>
      <c r="D1104" s="14"/>
      <c r="E1104" s="14" t="s">
        <v>56</v>
      </c>
      <c r="F1104" s="79">
        <v>8.8474576271186471</v>
      </c>
      <c r="G1104" s="80"/>
      <c r="H1104" s="14"/>
      <c r="I1104" s="14"/>
      <c r="J1104" s="15" t="s">
        <v>305</v>
      </c>
      <c r="K1104" s="64"/>
      <c r="L1104" s="64"/>
      <c r="M1104" s="15"/>
      <c r="N1104" s="81"/>
      <c r="O1104" s="82">
        <v>8658.193359375</v>
      </c>
      <c r="P1104" s="82">
        <v>5217.3505859375</v>
      </c>
      <c r="Q1104" s="75"/>
      <c r="R1104" s="83"/>
      <c r="S1104" s="83"/>
      <c r="T1104" s="77"/>
      <c r="U1104" s="77"/>
      <c r="V1104" s="77"/>
      <c r="W1104" s="77"/>
      <c r="X1104" s="50"/>
      <c r="Y1104" s="50"/>
      <c r="Z1104" s="50"/>
      <c r="AA1104" s="50"/>
      <c r="AB1104" s="49"/>
      <c r="AC1104" s="84">
        <v>1104</v>
      </c>
      <c r="AD11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4" s="107">
        <v>9.0999999999999908</v>
      </c>
      <c r="AF1104" s="110"/>
      <c r="AG1104" s="2"/>
      <c r="AI1104" s="3"/>
      <c r="AJ1104" s="3"/>
      <c r="AK1104" s="3"/>
    </row>
    <row r="1105" spans="1:37" ht="34.049999999999997" customHeight="1" x14ac:dyDescent="0.3">
      <c r="A1105" t="s">
        <v>2019</v>
      </c>
      <c r="C1105" t="s">
        <v>535</v>
      </c>
      <c r="D1105" s="14"/>
      <c r="E1105" s="14" t="s">
        <v>56</v>
      </c>
      <c r="F1105" s="79">
        <v>8.9915254237288167</v>
      </c>
      <c r="G1105" s="80"/>
      <c r="H1105" s="14"/>
      <c r="I1105" s="14"/>
      <c r="J1105" s="15" t="s">
        <v>535</v>
      </c>
      <c r="K1105" s="64"/>
      <c r="L1105" s="64"/>
      <c r="M1105" s="15"/>
      <c r="N1105" s="81"/>
      <c r="O1105" s="82">
        <v>7573.16845703125</v>
      </c>
      <c r="P1105" s="82">
        <v>7236.86474609375</v>
      </c>
      <c r="Q1105" s="75"/>
      <c r="R1105" s="83"/>
      <c r="S1105" s="83"/>
      <c r="T1105" s="77"/>
      <c r="U1105" s="77"/>
      <c r="V1105" s="77"/>
      <c r="W1105" s="77"/>
      <c r="X1105" s="50"/>
      <c r="Y1105" s="50"/>
      <c r="Z1105" s="50"/>
      <c r="AA1105" s="50"/>
      <c r="AB1105" s="49"/>
      <c r="AC1105" s="84">
        <v>1105</v>
      </c>
      <c r="AD11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5" s="107">
        <v>9.1999999999999904</v>
      </c>
      <c r="AF1105" s="110"/>
      <c r="AG1105" s="2"/>
      <c r="AI1105" s="3"/>
      <c r="AJ1105" s="3"/>
      <c r="AK1105" s="3"/>
    </row>
    <row r="1106" spans="1:37" ht="34.049999999999997" customHeight="1" x14ac:dyDescent="0.3">
      <c r="A1106" t="s">
        <v>2020</v>
      </c>
      <c r="C1106" t="s">
        <v>300</v>
      </c>
      <c r="D1106" s="14"/>
      <c r="E1106" s="14" t="s">
        <v>56</v>
      </c>
      <c r="F1106" s="79">
        <v>9.1355932203389862</v>
      </c>
      <c r="G1106" s="80"/>
      <c r="H1106" s="14"/>
      <c r="I1106" s="14"/>
      <c r="J1106" s="15" t="s">
        <v>300</v>
      </c>
      <c r="K1106" s="64"/>
      <c r="L1106" s="64"/>
      <c r="M1106" s="15"/>
      <c r="N1106" s="81"/>
      <c r="O1106" s="82">
        <v>7824.49267578125</v>
      </c>
      <c r="P1106" s="82">
        <v>2772.65673828125</v>
      </c>
      <c r="Q1106" s="75"/>
      <c r="R1106" s="83"/>
      <c r="S1106" s="83"/>
      <c r="T1106" s="77"/>
      <c r="U1106" s="77"/>
      <c r="V1106" s="77"/>
      <c r="W1106" s="77"/>
      <c r="X1106" s="50"/>
      <c r="Y1106" s="50"/>
      <c r="Z1106" s="50"/>
      <c r="AA1106" s="50"/>
      <c r="AB1106" s="49"/>
      <c r="AC1106" s="84">
        <v>1106</v>
      </c>
      <c r="AD11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6" s="107">
        <v>9.2999999999999901</v>
      </c>
      <c r="AF1106" s="110"/>
      <c r="AG1106" s="2"/>
      <c r="AI1106" s="3"/>
      <c r="AJ1106" s="3"/>
      <c r="AK1106" s="3"/>
    </row>
    <row r="1107" spans="1:37" ht="34.049999999999997" customHeight="1" x14ac:dyDescent="0.3">
      <c r="A1107" t="s">
        <v>2021</v>
      </c>
      <c r="C1107" t="s">
        <v>305</v>
      </c>
      <c r="D1107" s="14"/>
      <c r="E1107" s="14" t="s">
        <v>56</v>
      </c>
      <c r="F1107" s="79">
        <v>9.2796610169491522</v>
      </c>
      <c r="G1107" s="80"/>
      <c r="H1107" s="14"/>
      <c r="I1107" s="14"/>
      <c r="J1107" s="15" t="s">
        <v>305</v>
      </c>
      <c r="K1107" s="64"/>
      <c r="L1107" s="64"/>
      <c r="M1107" s="15"/>
      <c r="N1107" s="81"/>
      <c r="O1107" s="82">
        <v>9229.4091796875</v>
      </c>
      <c r="P1107" s="82">
        <v>7325.29443359375</v>
      </c>
      <c r="Q1107" s="75"/>
      <c r="R1107" s="83"/>
      <c r="S1107" s="83"/>
      <c r="T1107" s="77"/>
      <c r="U1107" s="77"/>
      <c r="V1107" s="77"/>
      <c r="W1107" s="77"/>
      <c r="X1107" s="50"/>
      <c r="Y1107" s="50"/>
      <c r="Z1107" s="50"/>
      <c r="AA1107" s="50"/>
      <c r="AB1107" s="49"/>
      <c r="AC1107" s="84">
        <v>1107</v>
      </c>
      <c r="AD11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7" s="107">
        <v>9.3999999999999897</v>
      </c>
      <c r="AF1107" s="110"/>
      <c r="AG1107" s="2"/>
      <c r="AI1107" s="3"/>
      <c r="AJ1107" s="3"/>
      <c r="AK1107" s="3"/>
    </row>
    <row r="1108" spans="1:37" ht="34.049999999999997" customHeight="1" x14ac:dyDescent="0.3">
      <c r="A1108" t="s">
        <v>2022</v>
      </c>
      <c r="C1108" t="s">
        <v>373</v>
      </c>
      <c r="D1108" s="14"/>
      <c r="E1108" s="14" t="s">
        <v>56</v>
      </c>
      <c r="F1108" s="79">
        <v>9.4237288135593218</v>
      </c>
      <c r="G1108" s="80"/>
      <c r="H1108" s="14"/>
      <c r="I1108" s="14"/>
      <c r="J1108" s="15" t="s">
        <v>373</v>
      </c>
      <c r="K1108" s="64"/>
      <c r="L1108" s="64"/>
      <c r="M1108" s="15"/>
      <c r="N1108" s="81"/>
      <c r="O1108" s="82">
        <v>8631.8359375</v>
      </c>
      <c r="P1108" s="82">
        <v>2538.774169921875</v>
      </c>
      <c r="Q1108" s="75"/>
      <c r="R1108" s="83"/>
      <c r="S1108" s="83"/>
      <c r="T1108" s="77"/>
      <c r="U1108" s="77"/>
      <c r="V1108" s="77"/>
      <c r="W1108" s="77"/>
      <c r="X1108" s="50"/>
      <c r="Y1108" s="50"/>
      <c r="Z1108" s="50"/>
      <c r="AA1108" s="50"/>
      <c r="AB1108" s="49"/>
      <c r="AC1108" s="84">
        <v>1108</v>
      </c>
      <c r="AD11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8" s="107">
        <v>9.4999999999999893</v>
      </c>
      <c r="AF1108" s="110"/>
      <c r="AG1108" s="2"/>
      <c r="AI1108" s="3"/>
      <c r="AJ1108" s="3"/>
      <c r="AK1108" s="3"/>
    </row>
    <row r="1109" spans="1:37" ht="34.049999999999997" customHeight="1" x14ac:dyDescent="0.3">
      <c r="A1109" t="s">
        <v>2023</v>
      </c>
      <c r="C1109" t="s">
        <v>411</v>
      </c>
      <c r="D1109" s="14"/>
      <c r="E1109" s="14" t="s">
        <v>56</v>
      </c>
      <c r="F1109" s="79">
        <v>9.5677966101694931</v>
      </c>
      <c r="G1109" s="80"/>
      <c r="H1109" s="14"/>
      <c r="I1109" s="14"/>
      <c r="J1109" s="15" t="s">
        <v>411</v>
      </c>
      <c r="K1109" s="64"/>
      <c r="L1109" s="64"/>
      <c r="M1109" s="15"/>
      <c r="N1109" s="81"/>
      <c r="O1109" s="82">
        <v>4790.638671875</v>
      </c>
      <c r="P1109" s="82">
        <v>7247.17138671875</v>
      </c>
      <c r="Q1109" s="75"/>
      <c r="R1109" s="83"/>
      <c r="S1109" s="83"/>
      <c r="T1109" s="77"/>
      <c r="U1109" s="77"/>
      <c r="V1109" s="77"/>
      <c r="W1109" s="77"/>
      <c r="X1109" s="50"/>
      <c r="Y1109" s="50"/>
      <c r="Z1109" s="50"/>
      <c r="AA1109" s="50"/>
      <c r="AB1109" s="49"/>
      <c r="AC1109" s="84">
        <v>1109</v>
      </c>
      <c r="AD11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09" s="107">
        <v>9.5999999999999908</v>
      </c>
      <c r="AF1109" s="110"/>
      <c r="AG1109" s="2"/>
      <c r="AI1109" s="3"/>
      <c r="AJ1109" s="3"/>
      <c r="AK1109" s="3"/>
    </row>
    <row r="1110" spans="1:37" ht="34.049999999999997" customHeight="1" x14ac:dyDescent="0.3">
      <c r="A1110" t="s">
        <v>2024</v>
      </c>
      <c r="C1110" t="s">
        <v>536</v>
      </c>
      <c r="D1110" s="14"/>
      <c r="E1110" s="14" t="s">
        <v>56</v>
      </c>
      <c r="F1110" s="79">
        <v>9.7118644067796627</v>
      </c>
      <c r="G1110" s="80"/>
      <c r="H1110" s="14"/>
      <c r="I1110" s="14"/>
      <c r="J1110" s="15" t="s">
        <v>536</v>
      </c>
      <c r="K1110" s="64"/>
      <c r="L1110" s="64"/>
      <c r="M1110" s="15"/>
      <c r="N1110" s="81"/>
      <c r="O1110" s="82">
        <v>7433.56787109375</v>
      </c>
      <c r="P1110" s="82">
        <v>9286.3896484375</v>
      </c>
      <c r="Q1110" s="75"/>
      <c r="R1110" s="83"/>
      <c r="S1110" s="83"/>
      <c r="T1110" s="77"/>
      <c r="U1110" s="77"/>
      <c r="V1110" s="77"/>
      <c r="W1110" s="77"/>
      <c r="X1110" s="50"/>
      <c r="Y1110" s="50"/>
      <c r="Z1110" s="50"/>
      <c r="AA1110" s="50"/>
      <c r="AB1110" s="49"/>
      <c r="AC1110" s="84">
        <v>1110</v>
      </c>
      <c r="AD11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0" s="107">
        <v>9.6999999999999904</v>
      </c>
      <c r="AF1110" s="110"/>
      <c r="AG1110" s="2"/>
      <c r="AI1110" s="3"/>
      <c r="AJ1110" s="3"/>
      <c r="AK1110" s="3"/>
    </row>
    <row r="1111" spans="1:37" ht="34.049999999999997" customHeight="1" x14ac:dyDescent="0.3">
      <c r="A1111" t="s">
        <v>2025</v>
      </c>
      <c r="C1111" t="s">
        <v>344</v>
      </c>
      <c r="D1111" s="14"/>
      <c r="E1111" s="14" t="s">
        <v>56</v>
      </c>
      <c r="F1111" s="79">
        <v>9.8559322033898322</v>
      </c>
      <c r="G1111" s="80"/>
      <c r="H1111" s="14"/>
      <c r="I1111" s="14"/>
      <c r="J1111" s="15" t="s">
        <v>344</v>
      </c>
      <c r="K1111" s="64"/>
      <c r="L1111" s="64"/>
      <c r="M1111" s="15"/>
      <c r="N1111" s="81"/>
      <c r="O1111" s="82">
        <v>1483.7686767578125</v>
      </c>
      <c r="P1111" s="82">
        <v>9056.9833984375</v>
      </c>
      <c r="Q1111" s="75"/>
      <c r="R1111" s="83"/>
      <c r="S1111" s="83"/>
      <c r="T1111" s="77"/>
      <c r="U1111" s="77"/>
      <c r="V1111" s="77"/>
      <c r="W1111" s="77"/>
      <c r="X1111" s="50"/>
      <c r="Y1111" s="50"/>
      <c r="Z1111" s="50"/>
      <c r="AA1111" s="50"/>
      <c r="AB1111" s="49"/>
      <c r="AC1111" s="84">
        <v>1111</v>
      </c>
      <c r="AD11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1" s="107">
        <v>9.7999999999999901</v>
      </c>
      <c r="AF1111" s="110"/>
      <c r="AG1111" s="2"/>
      <c r="AI1111" s="3"/>
      <c r="AJ1111" s="3"/>
      <c r="AK1111" s="3"/>
    </row>
    <row r="1112" spans="1:37" ht="34.049999999999997" customHeight="1" x14ac:dyDescent="0.3">
      <c r="A1112" t="s">
        <v>2026</v>
      </c>
      <c r="C1112" t="s">
        <v>201</v>
      </c>
      <c r="D1112" s="14"/>
      <c r="E1112" s="14" t="s">
        <v>56</v>
      </c>
      <c r="F1112" s="79">
        <v>9.8559322033898322</v>
      </c>
      <c r="G1112" s="80"/>
      <c r="H1112" s="14"/>
      <c r="I1112" s="14"/>
      <c r="J1112" s="15" t="s">
        <v>201</v>
      </c>
      <c r="K1112" s="64"/>
      <c r="L1112" s="64"/>
      <c r="M1112" s="15"/>
      <c r="N1112" s="81"/>
      <c r="O1112" s="82">
        <v>8591.9423828125</v>
      </c>
      <c r="P1112" s="82">
        <v>8084.490234375</v>
      </c>
      <c r="Q1112" s="75"/>
      <c r="R1112" s="83"/>
      <c r="S1112" s="83"/>
      <c r="T1112" s="77"/>
      <c r="U1112" s="77"/>
      <c r="V1112" s="77"/>
      <c r="W1112" s="77"/>
      <c r="X1112" s="50"/>
      <c r="Y1112" s="50"/>
      <c r="Z1112" s="50"/>
      <c r="AA1112" s="50"/>
      <c r="AB1112" s="49"/>
      <c r="AC1112" s="84">
        <v>1112</v>
      </c>
      <c r="AD11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2" s="107">
        <v>9.7999999999999901</v>
      </c>
      <c r="AF1112" s="110"/>
      <c r="AG1112" s="2"/>
      <c r="AI1112" s="3"/>
      <c r="AJ1112" s="3"/>
      <c r="AK1112" s="3"/>
    </row>
    <row r="1113" spans="1:37" ht="34.049999999999997" customHeight="1" x14ac:dyDescent="0.3">
      <c r="A1113" t="s">
        <v>2027</v>
      </c>
      <c r="C1113" t="s">
        <v>280</v>
      </c>
      <c r="D1113" s="14"/>
      <c r="E1113" s="14" t="s">
        <v>56</v>
      </c>
      <c r="F1113" s="79">
        <v>9.8559322033898322</v>
      </c>
      <c r="G1113" s="80"/>
      <c r="H1113" s="14"/>
      <c r="I1113" s="14"/>
      <c r="J1113" s="15" t="s">
        <v>280</v>
      </c>
      <c r="K1113" s="64"/>
      <c r="L1113" s="64"/>
      <c r="M1113" s="15"/>
      <c r="N1113" s="81"/>
      <c r="O1113" s="82">
        <v>4453.8017578125</v>
      </c>
      <c r="P1113" s="82">
        <v>3845.85009765625</v>
      </c>
      <c r="Q1113" s="75"/>
      <c r="R1113" s="83"/>
      <c r="S1113" s="83"/>
      <c r="T1113" s="77"/>
      <c r="U1113" s="77"/>
      <c r="V1113" s="77"/>
      <c r="W1113" s="77"/>
      <c r="X1113" s="50"/>
      <c r="Y1113" s="50"/>
      <c r="Z1113" s="50"/>
      <c r="AA1113" s="50"/>
      <c r="AB1113" s="49"/>
      <c r="AC1113" s="84">
        <v>1113</v>
      </c>
      <c r="AD11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3" s="107">
        <v>9.7999999999999901</v>
      </c>
      <c r="AF1113" s="110"/>
      <c r="AG1113" s="2"/>
      <c r="AI1113" s="3"/>
      <c r="AJ1113" s="3"/>
      <c r="AK1113" s="3"/>
    </row>
    <row r="1114" spans="1:37" ht="34.049999999999997" customHeight="1" x14ac:dyDescent="0.3">
      <c r="A1114" t="s">
        <v>2028</v>
      </c>
      <c r="C1114" t="s">
        <v>474</v>
      </c>
      <c r="D1114" s="14"/>
      <c r="E1114" s="14" t="s">
        <v>56</v>
      </c>
      <c r="F1114" s="79">
        <v>9.8559322033898322</v>
      </c>
      <c r="G1114" s="80"/>
      <c r="H1114" s="14"/>
      <c r="I1114" s="14"/>
      <c r="J1114" s="15" t="s">
        <v>474</v>
      </c>
      <c r="K1114" s="64"/>
      <c r="L1114" s="64"/>
      <c r="M1114" s="15"/>
      <c r="N1114" s="81"/>
      <c r="O1114" s="82">
        <v>7938.12744140625</v>
      </c>
      <c r="P1114" s="82">
        <v>7797.43701171875</v>
      </c>
      <c r="Q1114" s="75"/>
      <c r="R1114" s="83"/>
      <c r="S1114" s="83"/>
      <c r="T1114" s="77"/>
      <c r="U1114" s="77"/>
      <c r="V1114" s="77"/>
      <c r="W1114" s="77"/>
      <c r="X1114" s="50"/>
      <c r="Y1114" s="50"/>
      <c r="Z1114" s="50"/>
      <c r="AA1114" s="50"/>
      <c r="AB1114" s="49"/>
      <c r="AC1114" s="84">
        <v>1114</v>
      </c>
      <c r="AD11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4" s="107">
        <v>9.7999999999999901</v>
      </c>
      <c r="AF1114" s="110"/>
      <c r="AG1114" s="2"/>
      <c r="AI1114" s="3"/>
      <c r="AJ1114" s="3"/>
      <c r="AK1114" s="3"/>
    </row>
    <row r="1115" spans="1:37" ht="34.049999999999997" customHeight="1" x14ac:dyDescent="0.3">
      <c r="A1115" t="s">
        <v>2029</v>
      </c>
      <c r="C1115" t="s">
        <v>351</v>
      </c>
      <c r="D1115" s="14"/>
      <c r="E1115" s="14" t="s">
        <v>56</v>
      </c>
      <c r="F1115" s="79">
        <v>9.8559322033898322</v>
      </c>
      <c r="G1115" s="80"/>
      <c r="H1115" s="14"/>
      <c r="I1115" s="14"/>
      <c r="J1115" s="15" t="s">
        <v>351</v>
      </c>
      <c r="K1115" s="64"/>
      <c r="L1115" s="64"/>
      <c r="M1115" s="15"/>
      <c r="N1115" s="81"/>
      <c r="O1115" s="82">
        <v>557.89141845703125</v>
      </c>
      <c r="P1115" s="82">
        <v>6945.27734375</v>
      </c>
      <c r="Q1115" s="75"/>
      <c r="R1115" s="83"/>
      <c r="S1115" s="83"/>
      <c r="T1115" s="77"/>
      <c r="U1115" s="77"/>
      <c r="V1115" s="77"/>
      <c r="W1115" s="77"/>
      <c r="X1115" s="50"/>
      <c r="Y1115" s="50"/>
      <c r="Z1115" s="50"/>
      <c r="AA1115" s="50"/>
      <c r="AB1115" s="49"/>
      <c r="AC1115" s="84">
        <v>1115</v>
      </c>
      <c r="AD11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5" s="107">
        <v>9.7999999999999901</v>
      </c>
      <c r="AF1115" s="110"/>
      <c r="AG1115" s="2"/>
      <c r="AI1115" s="3"/>
      <c r="AJ1115" s="3"/>
      <c r="AK1115" s="3"/>
    </row>
    <row r="1116" spans="1:37" ht="34.049999999999997" customHeight="1" x14ac:dyDescent="0.3">
      <c r="A1116" t="s">
        <v>2030</v>
      </c>
      <c r="C1116" t="s">
        <v>300</v>
      </c>
      <c r="D1116" s="14"/>
      <c r="E1116" s="14" t="s">
        <v>56</v>
      </c>
      <c r="F1116" s="79">
        <v>9.8559322033898322</v>
      </c>
      <c r="G1116" s="80"/>
      <c r="H1116" s="14"/>
      <c r="I1116" s="14"/>
      <c r="J1116" s="15" t="s">
        <v>300</v>
      </c>
      <c r="K1116" s="64"/>
      <c r="L1116" s="64"/>
      <c r="M1116" s="15"/>
      <c r="N1116" s="81"/>
      <c r="O1116" s="82">
        <v>1265.3585205078125</v>
      </c>
      <c r="P1116" s="82">
        <v>3548.77685546875</v>
      </c>
      <c r="Q1116" s="75"/>
      <c r="R1116" s="83"/>
      <c r="S1116" s="83"/>
      <c r="T1116" s="77"/>
      <c r="U1116" s="77"/>
      <c r="V1116" s="77"/>
      <c r="W1116" s="77"/>
      <c r="X1116" s="50"/>
      <c r="Y1116" s="50"/>
      <c r="Z1116" s="50"/>
      <c r="AA1116" s="50"/>
      <c r="AB1116" s="49"/>
      <c r="AC1116" s="84">
        <v>1116</v>
      </c>
      <c r="AD11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6" s="107">
        <v>9.7999999999999901</v>
      </c>
      <c r="AF1116" s="110"/>
      <c r="AG1116" s="2"/>
      <c r="AI1116" s="3"/>
      <c r="AJ1116" s="3"/>
      <c r="AK1116" s="3"/>
    </row>
    <row r="1117" spans="1:37" ht="34.049999999999997" customHeight="1" x14ac:dyDescent="0.3">
      <c r="A1117" t="s">
        <v>2031</v>
      </c>
      <c r="C1117" t="s">
        <v>537</v>
      </c>
      <c r="D1117" s="14"/>
      <c r="E1117" s="14" t="s">
        <v>56</v>
      </c>
      <c r="F1117" s="79">
        <v>4.3813559322034141</v>
      </c>
      <c r="G1117" s="80"/>
      <c r="H1117" s="14"/>
      <c r="I1117" s="14"/>
      <c r="J1117" s="15" t="s">
        <v>537</v>
      </c>
      <c r="K1117" s="64"/>
      <c r="L1117" s="64"/>
      <c r="M1117" s="15"/>
      <c r="N1117" s="81"/>
      <c r="O1117" s="82">
        <v>7510.35986328125</v>
      </c>
      <c r="P1117" s="82">
        <v>4034.4501953125</v>
      </c>
      <c r="Q1117" s="75"/>
      <c r="R1117" s="83"/>
      <c r="S1117" s="83"/>
      <c r="T1117" s="77"/>
      <c r="U1117" s="77"/>
      <c r="V1117" s="77"/>
      <c r="W1117" s="77"/>
      <c r="X1117" s="50"/>
      <c r="Y1117" s="50"/>
      <c r="Z1117" s="50"/>
      <c r="AA1117" s="50"/>
      <c r="AB1117" s="49"/>
      <c r="AC1117" s="84">
        <v>1117</v>
      </c>
      <c r="AD11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7" s="107">
        <v>6</v>
      </c>
      <c r="AF1117" s="110"/>
      <c r="AG1117" s="2"/>
      <c r="AI1117" s="3"/>
      <c r="AJ1117" s="3"/>
      <c r="AK1117" s="3"/>
    </row>
    <row r="1118" spans="1:37" ht="34.049999999999997" customHeight="1" x14ac:dyDescent="0.3">
      <c r="A1118" t="s">
        <v>2032</v>
      </c>
      <c r="C1118" t="s">
        <v>278</v>
      </c>
      <c r="D1118" s="14"/>
      <c r="E1118" s="14" t="s">
        <v>56</v>
      </c>
      <c r="F1118" s="79">
        <v>4.3813559322034141</v>
      </c>
      <c r="G1118" s="80"/>
      <c r="H1118" s="14"/>
      <c r="I1118" s="14"/>
      <c r="J1118" s="15" t="s">
        <v>278</v>
      </c>
      <c r="K1118" s="64"/>
      <c r="L1118" s="64"/>
      <c r="M1118" s="15"/>
      <c r="N1118" s="81"/>
      <c r="O1118" s="82">
        <v>2919.497314453125</v>
      </c>
      <c r="P1118" s="82">
        <v>9192.4716796875</v>
      </c>
      <c r="Q1118" s="75"/>
      <c r="R1118" s="83"/>
      <c r="S1118" s="83"/>
      <c r="T1118" s="77"/>
      <c r="U1118" s="77"/>
      <c r="V1118" s="77"/>
      <c r="W1118" s="77"/>
      <c r="X1118" s="50"/>
      <c r="Y1118" s="50"/>
      <c r="Z1118" s="50"/>
      <c r="AA1118" s="50"/>
      <c r="AB1118" s="49"/>
      <c r="AC1118" s="84">
        <v>1118</v>
      </c>
      <c r="AD11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8" s="107">
        <v>6</v>
      </c>
      <c r="AF1118" s="110"/>
      <c r="AG1118" s="2"/>
      <c r="AI1118" s="3"/>
      <c r="AJ1118" s="3"/>
      <c r="AK1118" s="3"/>
    </row>
    <row r="1119" spans="1:37" ht="34.049999999999997" customHeight="1" x14ac:dyDescent="0.3">
      <c r="A1119" t="s">
        <v>2033</v>
      </c>
      <c r="C1119" t="s">
        <v>230</v>
      </c>
      <c r="D1119" s="14"/>
      <c r="E1119" s="14" t="s">
        <v>56</v>
      </c>
      <c r="F1119" s="79">
        <v>4.3813559322034141</v>
      </c>
      <c r="G1119" s="80"/>
      <c r="H1119" s="14"/>
      <c r="I1119" s="14"/>
      <c r="J1119" s="15" t="s">
        <v>230</v>
      </c>
      <c r="K1119" s="64"/>
      <c r="L1119" s="64"/>
      <c r="M1119" s="15"/>
      <c r="N1119" s="81"/>
      <c r="O1119" s="82">
        <v>1891.7044677734375</v>
      </c>
      <c r="P1119" s="82">
        <v>3077.23291015625</v>
      </c>
      <c r="Q1119" s="75"/>
      <c r="R1119" s="83"/>
      <c r="S1119" s="83"/>
      <c r="T1119" s="77"/>
      <c r="U1119" s="77"/>
      <c r="V1119" s="77"/>
      <c r="W1119" s="77"/>
      <c r="X1119" s="50"/>
      <c r="Y1119" s="50"/>
      <c r="Z1119" s="50"/>
      <c r="AA1119" s="50"/>
      <c r="AB1119" s="49"/>
      <c r="AC1119" s="84">
        <v>1119</v>
      </c>
      <c r="AD11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19" s="107">
        <v>6</v>
      </c>
      <c r="AF1119" s="110"/>
      <c r="AG1119" s="2"/>
      <c r="AI1119" s="3"/>
      <c r="AJ1119" s="3"/>
      <c r="AK1119" s="3"/>
    </row>
    <row r="1120" spans="1:37" ht="34.049999999999997" customHeight="1" x14ac:dyDescent="0.3">
      <c r="A1120" t="s">
        <v>2034</v>
      </c>
      <c r="C1120" t="s">
        <v>411</v>
      </c>
      <c r="D1120" s="14"/>
      <c r="E1120" s="14" t="s">
        <v>56</v>
      </c>
      <c r="F1120" s="79">
        <v>4.3813559322034141</v>
      </c>
      <c r="G1120" s="80"/>
      <c r="H1120" s="14"/>
      <c r="I1120" s="14"/>
      <c r="J1120" s="15" t="s">
        <v>411</v>
      </c>
      <c r="K1120" s="64"/>
      <c r="L1120" s="64"/>
      <c r="M1120" s="15"/>
      <c r="N1120" s="81"/>
      <c r="O1120" s="82">
        <v>2873.328857421875</v>
      </c>
      <c r="P1120" s="82">
        <v>465.86196899414062</v>
      </c>
      <c r="Q1120" s="75"/>
      <c r="R1120" s="83"/>
      <c r="S1120" s="83"/>
      <c r="T1120" s="77"/>
      <c r="U1120" s="77"/>
      <c r="V1120" s="77"/>
      <c r="W1120" s="77"/>
      <c r="X1120" s="50"/>
      <c r="Y1120" s="50"/>
      <c r="Z1120" s="50"/>
      <c r="AA1120" s="50"/>
      <c r="AB1120" s="49"/>
      <c r="AC1120" s="84">
        <v>1120</v>
      </c>
      <c r="AD11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0" s="107">
        <v>6</v>
      </c>
      <c r="AF1120" s="110"/>
      <c r="AG1120" s="2"/>
      <c r="AI1120" s="3"/>
      <c r="AJ1120" s="3"/>
      <c r="AK1120" s="3"/>
    </row>
    <row r="1121" spans="1:37" ht="34.049999999999997" customHeight="1" x14ac:dyDescent="0.3">
      <c r="A1121" t="s">
        <v>2035</v>
      </c>
      <c r="C1121" t="s">
        <v>295</v>
      </c>
      <c r="D1121" s="14"/>
      <c r="E1121" s="14" t="s">
        <v>56</v>
      </c>
      <c r="F1121" s="79">
        <v>6.542372881355953</v>
      </c>
      <c r="G1121" s="80"/>
      <c r="H1121" s="14"/>
      <c r="I1121" s="14"/>
      <c r="J1121" s="15" t="s">
        <v>295</v>
      </c>
      <c r="K1121" s="64"/>
      <c r="L1121" s="64"/>
      <c r="M1121" s="15"/>
      <c r="N1121" s="81"/>
      <c r="O1121" s="82">
        <v>8782.693359375</v>
      </c>
      <c r="P1121" s="82">
        <v>5773.86572265625</v>
      </c>
      <c r="Q1121" s="75"/>
      <c r="R1121" s="83"/>
      <c r="S1121" s="83"/>
      <c r="T1121" s="77"/>
      <c r="U1121" s="77"/>
      <c r="V1121" s="77"/>
      <c r="W1121" s="77"/>
      <c r="X1121" s="50"/>
      <c r="Y1121" s="50"/>
      <c r="Z1121" s="50"/>
      <c r="AA1121" s="50"/>
      <c r="AB1121" s="49"/>
      <c r="AC1121" s="84">
        <v>1121</v>
      </c>
      <c r="AD11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1" s="107">
        <v>7.5</v>
      </c>
      <c r="AF1121" s="110"/>
      <c r="AG1121" s="2"/>
      <c r="AI1121" s="3"/>
      <c r="AJ1121" s="3"/>
      <c r="AK1121" s="3"/>
    </row>
    <row r="1122" spans="1:37" ht="34.049999999999997" customHeight="1" x14ac:dyDescent="0.3">
      <c r="A1122" t="s">
        <v>2036</v>
      </c>
      <c r="C1122" t="s">
        <v>238</v>
      </c>
      <c r="D1122" s="14"/>
      <c r="E1122" s="14" t="s">
        <v>56</v>
      </c>
      <c r="F1122" s="79">
        <v>6.6864406779661225</v>
      </c>
      <c r="G1122" s="80"/>
      <c r="H1122" s="14"/>
      <c r="I1122" s="14"/>
      <c r="J1122" s="15" t="s">
        <v>238</v>
      </c>
      <c r="K1122" s="64"/>
      <c r="L1122" s="64"/>
      <c r="M1122" s="15"/>
      <c r="N1122" s="81"/>
      <c r="O1122" s="82">
        <v>5138.31689453125</v>
      </c>
      <c r="P1122" s="82">
        <v>9422.73046875</v>
      </c>
      <c r="Q1122" s="75"/>
      <c r="R1122" s="83"/>
      <c r="S1122" s="83"/>
      <c r="T1122" s="77"/>
      <c r="U1122" s="77"/>
      <c r="V1122" s="77"/>
      <c r="W1122" s="77"/>
      <c r="X1122" s="50"/>
      <c r="Y1122" s="50"/>
      <c r="Z1122" s="50"/>
      <c r="AA1122" s="50"/>
      <c r="AB1122" s="49"/>
      <c r="AC1122" s="84">
        <v>1122</v>
      </c>
      <c r="AD11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2" s="107">
        <v>7.6</v>
      </c>
      <c r="AF1122" s="110"/>
      <c r="AG1122" s="2"/>
      <c r="AI1122" s="3"/>
      <c r="AJ1122" s="3"/>
      <c r="AK1122" s="3"/>
    </row>
    <row r="1123" spans="1:37" ht="34.049999999999997" customHeight="1" x14ac:dyDescent="0.3">
      <c r="A1123" t="s">
        <v>2037</v>
      </c>
      <c r="C1123" t="s">
        <v>256</v>
      </c>
      <c r="D1123" s="14"/>
      <c r="E1123" s="14" t="s">
        <v>56</v>
      </c>
      <c r="F1123" s="79">
        <v>6.6864406779661225</v>
      </c>
      <c r="G1123" s="80"/>
      <c r="H1123" s="14"/>
      <c r="I1123" s="14"/>
      <c r="J1123" s="15" t="s">
        <v>256</v>
      </c>
      <c r="K1123" s="64"/>
      <c r="L1123" s="64"/>
      <c r="M1123" s="15"/>
      <c r="N1123" s="81"/>
      <c r="O1123" s="82">
        <v>4462.4228515625</v>
      </c>
      <c r="P1123" s="82">
        <v>8748.0966796875</v>
      </c>
      <c r="Q1123" s="75"/>
      <c r="R1123" s="83"/>
      <c r="S1123" s="83"/>
      <c r="T1123" s="77"/>
      <c r="U1123" s="77"/>
      <c r="V1123" s="77"/>
      <c r="W1123" s="77"/>
      <c r="X1123" s="50"/>
      <c r="Y1123" s="50"/>
      <c r="Z1123" s="50"/>
      <c r="AA1123" s="50"/>
      <c r="AB1123" s="49"/>
      <c r="AC1123" s="84">
        <v>1123</v>
      </c>
      <c r="AD11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3" s="107">
        <v>7.6</v>
      </c>
      <c r="AF1123" s="110"/>
      <c r="AG1123" s="2"/>
      <c r="AI1123" s="3"/>
      <c r="AJ1123" s="3"/>
      <c r="AK1123" s="3"/>
    </row>
    <row r="1124" spans="1:37" ht="34.049999999999997" customHeight="1" x14ac:dyDescent="0.3">
      <c r="A1124" t="s">
        <v>2038</v>
      </c>
      <c r="C1124" t="s">
        <v>538</v>
      </c>
      <c r="D1124" s="14"/>
      <c r="E1124" s="14" t="s">
        <v>56</v>
      </c>
      <c r="F1124" s="79">
        <v>6.6864406779661225</v>
      </c>
      <c r="G1124" s="80"/>
      <c r="H1124" s="14"/>
      <c r="I1124" s="14"/>
      <c r="J1124" s="15" t="s">
        <v>538</v>
      </c>
      <c r="K1124" s="64"/>
      <c r="L1124" s="64"/>
      <c r="M1124" s="15"/>
      <c r="N1124" s="81"/>
      <c r="O1124" s="82">
        <v>8748.208984375</v>
      </c>
      <c r="P1124" s="82">
        <v>5728.40966796875</v>
      </c>
      <c r="Q1124" s="75"/>
      <c r="R1124" s="83"/>
      <c r="S1124" s="83"/>
      <c r="T1124" s="77"/>
      <c r="U1124" s="77"/>
      <c r="V1124" s="77"/>
      <c r="W1124" s="77"/>
      <c r="X1124" s="50"/>
      <c r="Y1124" s="50"/>
      <c r="Z1124" s="50"/>
      <c r="AA1124" s="50"/>
      <c r="AB1124" s="49"/>
      <c r="AC1124" s="84">
        <v>1124</v>
      </c>
      <c r="AD11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4" s="107">
        <v>7.6</v>
      </c>
      <c r="AF1124" s="110"/>
      <c r="AG1124" s="2"/>
      <c r="AI1124" s="3"/>
      <c r="AJ1124" s="3"/>
      <c r="AK1124" s="3"/>
    </row>
    <row r="1125" spans="1:37" ht="34.049999999999997" customHeight="1" x14ac:dyDescent="0.3">
      <c r="A1125" t="s">
        <v>2039</v>
      </c>
      <c r="C1125" t="s">
        <v>238</v>
      </c>
      <c r="D1125" s="14"/>
      <c r="E1125" s="14" t="s">
        <v>56</v>
      </c>
      <c r="F1125" s="79">
        <v>6.6864406779661225</v>
      </c>
      <c r="G1125" s="80"/>
      <c r="H1125" s="14"/>
      <c r="I1125" s="14"/>
      <c r="J1125" s="15" t="s">
        <v>238</v>
      </c>
      <c r="K1125" s="64"/>
      <c r="L1125" s="64"/>
      <c r="M1125" s="15"/>
      <c r="N1125" s="81"/>
      <c r="O1125" s="82">
        <v>1903.83642578125</v>
      </c>
      <c r="P1125" s="82">
        <v>7625.4521484375</v>
      </c>
      <c r="Q1125" s="75"/>
      <c r="R1125" s="83"/>
      <c r="S1125" s="83"/>
      <c r="T1125" s="77"/>
      <c r="U1125" s="77"/>
      <c r="V1125" s="77"/>
      <c r="W1125" s="77"/>
      <c r="X1125" s="50"/>
      <c r="Y1125" s="50"/>
      <c r="Z1125" s="50"/>
      <c r="AA1125" s="50"/>
      <c r="AB1125" s="49"/>
      <c r="AC1125" s="84">
        <v>1125</v>
      </c>
      <c r="AD11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5" s="107">
        <v>7.6</v>
      </c>
      <c r="AF1125" s="110"/>
      <c r="AG1125" s="2"/>
      <c r="AI1125" s="3"/>
      <c r="AJ1125" s="3"/>
      <c r="AK1125" s="3"/>
    </row>
    <row r="1126" spans="1:37" ht="34.049999999999997" customHeight="1" x14ac:dyDescent="0.3">
      <c r="A1126" t="s">
        <v>2040</v>
      </c>
      <c r="C1126" t="s">
        <v>294</v>
      </c>
      <c r="D1126" s="14"/>
      <c r="E1126" s="14" t="s">
        <v>56</v>
      </c>
      <c r="F1126" s="79">
        <v>2.9406779661017213</v>
      </c>
      <c r="G1126" s="80"/>
      <c r="H1126" s="14"/>
      <c r="I1126" s="14"/>
      <c r="J1126" s="15" t="s">
        <v>294</v>
      </c>
      <c r="K1126" s="64"/>
      <c r="L1126" s="64"/>
      <c r="M1126" s="15"/>
      <c r="N1126" s="81"/>
      <c r="O1126" s="82">
        <v>3742.1064453125</v>
      </c>
      <c r="P1126" s="82">
        <v>1322.0863037109375</v>
      </c>
      <c r="Q1126" s="75"/>
      <c r="R1126" s="83"/>
      <c r="S1126" s="83"/>
      <c r="T1126" s="77"/>
      <c r="U1126" s="77"/>
      <c r="V1126" s="77"/>
      <c r="W1126" s="77"/>
      <c r="X1126" s="50"/>
      <c r="Y1126" s="50"/>
      <c r="Z1126" s="50"/>
      <c r="AA1126" s="50"/>
      <c r="AB1126" s="49"/>
      <c r="AC1126" s="84">
        <v>1126</v>
      </c>
      <c r="AD11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6" s="107">
        <v>5</v>
      </c>
      <c r="AF1126" s="110"/>
      <c r="AG1126" s="2"/>
      <c r="AI1126" s="3"/>
      <c r="AJ1126" s="3"/>
      <c r="AK1126" s="3"/>
    </row>
    <row r="1127" spans="1:37" ht="34.049999999999997" customHeight="1" x14ac:dyDescent="0.3">
      <c r="A1127" t="s">
        <v>2041</v>
      </c>
      <c r="C1127" t="s">
        <v>325</v>
      </c>
      <c r="D1127" s="14"/>
      <c r="E1127" s="14" t="s">
        <v>56</v>
      </c>
      <c r="F1127" s="79">
        <v>3.0847457627118899</v>
      </c>
      <c r="G1127" s="80"/>
      <c r="H1127" s="14"/>
      <c r="I1127" s="14"/>
      <c r="J1127" s="15" t="s">
        <v>325</v>
      </c>
      <c r="K1127" s="64"/>
      <c r="L1127" s="64"/>
      <c r="M1127" s="15"/>
      <c r="N1127" s="81"/>
      <c r="O1127" s="82">
        <v>267.76092529296875</v>
      </c>
      <c r="P1127" s="82">
        <v>3252.420654296875</v>
      </c>
      <c r="Q1127" s="75"/>
      <c r="R1127" s="83"/>
      <c r="S1127" s="83"/>
      <c r="T1127" s="77"/>
      <c r="U1127" s="77"/>
      <c r="V1127" s="77"/>
      <c r="W1127" s="77"/>
      <c r="X1127" s="50"/>
      <c r="Y1127" s="50"/>
      <c r="Z1127" s="50"/>
      <c r="AA1127" s="50"/>
      <c r="AB1127" s="49"/>
      <c r="AC1127" s="84">
        <v>1127</v>
      </c>
      <c r="AD11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7" s="107">
        <v>5.0999999999999996</v>
      </c>
      <c r="AF1127" s="110"/>
      <c r="AG1127" s="2"/>
      <c r="AI1127" s="3"/>
      <c r="AJ1127" s="3"/>
      <c r="AK1127" s="3"/>
    </row>
    <row r="1128" spans="1:37" ht="34.049999999999997" customHeight="1" x14ac:dyDescent="0.3">
      <c r="A1128" t="s">
        <v>2042</v>
      </c>
      <c r="C1128" t="s">
        <v>202</v>
      </c>
      <c r="D1128" s="14"/>
      <c r="E1128" s="14" t="s">
        <v>56</v>
      </c>
      <c r="F1128" s="79">
        <v>3.2288135593220604</v>
      </c>
      <c r="G1128" s="80"/>
      <c r="H1128" s="14"/>
      <c r="I1128" s="14"/>
      <c r="J1128" s="15" t="s">
        <v>202</v>
      </c>
      <c r="K1128" s="64"/>
      <c r="L1128" s="64"/>
      <c r="M1128" s="15"/>
      <c r="N1128" s="81"/>
      <c r="O1128" s="82">
        <v>4245.1416015625</v>
      </c>
      <c r="P1128" s="82">
        <v>3004.746826171875</v>
      </c>
      <c r="Q1128" s="75"/>
      <c r="R1128" s="83"/>
      <c r="S1128" s="83"/>
      <c r="T1128" s="77"/>
      <c r="U1128" s="77"/>
      <c r="V1128" s="77"/>
      <c r="W1128" s="77"/>
      <c r="X1128" s="50"/>
      <c r="Y1128" s="50"/>
      <c r="Z1128" s="50"/>
      <c r="AA1128" s="50"/>
      <c r="AB1128" s="49"/>
      <c r="AC1128" s="84">
        <v>1128</v>
      </c>
      <c r="AD11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8" s="107">
        <v>5.2</v>
      </c>
      <c r="AF1128" s="110"/>
      <c r="AG1128" s="2"/>
      <c r="AI1128" s="3"/>
      <c r="AJ1128" s="3"/>
      <c r="AK1128" s="3"/>
    </row>
    <row r="1129" spans="1:37" ht="34.049999999999997" customHeight="1" x14ac:dyDescent="0.3">
      <c r="A1129" t="s">
        <v>2043</v>
      </c>
      <c r="C1129" t="s">
        <v>539</v>
      </c>
      <c r="D1129" s="14"/>
      <c r="E1129" s="14" t="s">
        <v>56</v>
      </c>
      <c r="F1129" s="79">
        <v>3.372881355932229</v>
      </c>
      <c r="G1129" s="80"/>
      <c r="H1129" s="14"/>
      <c r="I1129" s="14"/>
      <c r="J1129" s="15" t="s">
        <v>539</v>
      </c>
      <c r="K1129" s="64"/>
      <c r="L1129" s="64"/>
      <c r="M1129" s="15"/>
      <c r="N1129" s="81"/>
      <c r="O1129" s="82">
        <v>3239.48388671875</v>
      </c>
      <c r="P1129" s="82">
        <v>971.60638427734375</v>
      </c>
      <c r="Q1129" s="75"/>
      <c r="R1129" s="83"/>
      <c r="S1129" s="83"/>
      <c r="T1129" s="77"/>
      <c r="U1129" s="77"/>
      <c r="V1129" s="77"/>
      <c r="W1129" s="77"/>
      <c r="X1129" s="50"/>
      <c r="Y1129" s="50"/>
      <c r="Z1129" s="50"/>
      <c r="AA1129" s="50"/>
      <c r="AB1129" s="49"/>
      <c r="AC1129" s="84">
        <v>1129</v>
      </c>
      <c r="AD11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29" s="107">
        <v>5.3</v>
      </c>
      <c r="AF1129" s="110"/>
      <c r="AG1129" s="2"/>
      <c r="AI1129" s="3"/>
      <c r="AJ1129" s="3"/>
      <c r="AK1129" s="3"/>
    </row>
    <row r="1130" spans="1:37" ht="34.049999999999997" customHeight="1" x14ac:dyDescent="0.3">
      <c r="A1130" t="s">
        <v>2044</v>
      </c>
      <c r="C1130" t="s">
        <v>344</v>
      </c>
      <c r="D1130" s="14"/>
      <c r="E1130" s="14" t="s">
        <v>56</v>
      </c>
      <c r="F1130" s="79">
        <v>3.516949152542399</v>
      </c>
      <c r="G1130" s="80"/>
      <c r="H1130" s="14"/>
      <c r="I1130" s="14"/>
      <c r="J1130" s="15" t="s">
        <v>344</v>
      </c>
      <c r="K1130" s="64"/>
      <c r="L1130" s="64"/>
      <c r="M1130" s="15"/>
      <c r="N1130" s="81"/>
      <c r="O1130" s="82">
        <v>6345.75830078125</v>
      </c>
      <c r="P1130" s="82">
        <v>4887.24462890625</v>
      </c>
      <c r="Q1130" s="75"/>
      <c r="R1130" s="83"/>
      <c r="S1130" s="83"/>
      <c r="T1130" s="77"/>
      <c r="U1130" s="77"/>
      <c r="V1130" s="77"/>
      <c r="W1130" s="77"/>
      <c r="X1130" s="50"/>
      <c r="Y1130" s="50"/>
      <c r="Z1130" s="50"/>
      <c r="AA1130" s="50"/>
      <c r="AB1130" s="49"/>
      <c r="AC1130" s="84">
        <v>1130</v>
      </c>
      <c r="AD11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0" s="107">
        <v>5.4</v>
      </c>
      <c r="AF1130" s="110"/>
      <c r="AG1130" s="2"/>
      <c r="AI1130" s="3"/>
      <c r="AJ1130" s="3"/>
      <c r="AK1130" s="3"/>
    </row>
    <row r="1131" spans="1:37" ht="34.049999999999997" customHeight="1" x14ac:dyDescent="0.3">
      <c r="A1131" t="s">
        <v>2045</v>
      </c>
      <c r="C1131" t="s">
        <v>448</v>
      </c>
      <c r="D1131" s="14"/>
      <c r="E1131" s="14" t="s">
        <v>56</v>
      </c>
      <c r="F1131" s="79">
        <v>3.6610169491525677</v>
      </c>
      <c r="G1131" s="80"/>
      <c r="H1131" s="14"/>
      <c r="I1131" s="14"/>
      <c r="J1131" s="15" t="s">
        <v>448</v>
      </c>
      <c r="K1131" s="64"/>
      <c r="L1131" s="64"/>
      <c r="M1131" s="15"/>
      <c r="N1131" s="81"/>
      <c r="O1131" s="82">
        <v>9391.8837890625</v>
      </c>
      <c r="P1131" s="82">
        <v>7340.9443359375</v>
      </c>
      <c r="Q1131" s="75"/>
      <c r="R1131" s="83"/>
      <c r="S1131" s="83"/>
      <c r="T1131" s="77"/>
      <c r="U1131" s="77"/>
      <c r="V1131" s="77"/>
      <c r="W1131" s="77"/>
      <c r="X1131" s="50"/>
      <c r="Y1131" s="50"/>
      <c r="Z1131" s="50"/>
      <c r="AA1131" s="50"/>
      <c r="AB1131" s="49"/>
      <c r="AC1131" s="84">
        <v>1131</v>
      </c>
      <c r="AD11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1" s="107">
        <v>5.5</v>
      </c>
      <c r="AF1131" s="110"/>
      <c r="AG1131" s="2"/>
      <c r="AI1131" s="3"/>
      <c r="AJ1131" s="3"/>
      <c r="AK1131" s="3"/>
    </row>
    <row r="1132" spans="1:37" ht="34.049999999999997" customHeight="1" x14ac:dyDescent="0.3">
      <c r="A1132" t="s">
        <v>2046</v>
      </c>
      <c r="C1132" t="s">
        <v>479</v>
      </c>
      <c r="D1132" s="14"/>
      <c r="E1132" s="14" t="s">
        <v>56</v>
      </c>
      <c r="F1132" s="79">
        <v>3.8050847457627364</v>
      </c>
      <c r="G1132" s="80"/>
      <c r="H1132" s="14"/>
      <c r="I1132" s="14"/>
      <c r="J1132" s="15" t="s">
        <v>479</v>
      </c>
      <c r="K1132" s="64"/>
      <c r="L1132" s="64"/>
      <c r="M1132" s="15"/>
      <c r="N1132" s="81"/>
      <c r="O1132" s="82">
        <v>2010.0343017578125</v>
      </c>
      <c r="P1132" s="82">
        <v>8151.55322265625</v>
      </c>
      <c r="Q1132" s="75"/>
      <c r="R1132" s="83"/>
      <c r="S1132" s="83"/>
      <c r="T1132" s="77"/>
      <c r="U1132" s="77"/>
      <c r="V1132" s="77"/>
      <c r="W1132" s="77"/>
      <c r="X1132" s="50"/>
      <c r="Y1132" s="50"/>
      <c r="Z1132" s="50"/>
      <c r="AA1132" s="50"/>
      <c r="AB1132" s="49"/>
      <c r="AC1132" s="84">
        <v>1132</v>
      </c>
      <c r="AD11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2" s="107">
        <v>5.6</v>
      </c>
      <c r="AF1132" s="110"/>
      <c r="AG1132" s="2"/>
      <c r="AI1132" s="3"/>
      <c r="AJ1132" s="3"/>
      <c r="AK1132" s="3"/>
    </row>
    <row r="1133" spans="1:37" ht="34.049999999999997" customHeight="1" x14ac:dyDescent="0.3">
      <c r="A1133" t="s">
        <v>2047</v>
      </c>
      <c r="C1133" t="s">
        <v>191</v>
      </c>
      <c r="D1133" s="14"/>
      <c r="E1133" s="14" t="s">
        <v>56</v>
      </c>
      <c r="F1133" s="79">
        <v>3.9491525423729068</v>
      </c>
      <c r="G1133" s="80"/>
      <c r="H1133" s="14"/>
      <c r="I1133" s="14"/>
      <c r="J1133" s="15" t="s">
        <v>191</v>
      </c>
      <c r="K1133" s="64"/>
      <c r="L1133" s="64"/>
      <c r="M1133" s="15"/>
      <c r="N1133" s="81"/>
      <c r="O1133" s="82">
        <v>6984.1845703125</v>
      </c>
      <c r="P1133" s="82">
        <v>9180.9482421875</v>
      </c>
      <c r="Q1133" s="75"/>
      <c r="R1133" s="83"/>
      <c r="S1133" s="83"/>
      <c r="T1133" s="77"/>
      <c r="U1133" s="77"/>
      <c r="V1133" s="77"/>
      <c r="W1133" s="77"/>
      <c r="X1133" s="50"/>
      <c r="Y1133" s="50"/>
      <c r="Z1133" s="50"/>
      <c r="AA1133" s="50"/>
      <c r="AB1133" s="49"/>
      <c r="AC1133" s="84">
        <v>1133</v>
      </c>
      <c r="AD11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3" s="107">
        <v>5.7</v>
      </c>
      <c r="AF1133" s="110"/>
      <c r="AG1133" s="2"/>
      <c r="AI1133" s="3"/>
      <c r="AJ1133" s="3"/>
      <c r="AK1133" s="3"/>
    </row>
    <row r="1134" spans="1:37" ht="34.049999999999997" customHeight="1" x14ac:dyDescent="0.3">
      <c r="A1134" t="s">
        <v>2048</v>
      </c>
      <c r="C1134" t="s">
        <v>479</v>
      </c>
      <c r="D1134" s="14"/>
      <c r="E1134" s="14" t="s">
        <v>56</v>
      </c>
      <c r="F1134" s="79">
        <v>4.093220338983075</v>
      </c>
      <c r="G1134" s="80"/>
      <c r="H1134" s="14"/>
      <c r="I1134" s="14"/>
      <c r="J1134" s="15" t="s">
        <v>479</v>
      </c>
      <c r="K1134" s="64"/>
      <c r="L1134" s="64"/>
      <c r="M1134" s="15"/>
      <c r="N1134" s="81"/>
      <c r="O1134" s="82">
        <v>2870.582763671875</v>
      </c>
      <c r="P1134" s="82">
        <v>4103.57177734375</v>
      </c>
      <c r="Q1134" s="75"/>
      <c r="R1134" s="83"/>
      <c r="S1134" s="83"/>
      <c r="T1134" s="77"/>
      <c r="U1134" s="77"/>
      <c r="V1134" s="77"/>
      <c r="W1134" s="77"/>
      <c r="X1134" s="50"/>
      <c r="Y1134" s="50"/>
      <c r="Z1134" s="50"/>
      <c r="AA1134" s="50"/>
      <c r="AB1134" s="49"/>
      <c r="AC1134" s="84">
        <v>1134</v>
      </c>
      <c r="AD11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4" s="107">
        <v>5.8</v>
      </c>
      <c r="AF1134" s="110"/>
      <c r="AG1134" s="2"/>
      <c r="AI1134" s="3"/>
      <c r="AJ1134" s="3"/>
      <c r="AK1134" s="3"/>
    </row>
    <row r="1135" spans="1:37" ht="34.049999999999997" customHeight="1" x14ac:dyDescent="0.3">
      <c r="A1135" t="s">
        <v>2049</v>
      </c>
      <c r="C1135" t="s">
        <v>322</v>
      </c>
      <c r="D1135" s="14"/>
      <c r="E1135" s="14" t="s">
        <v>56</v>
      </c>
      <c r="F1135" s="79">
        <v>4.2372881355932455</v>
      </c>
      <c r="G1135" s="80"/>
      <c r="H1135" s="14"/>
      <c r="I1135" s="14"/>
      <c r="J1135" s="15" t="s">
        <v>322</v>
      </c>
      <c r="K1135" s="64"/>
      <c r="L1135" s="64"/>
      <c r="M1135" s="15"/>
      <c r="N1135" s="81"/>
      <c r="O1135" s="82">
        <v>914.6810302734375</v>
      </c>
      <c r="P1135" s="82">
        <v>5423.44287109375</v>
      </c>
      <c r="Q1135" s="75"/>
      <c r="R1135" s="83"/>
      <c r="S1135" s="83"/>
      <c r="T1135" s="77"/>
      <c r="U1135" s="77"/>
      <c r="V1135" s="77"/>
      <c r="W1135" s="77"/>
      <c r="X1135" s="50"/>
      <c r="Y1135" s="50"/>
      <c r="Z1135" s="50"/>
      <c r="AA1135" s="50"/>
      <c r="AB1135" s="49"/>
      <c r="AC1135" s="84">
        <v>1135</v>
      </c>
      <c r="AD11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5" s="107">
        <v>5.9</v>
      </c>
      <c r="AF1135" s="110"/>
      <c r="AG1135" s="2"/>
      <c r="AI1135" s="3"/>
      <c r="AJ1135" s="3"/>
      <c r="AK1135" s="3"/>
    </row>
    <row r="1136" spans="1:37" ht="34.049999999999997" customHeight="1" x14ac:dyDescent="0.3">
      <c r="A1136" t="s">
        <v>2050</v>
      </c>
      <c r="C1136" t="s">
        <v>434</v>
      </c>
      <c r="D1136" s="14"/>
      <c r="E1136" s="14" t="s">
        <v>56</v>
      </c>
      <c r="F1136" s="79">
        <v>4.3813559322034141</v>
      </c>
      <c r="G1136" s="80"/>
      <c r="H1136" s="14"/>
      <c r="I1136" s="14"/>
      <c r="J1136" s="15" t="s">
        <v>434</v>
      </c>
      <c r="K1136" s="64"/>
      <c r="L1136" s="64"/>
      <c r="M1136" s="15"/>
      <c r="N1136" s="81"/>
      <c r="O1136" s="82">
        <v>2313.772216796875</v>
      </c>
      <c r="P1136" s="82">
        <v>7623.767578125</v>
      </c>
      <c r="Q1136" s="75"/>
      <c r="R1136" s="83"/>
      <c r="S1136" s="83"/>
      <c r="T1136" s="77"/>
      <c r="U1136" s="77"/>
      <c r="V1136" s="77"/>
      <c r="W1136" s="77"/>
      <c r="X1136" s="50"/>
      <c r="Y1136" s="50"/>
      <c r="Z1136" s="50"/>
      <c r="AA1136" s="50"/>
      <c r="AB1136" s="49"/>
      <c r="AC1136" s="84">
        <v>1136</v>
      </c>
      <c r="AD11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6" s="107">
        <v>6</v>
      </c>
      <c r="AF1136" s="110"/>
      <c r="AG1136" s="2"/>
      <c r="AI1136" s="3"/>
      <c r="AJ1136" s="3"/>
      <c r="AK1136" s="3"/>
    </row>
    <row r="1137" spans="1:37" ht="34.049999999999997" customHeight="1" x14ac:dyDescent="0.3">
      <c r="A1137" t="s">
        <v>2051</v>
      </c>
      <c r="C1137" t="s">
        <v>284</v>
      </c>
      <c r="D1137" s="14"/>
      <c r="E1137" s="14" t="s">
        <v>56</v>
      </c>
      <c r="F1137" s="79">
        <v>4.5254237288135837</v>
      </c>
      <c r="G1137" s="80"/>
      <c r="H1137" s="14"/>
      <c r="I1137" s="14"/>
      <c r="J1137" s="15" t="s">
        <v>284</v>
      </c>
      <c r="K1137" s="64"/>
      <c r="L1137" s="64"/>
      <c r="M1137" s="15"/>
      <c r="N1137" s="81"/>
      <c r="O1137" s="82">
        <v>1376.4078369140625</v>
      </c>
      <c r="P1137" s="82">
        <v>2921.560302734375</v>
      </c>
      <c r="Q1137" s="75"/>
      <c r="R1137" s="83"/>
      <c r="S1137" s="83"/>
      <c r="T1137" s="77"/>
      <c r="U1137" s="77"/>
      <c r="V1137" s="77"/>
      <c r="W1137" s="77"/>
      <c r="X1137" s="50"/>
      <c r="Y1137" s="50"/>
      <c r="Z1137" s="50"/>
      <c r="AA1137" s="50"/>
      <c r="AB1137" s="49"/>
      <c r="AC1137" s="84">
        <v>1137</v>
      </c>
      <c r="AD11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7" s="107">
        <v>6.1</v>
      </c>
      <c r="AF1137" s="110"/>
      <c r="AG1137" s="2"/>
      <c r="AI1137" s="3"/>
      <c r="AJ1137" s="3"/>
      <c r="AK1137" s="3"/>
    </row>
    <row r="1138" spans="1:37" ht="34.049999999999997" customHeight="1" x14ac:dyDescent="0.3">
      <c r="A1138" t="s">
        <v>2052</v>
      </c>
      <c r="C1138" t="s">
        <v>201</v>
      </c>
      <c r="D1138" s="14"/>
      <c r="E1138" s="14" t="s">
        <v>56</v>
      </c>
      <c r="F1138" s="79">
        <v>4.6694915254237532</v>
      </c>
      <c r="G1138" s="80"/>
      <c r="H1138" s="14"/>
      <c r="I1138" s="14"/>
      <c r="J1138" s="15" t="s">
        <v>201</v>
      </c>
      <c r="K1138" s="64"/>
      <c r="L1138" s="64"/>
      <c r="M1138" s="15"/>
      <c r="N1138" s="81"/>
      <c r="O1138" s="82">
        <v>2965.65966796875</v>
      </c>
      <c r="P1138" s="82">
        <v>3563.380859375</v>
      </c>
      <c r="Q1138" s="75"/>
      <c r="R1138" s="83"/>
      <c r="S1138" s="83"/>
      <c r="T1138" s="77"/>
      <c r="U1138" s="77"/>
      <c r="V1138" s="77"/>
      <c r="W1138" s="77"/>
      <c r="X1138" s="50"/>
      <c r="Y1138" s="50"/>
      <c r="Z1138" s="50"/>
      <c r="AA1138" s="50"/>
      <c r="AB1138" s="49"/>
      <c r="AC1138" s="84">
        <v>1138</v>
      </c>
      <c r="AD11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8" s="107">
        <v>6.2</v>
      </c>
      <c r="AF1138" s="110"/>
      <c r="AG1138" s="2"/>
      <c r="AI1138" s="3"/>
      <c r="AJ1138" s="3"/>
      <c r="AK1138" s="3"/>
    </row>
    <row r="1139" spans="1:37" ht="34.049999999999997" customHeight="1" x14ac:dyDescent="0.3">
      <c r="A1139" t="s">
        <v>2053</v>
      </c>
      <c r="C1139" t="s">
        <v>281</v>
      </c>
      <c r="D1139" s="14"/>
      <c r="E1139" s="14" t="s">
        <v>56</v>
      </c>
      <c r="F1139" s="79">
        <v>4.813559322033921</v>
      </c>
      <c r="G1139" s="80"/>
      <c r="H1139" s="14"/>
      <c r="I1139" s="14"/>
      <c r="J1139" s="15" t="s">
        <v>281</v>
      </c>
      <c r="K1139" s="64"/>
      <c r="L1139" s="64"/>
      <c r="M1139" s="15"/>
      <c r="N1139" s="81"/>
      <c r="O1139" s="82">
        <v>5014.310546875</v>
      </c>
      <c r="P1139" s="82">
        <v>1212.391845703125</v>
      </c>
      <c r="Q1139" s="75"/>
      <c r="R1139" s="83"/>
      <c r="S1139" s="83"/>
      <c r="T1139" s="77"/>
      <c r="U1139" s="77"/>
      <c r="V1139" s="77"/>
      <c r="W1139" s="77"/>
      <c r="X1139" s="50"/>
      <c r="Y1139" s="50"/>
      <c r="Z1139" s="50"/>
      <c r="AA1139" s="50"/>
      <c r="AB1139" s="49"/>
      <c r="AC1139" s="84">
        <v>1139</v>
      </c>
      <c r="AD11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39" s="107">
        <v>6.3</v>
      </c>
      <c r="AF1139" s="110"/>
      <c r="AG1139" s="2"/>
      <c r="AI1139" s="3"/>
      <c r="AJ1139" s="3"/>
      <c r="AK1139" s="3"/>
    </row>
    <row r="1140" spans="1:37" ht="34.049999999999997" customHeight="1" x14ac:dyDescent="0.3">
      <c r="A1140" t="s">
        <v>2054</v>
      </c>
      <c r="C1140" t="s">
        <v>323</v>
      </c>
      <c r="D1140" s="14"/>
      <c r="E1140" s="14" t="s">
        <v>56</v>
      </c>
      <c r="F1140" s="79">
        <v>4.9576271186440914</v>
      </c>
      <c r="G1140" s="80"/>
      <c r="H1140" s="14"/>
      <c r="I1140" s="14"/>
      <c r="J1140" s="15" t="s">
        <v>323</v>
      </c>
      <c r="K1140" s="64"/>
      <c r="L1140" s="64"/>
      <c r="M1140" s="15"/>
      <c r="N1140" s="81"/>
      <c r="O1140" s="82">
        <v>7105.18115234375</v>
      </c>
      <c r="P1140" s="82">
        <v>3171.31494140625</v>
      </c>
      <c r="Q1140" s="75"/>
      <c r="R1140" s="83"/>
      <c r="S1140" s="83"/>
      <c r="T1140" s="77"/>
      <c r="U1140" s="77"/>
      <c r="V1140" s="77"/>
      <c r="W1140" s="77"/>
      <c r="X1140" s="50"/>
      <c r="Y1140" s="50"/>
      <c r="Z1140" s="50"/>
      <c r="AA1140" s="50"/>
      <c r="AB1140" s="49"/>
      <c r="AC1140" s="84">
        <v>1140</v>
      </c>
      <c r="AD11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0" s="107">
        <v>6.4</v>
      </c>
      <c r="AF1140" s="110"/>
      <c r="AG1140" s="2"/>
      <c r="AI1140" s="3"/>
      <c r="AJ1140" s="3"/>
      <c r="AK1140" s="3"/>
    </row>
    <row r="1141" spans="1:37" ht="34.049999999999997" customHeight="1" x14ac:dyDescent="0.3">
      <c r="A1141" t="s">
        <v>2055</v>
      </c>
      <c r="C1141" t="s">
        <v>540</v>
      </c>
      <c r="D1141" s="14"/>
      <c r="E1141" s="14" t="s">
        <v>56</v>
      </c>
      <c r="F1141" s="79">
        <v>5.1016949152542459</v>
      </c>
      <c r="G1141" s="80"/>
      <c r="H1141" s="14"/>
      <c r="I1141" s="14"/>
      <c r="J1141" s="15" t="s">
        <v>540</v>
      </c>
      <c r="K1141" s="64"/>
      <c r="L1141" s="64"/>
      <c r="M1141" s="15"/>
      <c r="N1141" s="81"/>
      <c r="O1141" s="82">
        <v>213.97671508789062</v>
      </c>
      <c r="P1141" s="82">
        <v>6255.4921875</v>
      </c>
      <c r="Q1141" s="75"/>
      <c r="R1141" s="83"/>
      <c r="S1141" s="83"/>
      <c r="T1141" s="77"/>
      <c r="U1141" s="77"/>
      <c r="V1141" s="77"/>
      <c r="W1141" s="77"/>
      <c r="X1141" s="50"/>
      <c r="Y1141" s="50"/>
      <c r="Z1141" s="50"/>
      <c r="AA1141" s="50"/>
      <c r="AB1141" s="49"/>
      <c r="AC1141" s="84">
        <v>1141</v>
      </c>
      <c r="AD11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1" s="107">
        <v>6.4999999999999902</v>
      </c>
      <c r="AF1141" s="110"/>
      <c r="AG1141" s="2"/>
      <c r="AI1141" s="3"/>
      <c r="AJ1141" s="3"/>
      <c r="AK1141" s="3"/>
    </row>
    <row r="1142" spans="1:37" ht="34.049999999999997" customHeight="1" x14ac:dyDescent="0.3">
      <c r="A1142" t="s">
        <v>2056</v>
      </c>
      <c r="C1142" t="s">
        <v>473</v>
      </c>
      <c r="D1142" s="14"/>
      <c r="E1142" s="14" t="s">
        <v>56</v>
      </c>
      <c r="F1142" s="79">
        <v>5.2457627118644155</v>
      </c>
      <c r="G1142" s="80"/>
      <c r="H1142" s="14"/>
      <c r="I1142" s="14"/>
      <c r="J1142" s="15" t="s">
        <v>473</v>
      </c>
      <c r="K1142" s="64"/>
      <c r="L1142" s="64"/>
      <c r="M1142" s="15"/>
      <c r="N1142" s="81"/>
      <c r="O1142" s="82">
        <v>1609.4017333984375</v>
      </c>
      <c r="P1142" s="82">
        <v>2234.366455078125</v>
      </c>
      <c r="Q1142" s="75"/>
      <c r="R1142" s="83"/>
      <c r="S1142" s="83"/>
      <c r="T1142" s="77"/>
      <c r="U1142" s="77"/>
      <c r="V1142" s="77"/>
      <c r="W1142" s="77"/>
      <c r="X1142" s="50"/>
      <c r="Y1142" s="50"/>
      <c r="Z1142" s="50"/>
      <c r="AA1142" s="50"/>
      <c r="AB1142" s="49"/>
      <c r="AC1142" s="84">
        <v>1142</v>
      </c>
      <c r="AD11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2" s="107">
        <v>6.5999999999999899</v>
      </c>
      <c r="AF1142" s="110"/>
      <c r="AG1142" s="2"/>
      <c r="AI1142" s="3"/>
      <c r="AJ1142" s="3"/>
      <c r="AK1142" s="3"/>
    </row>
    <row r="1143" spans="1:37" ht="34.049999999999997" customHeight="1" x14ac:dyDescent="0.3">
      <c r="A1143" t="s">
        <v>2057</v>
      </c>
      <c r="C1143" t="s">
        <v>298</v>
      </c>
      <c r="D1143" s="14"/>
      <c r="E1143" s="14" t="s">
        <v>56</v>
      </c>
      <c r="F1143" s="79">
        <v>5.389830508474585</v>
      </c>
      <c r="G1143" s="80"/>
      <c r="H1143" s="14"/>
      <c r="I1143" s="14"/>
      <c r="J1143" s="15" t="s">
        <v>298</v>
      </c>
      <c r="K1143" s="64"/>
      <c r="L1143" s="64"/>
      <c r="M1143" s="15"/>
      <c r="N1143" s="81"/>
      <c r="O1143" s="82">
        <v>3459.222412109375</v>
      </c>
      <c r="P1143" s="82">
        <v>7285.900390625</v>
      </c>
      <c r="Q1143" s="75"/>
      <c r="R1143" s="83"/>
      <c r="S1143" s="83"/>
      <c r="T1143" s="77"/>
      <c r="U1143" s="77"/>
      <c r="V1143" s="77"/>
      <c r="W1143" s="77"/>
      <c r="X1143" s="50"/>
      <c r="Y1143" s="50"/>
      <c r="Z1143" s="50"/>
      <c r="AA1143" s="50"/>
      <c r="AB1143" s="49"/>
      <c r="AC1143" s="84">
        <v>1143</v>
      </c>
      <c r="AD11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3" s="107">
        <v>6.6999999999999904</v>
      </c>
      <c r="AF1143" s="110"/>
      <c r="AG1143" s="2"/>
      <c r="AI1143" s="3"/>
      <c r="AJ1143" s="3"/>
      <c r="AK1143" s="3"/>
    </row>
    <row r="1144" spans="1:37" ht="34.049999999999997" customHeight="1" x14ac:dyDescent="0.3">
      <c r="A1144" t="s">
        <v>2058</v>
      </c>
      <c r="C1144" t="s">
        <v>253</v>
      </c>
      <c r="D1144" s="14"/>
      <c r="E1144" s="14" t="s">
        <v>56</v>
      </c>
      <c r="F1144" s="79">
        <v>5.5338983050847537</v>
      </c>
      <c r="G1144" s="80"/>
      <c r="H1144" s="14"/>
      <c r="I1144" s="14"/>
      <c r="J1144" s="15" t="s">
        <v>253</v>
      </c>
      <c r="K1144" s="64"/>
      <c r="L1144" s="64"/>
      <c r="M1144" s="15"/>
      <c r="N1144" s="81"/>
      <c r="O1144" s="82">
        <v>7380.6015625</v>
      </c>
      <c r="P1144" s="82">
        <v>4261.4150390625</v>
      </c>
      <c r="Q1144" s="75"/>
      <c r="R1144" s="83"/>
      <c r="S1144" s="83"/>
      <c r="T1144" s="77"/>
      <c r="U1144" s="77"/>
      <c r="V1144" s="77"/>
      <c r="W1144" s="77"/>
      <c r="X1144" s="50"/>
      <c r="Y1144" s="50"/>
      <c r="Z1144" s="50"/>
      <c r="AA1144" s="50"/>
      <c r="AB1144" s="49"/>
      <c r="AC1144" s="84">
        <v>1144</v>
      </c>
      <c r="AD11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4" s="107">
        <v>6.7999999999999901</v>
      </c>
      <c r="AF1144" s="110"/>
      <c r="AG1144" s="2"/>
      <c r="AI1144" s="3"/>
      <c r="AJ1144" s="3"/>
      <c r="AK1144" s="3"/>
    </row>
    <row r="1145" spans="1:37" ht="34.049999999999997" customHeight="1" x14ac:dyDescent="0.3">
      <c r="A1145" t="s">
        <v>2059</v>
      </c>
      <c r="C1145" t="s">
        <v>176</v>
      </c>
      <c r="D1145" s="14"/>
      <c r="E1145" s="14" t="s">
        <v>56</v>
      </c>
      <c r="F1145" s="79">
        <v>5.6779661016949232</v>
      </c>
      <c r="G1145" s="80"/>
      <c r="H1145" s="14"/>
      <c r="I1145" s="14"/>
      <c r="J1145" s="15" t="s">
        <v>176</v>
      </c>
      <c r="K1145" s="64"/>
      <c r="L1145" s="64"/>
      <c r="M1145" s="15"/>
      <c r="N1145" s="81"/>
      <c r="O1145" s="82">
        <v>8305.677734375</v>
      </c>
      <c r="P1145" s="82">
        <v>2253.6337890625</v>
      </c>
      <c r="Q1145" s="75"/>
      <c r="R1145" s="83"/>
      <c r="S1145" s="83"/>
      <c r="T1145" s="77"/>
      <c r="U1145" s="77"/>
      <c r="V1145" s="77"/>
      <c r="W1145" s="77"/>
      <c r="X1145" s="50"/>
      <c r="Y1145" s="50"/>
      <c r="Z1145" s="50"/>
      <c r="AA1145" s="50"/>
      <c r="AB1145" s="49"/>
      <c r="AC1145" s="84">
        <v>1145</v>
      </c>
      <c r="AD11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5" s="107">
        <v>6.8999999999999897</v>
      </c>
      <c r="AF1145" s="110"/>
      <c r="AG1145" s="2"/>
      <c r="AI1145" s="3"/>
      <c r="AJ1145" s="3"/>
      <c r="AK1145" s="3"/>
    </row>
    <row r="1146" spans="1:37" ht="34.049999999999997" customHeight="1" x14ac:dyDescent="0.3">
      <c r="A1146" t="s">
        <v>2060</v>
      </c>
      <c r="C1146" t="s">
        <v>199</v>
      </c>
      <c r="D1146" s="14"/>
      <c r="E1146" s="14" t="s">
        <v>56</v>
      </c>
      <c r="F1146" s="79">
        <v>5.8220338983050928</v>
      </c>
      <c r="G1146" s="80"/>
      <c r="H1146" s="14"/>
      <c r="I1146" s="14"/>
      <c r="J1146" s="15" t="s">
        <v>199</v>
      </c>
      <c r="K1146" s="64"/>
      <c r="L1146" s="64"/>
      <c r="M1146" s="15"/>
      <c r="N1146" s="81"/>
      <c r="O1146" s="82">
        <v>6132.69482421875</v>
      </c>
      <c r="P1146" s="82">
        <v>2416.9228515625</v>
      </c>
      <c r="Q1146" s="75"/>
      <c r="R1146" s="83"/>
      <c r="S1146" s="83"/>
      <c r="T1146" s="77"/>
      <c r="U1146" s="77"/>
      <c r="V1146" s="77"/>
      <c r="W1146" s="77"/>
      <c r="X1146" s="50"/>
      <c r="Y1146" s="50"/>
      <c r="Z1146" s="50"/>
      <c r="AA1146" s="50"/>
      <c r="AB1146" s="49"/>
      <c r="AC1146" s="84">
        <v>1146</v>
      </c>
      <c r="AD11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6" s="107">
        <v>6.9999999999999902</v>
      </c>
      <c r="AF1146" s="110"/>
      <c r="AG1146" s="2"/>
      <c r="AI1146" s="3"/>
      <c r="AJ1146" s="3"/>
      <c r="AK1146" s="3"/>
    </row>
    <row r="1147" spans="1:37" ht="34.049999999999997" customHeight="1" x14ac:dyDescent="0.3">
      <c r="A1147" t="s">
        <v>2061</v>
      </c>
      <c r="C1147" t="s">
        <v>236</v>
      </c>
      <c r="D1147" s="14"/>
      <c r="E1147" s="14" t="s">
        <v>56</v>
      </c>
      <c r="F1147" s="79">
        <v>5.9661016949152614</v>
      </c>
      <c r="G1147" s="80"/>
      <c r="H1147" s="14"/>
      <c r="I1147" s="14"/>
      <c r="J1147" s="15" t="s">
        <v>236</v>
      </c>
      <c r="K1147" s="64"/>
      <c r="L1147" s="64"/>
      <c r="M1147" s="15"/>
      <c r="N1147" s="81"/>
      <c r="O1147" s="82">
        <v>8803.185546875</v>
      </c>
      <c r="P1147" s="82">
        <v>3740.773193359375</v>
      </c>
      <c r="Q1147" s="75"/>
      <c r="R1147" s="83"/>
      <c r="S1147" s="83"/>
      <c r="T1147" s="77"/>
      <c r="U1147" s="77"/>
      <c r="V1147" s="77"/>
      <c r="W1147" s="77"/>
      <c r="X1147" s="50"/>
      <c r="Y1147" s="50"/>
      <c r="Z1147" s="50"/>
      <c r="AA1147" s="50"/>
      <c r="AB1147" s="49"/>
      <c r="AC1147" s="84">
        <v>1147</v>
      </c>
      <c r="AD11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7" s="107">
        <v>7.0999999999999899</v>
      </c>
      <c r="AF1147" s="110"/>
      <c r="AG1147" s="2"/>
      <c r="AI1147" s="3"/>
      <c r="AJ1147" s="3"/>
      <c r="AK1147" s="3"/>
    </row>
    <row r="1148" spans="1:37" ht="34.049999999999997" customHeight="1" x14ac:dyDescent="0.3">
      <c r="A1148" t="s">
        <v>2062</v>
      </c>
      <c r="C1148" t="s">
        <v>325</v>
      </c>
      <c r="D1148" s="14"/>
      <c r="E1148" s="14" t="s">
        <v>56</v>
      </c>
      <c r="F1148" s="79">
        <v>6.1101694915254319</v>
      </c>
      <c r="G1148" s="80"/>
      <c r="H1148" s="14"/>
      <c r="I1148" s="14"/>
      <c r="J1148" s="15" t="s">
        <v>325</v>
      </c>
      <c r="K1148" s="64"/>
      <c r="L1148" s="64"/>
      <c r="M1148" s="15"/>
      <c r="N1148" s="81"/>
      <c r="O1148" s="82">
        <v>1696.4852294921875</v>
      </c>
      <c r="P1148" s="82">
        <v>6671.8798828125</v>
      </c>
      <c r="Q1148" s="75"/>
      <c r="R1148" s="83"/>
      <c r="S1148" s="83"/>
      <c r="T1148" s="77"/>
      <c r="U1148" s="77"/>
      <c r="V1148" s="77"/>
      <c r="W1148" s="77"/>
      <c r="X1148" s="50"/>
      <c r="Y1148" s="50"/>
      <c r="Z1148" s="50"/>
      <c r="AA1148" s="50"/>
      <c r="AB1148" s="49"/>
      <c r="AC1148" s="84">
        <v>1148</v>
      </c>
      <c r="AD11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8" s="107">
        <v>7.1999999999999904</v>
      </c>
      <c r="AF1148" s="110"/>
      <c r="AG1148" s="2"/>
      <c r="AI1148" s="3"/>
      <c r="AJ1148" s="3"/>
      <c r="AK1148" s="3"/>
    </row>
    <row r="1149" spans="1:37" ht="34.049999999999997" customHeight="1" x14ac:dyDescent="0.3">
      <c r="A1149" t="s">
        <v>2063</v>
      </c>
      <c r="C1149" t="s">
        <v>176</v>
      </c>
      <c r="D1149" s="14"/>
      <c r="E1149" s="14" t="s">
        <v>56</v>
      </c>
      <c r="F1149" s="79">
        <v>6.2542372881356005</v>
      </c>
      <c r="G1149" s="80"/>
      <c r="H1149" s="14"/>
      <c r="I1149" s="14"/>
      <c r="J1149" s="15" t="s">
        <v>176</v>
      </c>
      <c r="K1149" s="64"/>
      <c r="L1149" s="64"/>
      <c r="M1149" s="15"/>
      <c r="N1149" s="81"/>
      <c r="O1149" s="82">
        <v>8251.2841796875</v>
      </c>
      <c r="P1149" s="82">
        <v>3000.61865234375</v>
      </c>
      <c r="Q1149" s="75"/>
      <c r="R1149" s="83"/>
      <c r="S1149" s="83"/>
      <c r="T1149" s="77"/>
      <c r="U1149" s="77"/>
      <c r="V1149" s="77"/>
      <c r="W1149" s="77"/>
      <c r="X1149" s="50"/>
      <c r="Y1149" s="50"/>
      <c r="Z1149" s="50"/>
      <c r="AA1149" s="50"/>
      <c r="AB1149" s="49"/>
      <c r="AC1149" s="84">
        <v>1149</v>
      </c>
      <c r="AD11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49" s="107">
        <v>7.2999999999999901</v>
      </c>
      <c r="AF1149" s="110"/>
      <c r="AG1149" s="2"/>
      <c r="AI1149" s="3"/>
      <c r="AJ1149" s="3"/>
      <c r="AK1149" s="3"/>
    </row>
    <row r="1150" spans="1:37" ht="34.049999999999997" customHeight="1" x14ac:dyDescent="0.3">
      <c r="A1150" t="s">
        <v>2064</v>
      </c>
      <c r="C1150" t="s">
        <v>352</v>
      </c>
      <c r="D1150" s="14"/>
      <c r="E1150" s="14" t="s">
        <v>56</v>
      </c>
      <c r="F1150" s="79">
        <v>6.3983050847457692</v>
      </c>
      <c r="G1150" s="80"/>
      <c r="H1150" s="14"/>
      <c r="I1150" s="14"/>
      <c r="J1150" s="15" t="s">
        <v>352</v>
      </c>
      <c r="K1150" s="64"/>
      <c r="L1150" s="64"/>
      <c r="M1150" s="15"/>
      <c r="N1150" s="81"/>
      <c r="O1150" s="82">
        <v>6468.04736328125</v>
      </c>
      <c r="P1150" s="82">
        <v>674.97869873046875</v>
      </c>
      <c r="Q1150" s="75"/>
      <c r="R1150" s="83"/>
      <c r="S1150" s="83"/>
      <c r="T1150" s="77"/>
      <c r="U1150" s="77"/>
      <c r="V1150" s="77"/>
      <c r="W1150" s="77"/>
      <c r="X1150" s="50"/>
      <c r="Y1150" s="50"/>
      <c r="Z1150" s="50"/>
      <c r="AA1150" s="50"/>
      <c r="AB1150" s="49"/>
      <c r="AC1150" s="84">
        <v>1150</v>
      </c>
      <c r="AD11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0" s="107">
        <v>7.3999999999999897</v>
      </c>
      <c r="AF1150" s="110"/>
      <c r="AG1150" s="2"/>
      <c r="AI1150" s="3"/>
      <c r="AJ1150" s="3"/>
      <c r="AK1150" s="3"/>
    </row>
    <row r="1151" spans="1:37" ht="34.049999999999997" customHeight="1" x14ac:dyDescent="0.3">
      <c r="A1151" t="s">
        <v>2065</v>
      </c>
      <c r="C1151" t="s">
        <v>278</v>
      </c>
      <c r="D1151" s="14"/>
      <c r="E1151" s="14" t="s">
        <v>56</v>
      </c>
      <c r="F1151" s="79">
        <v>6.5423728813559388</v>
      </c>
      <c r="G1151" s="80"/>
      <c r="H1151" s="14"/>
      <c r="I1151" s="14"/>
      <c r="J1151" s="15" t="s">
        <v>278</v>
      </c>
      <c r="K1151" s="64"/>
      <c r="L1151" s="64"/>
      <c r="M1151" s="15"/>
      <c r="N1151" s="81"/>
      <c r="O1151" s="82">
        <v>3929.500732421875</v>
      </c>
      <c r="P1151" s="82">
        <v>8909.84765625</v>
      </c>
      <c r="Q1151" s="75"/>
      <c r="R1151" s="83"/>
      <c r="S1151" s="83"/>
      <c r="T1151" s="77"/>
      <c r="U1151" s="77"/>
      <c r="V1151" s="77"/>
      <c r="W1151" s="77"/>
      <c r="X1151" s="50"/>
      <c r="Y1151" s="50"/>
      <c r="Z1151" s="50"/>
      <c r="AA1151" s="50"/>
      <c r="AB1151" s="49"/>
      <c r="AC1151" s="84">
        <v>1151</v>
      </c>
      <c r="AD11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1" s="107">
        <v>7.4999999999999902</v>
      </c>
      <c r="AF1151" s="110"/>
      <c r="AG1151" s="2"/>
      <c r="AI1151" s="3"/>
      <c r="AJ1151" s="3"/>
      <c r="AK1151" s="3"/>
    </row>
    <row r="1152" spans="1:37" ht="34.049999999999997" customHeight="1" x14ac:dyDescent="0.3">
      <c r="A1152" t="s">
        <v>2066</v>
      </c>
      <c r="C1152" t="s">
        <v>541</v>
      </c>
      <c r="D1152" s="14"/>
      <c r="E1152" s="14" t="s">
        <v>56</v>
      </c>
      <c r="F1152" s="79">
        <v>6.6864406779661074</v>
      </c>
      <c r="G1152" s="80"/>
      <c r="H1152" s="14"/>
      <c r="I1152" s="14"/>
      <c r="J1152" s="15" t="s">
        <v>541</v>
      </c>
      <c r="K1152" s="64"/>
      <c r="L1152" s="64"/>
      <c r="M1152" s="15"/>
      <c r="N1152" s="81"/>
      <c r="O1152" s="82">
        <v>4358.14306640625</v>
      </c>
      <c r="P1152" s="82">
        <v>708.3994140625</v>
      </c>
      <c r="Q1152" s="75"/>
      <c r="R1152" s="83"/>
      <c r="S1152" s="83"/>
      <c r="T1152" s="77"/>
      <c r="U1152" s="77"/>
      <c r="V1152" s="77"/>
      <c r="W1152" s="77"/>
      <c r="X1152" s="50"/>
      <c r="Y1152" s="50"/>
      <c r="Z1152" s="50"/>
      <c r="AA1152" s="50"/>
      <c r="AB1152" s="49"/>
      <c r="AC1152" s="84">
        <v>1152</v>
      </c>
      <c r="AD11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2" s="107">
        <v>7.5999999999999899</v>
      </c>
      <c r="AF1152" s="110"/>
      <c r="AG1152" s="2"/>
      <c r="AI1152" s="3"/>
      <c r="AJ1152" s="3"/>
      <c r="AK1152" s="3"/>
    </row>
    <row r="1153" spans="1:37" ht="34.049999999999997" customHeight="1" x14ac:dyDescent="0.3">
      <c r="A1153" t="s">
        <v>2067</v>
      </c>
      <c r="C1153" t="s">
        <v>175</v>
      </c>
      <c r="D1153" s="14"/>
      <c r="E1153" s="14" t="s">
        <v>56</v>
      </c>
      <c r="F1153" s="79">
        <v>6.8305084745762779</v>
      </c>
      <c r="G1153" s="80"/>
      <c r="H1153" s="14"/>
      <c r="I1153" s="14"/>
      <c r="J1153" s="15" t="s">
        <v>175</v>
      </c>
      <c r="K1153" s="64"/>
      <c r="L1153" s="64"/>
      <c r="M1153" s="15"/>
      <c r="N1153" s="81"/>
      <c r="O1153" s="82">
        <v>588.55999755859375</v>
      </c>
      <c r="P1153" s="82">
        <v>3853.2470703125</v>
      </c>
      <c r="Q1153" s="75"/>
      <c r="R1153" s="83"/>
      <c r="S1153" s="83"/>
      <c r="T1153" s="77"/>
      <c r="U1153" s="77"/>
      <c r="V1153" s="77"/>
      <c r="W1153" s="77"/>
      <c r="X1153" s="50"/>
      <c r="Y1153" s="50"/>
      <c r="Z1153" s="50"/>
      <c r="AA1153" s="50"/>
      <c r="AB1153" s="49"/>
      <c r="AC1153" s="84">
        <v>1153</v>
      </c>
      <c r="AD11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3" s="107">
        <v>7.6999999999999904</v>
      </c>
      <c r="AF1153" s="110"/>
      <c r="AG1153" s="2"/>
      <c r="AI1153" s="3"/>
      <c r="AJ1153" s="3"/>
      <c r="AK1153" s="3"/>
    </row>
    <row r="1154" spans="1:37" ht="34.049999999999997" customHeight="1" x14ac:dyDescent="0.3">
      <c r="A1154" t="s">
        <v>2068</v>
      </c>
      <c r="C1154" t="s">
        <v>184</v>
      </c>
      <c r="D1154" s="14"/>
      <c r="E1154" s="14" t="s">
        <v>56</v>
      </c>
      <c r="F1154" s="79">
        <v>6.9745762711864465</v>
      </c>
      <c r="G1154" s="80"/>
      <c r="H1154" s="14"/>
      <c r="I1154" s="14"/>
      <c r="J1154" s="15" t="s">
        <v>184</v>
      </c>
      <c r="K1154" s="64"/>
      <c r="L1154" s="64"/>
      <c r="M1154" s="15"/>
      <c r="N1154" s="81"/>
      <c r="O1154" s="82">
        <v>3779.983642578125</v>
      </c>
      <c r="P1154" s="82">
        <v>1994.3531494140625</v>
      </c>
      <c r="Q1154" s="75"/>
      <c r="R1154" s="83"/>
      <c r="S1154" s="83"/>
      <c r="T1154" s="77"/>
      <c r="U1154" s="77"/>
      <c r="V1154" s="77"/>
      <c r="W1154" s="77"/>
      <c r="X1154" s="50"/>
      <c r="Y1154" s="50"/>
      <c r="Z1154" s="50"/>
      <c r="AA1154" s="50"/>
      <c r="AB1154" s="49"/>
      <c r="AC1154" s="84">
        <v>1154</v>
      </c>
      <c r="AD11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4" s="107">
        <v>7.7999999999999901</v>
      </c>
      <c r="AF1154" s="110"/>
      <c r="AG1154" s="2"/>
      <c r="AI1154" s="3"/>
      <c r="AJ1154" s="3"/>
      <c r="AK1154" s="3"/>
    </row>
    <row r="1155" spans="1:37" ht="34.049999999999997" customHeight="1" x14ac:dyDescent="0.3">
      <c r="A1155" t="s">
        <v>2069</v>
      </c>
      <c r="C1155" t="s">
        <v>312</v>
      </c>
      <c r="D1155" s="14"/>
      <c r="E1155" s="14" t="s">
        <v>56</v>
      </c>
      <c r="F1155" s="79">
        <v>7.1186440677966152</v>
      </c>
      <c r="G1155" s="80"/>
      <c r="H1155" s="14"/>
      <c r="I1155" s="14"/>
      <c r="J1155" s="15" t="s">
        <v>312</v>
      </c>
      <c r="K1155" s="64"/>
      <c r="L1155" s="64"/>
      <c r="M1155" s="15"/>
      <c r="N1155" s="81"/>
      <c r="O1155" s="82">
        <v>7935.06396484375</v>
      </c>
      <c r="P1155" s="82">
        <v>7386.5087890625</v>
      </c>
      <c r="Q1155" s="75"/>
      <c r="R1155" s="83"/>
      <c r="S1155" s="83"/>
      <c r="T1155" s="77"/>
      <c r="U1155" s="77"/>
      <c r="V1155" s="77"/>
      <c r="W1155" s="77"/>
      <c r="X1155" s="50"/>
      <c r="Y1155" s="50"/>
      <c r="Z1155" s="50"/>
      <c r="AA1155" s="50"/>
      <c r="AB1155" s="49"/>
      <c r="AC1155" s="84">
        <v>1155</v>
      </c>
      <c r="AD11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5" s="107">
        <v>7.8999999999999897</v>
      </c>
      <c r="AF1155" s="110"/>
      <c r="AG1155" s="2"/>
      <c r="AI1155" s="3"/>
      <c r="AJ1155" s="3"/>
      <c r="AK1155" s="3"/>
    </row>
    <row r="1156" spans="1:37" ht="34.049999999999997" customHeight="1" x14ac:dyDescent="0.3">
      <c r="A1156" t="s">
        <v>2070</v>
      </c>
      <c r="C1156" t="s">
        <v>278</v>
      </c>
      <c r="D1156" s="14"/>
      <c r="E1156" s="14" t="s">
        <v>56</v>
      </c>
      <c r="F1156" s="79">
        <v>7.2627118644067865</v>
      </c>
      <c r="G1156" s="80"/>
      <c r="H1156" s="14"/>
      <c r="I1156" s="14"/>
      <c r="J1156" s="15" t="s">
        <v>278</v>
      </c>
      <c r="K1156" s="64"/>
      <c r="L1156" s="64"/>
      <c r="M1156" s="15"/>
      <c r="N1156" s="81"/>
      <c r="O1156" s="82">
        <v>4200.73193359375</v>
      </c>
      <c r="P1156" s="82">
        <v>339.54443359375</v>
      </c>
      <c r="Q1156" s="75"/>
      <c r="R1156" s="83"/>
      <c r="S1156" s="83"/>
      <c r="T1156" s="77"/>
      <c r="U1156" s="77"/>
      <c r="V1156" s="77"/>
      <c r="W1156" s="77"/>
      <c r="X1156" s="50"/>
      <c r="Y1156" s="50"/>
      <c r="Z1156" s="50"/>
      <c r="AA1156" s="50"/>
      <c r="AB1156" s="49"/>
      <c r="AC1156" s="84">
        <v>1156</v>
      </c>
      <c r="AD11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6" s="107">
        <v>7.9999999999999902</v>
      </c>
      <c r="AF1156" s="110"/>
      <c r="AG1156" s="2"/>
      <c r="AI1156" s="3"/>
      <c r="AJ1156" s="3"/>
      <c r="AK1156" s="3"/>
    </row>
    <row r="1157" spans="1:37" ht="34.049999999999997" customHeight="1" x14ac:dyDescent="0.3">
      <c r="A1157" t="s">
        <v>2071</v>
      </c>
      <c r="C1157" t="s">
        <v>196</v>
      </c>
      <c r="D1157" s="14"/>
      <c r="E1157" s="14" t="s">
        <v>56</v>
      </c>
      <c r="F1157" s="79">
        <v>7.4067796610169543</v>
      </c>
      <c r="G1157" s="80"/>
      <c r="H1157" s="14"/>
      <c r="I1157" s="14"/>
      <c r="J1157" s="15" t="s">
        <v>196</v>
      </c>
      <c r="K1157" s="64"/>
      <c r="L1157" s="64"/>
      <c r="M1157" s="15"/>
      <c r="N1157" s="81"/>
      <c r="O1157" s="82">
        <v>3602.915771484375</v>
      </c>
      <c r="P1157" s="82">
        <v>2318.072998046875</v>
      </c>
      <c r="Q1157" s="75"/>
      <c r="R1157" s="83"/>
      <c r="S1157" s="83"/>
      <c r="T1157" s="77"/>
      <c r="U1157" s="77"/>
      <c r="V1157" s="77"/>
      <c r="W1157" s="77"/>
      <c r="X1157" s="50"/>
      <c r="Y1157" s="50"/>
      <c r="Z1157" s="50"/>
      <c r="AA1157" s="50"/>
      <c r="AB1157" s="49"/>
      <c r="AC1157" s="84">
        <v>1157</v>
      </c>
      <c r="AD11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7" s="107">
        <v>8.0999999999999908</v>
      </c>
      <c r="AF1157" s="110"/>
      <c r="AG1157" s="2"/>
      <c r="AI1157" s="3"/>
      <c r="AJ1157" s="3"/>
      <c r="AK1157" s="3"/>
    </row>
    <row r="1158" spans="1:37" ht="34.049999999999997" customHeight="1" x14ac:dyDescent="0.3">
      <c r="A1158" t="s">
        <v>2072</v>
      </c>
      <c r="C1158" t="s">
        <v>530</v>
      </c>
      <c r="D1158" s="14"/>
      <c r="E1158" s="14" t="s">
        <v>56</v>
      </c>
      <c r="F1158" s="79">
        <v>7.5508474576271238</v>
      </c>
      <c r="G1158" s="80"/>
      <c r="H1158" s="14"/>
      <c r="I1158" s="14"/>
      <c r="J1158" s="15" t="s">
        <v>530</v>
      </c>
      <c r="K1158" s="64"/>
      <c r="L1158" s="64"/>
      <c r="M1158" s="15"/>
      <c r="N1158" s="81"/>
      <c r="O1158" s="82">
        <v>3366.69873046875</v>
      </c>
      <c r="P1158" s="82">
        <v>2474.014404296875</v>
      </c>
      <c r="Q1158" s="75"/>
      <c r="R1158" s="83"/>
      <c r="S1158" s="83"/>
      <c r="T1158" s="77"/>
      <c r="U1158" s="77"/>
      <c r="V1158" s="77"/>
      <c r="W1158" s="77"/>
      <c r="X1158" s="50"/>
      <c r="Y1158" s="50"/>
      <c r="Z1158" s="50"/>
      <c r="AA1158" s="50"/>
      <c r="AB1158" s="49"/>
      <c r="AC1158" s="84">
        <v>1158</v>
      </c>
      <c r="AD11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8" s="107">
        <v>8.1999999999999904</v>
      </c>
      <c r="AF1158" s="110"/>
      <c r="AG1158" s="2"/>
      <c r="AI1158" s="3"/>
      <c r="AJ1158" s="3"/>
      <c r="AK1158" s="3"/>
    </row>
    <row r="1159" spans="1:37" ht="34.049999999999997" customHeight="1" x14ac:dyDescent="0.3">
      <c r="A1159" t="s">
        <v>2073</v>
      </c>
      <c r="C1159" t="s">
        <v>414</v>
      </c>
      <c r="D1159" s="14"/>
      <c r="E1159" s="14" t="s">
        <v>56</v>
      </c>
      <c r="F1159" s="79">
        <v>7.6949152542372925</v>
      </c>
      <c r="G1159" s="80"/>
      <c r="H1159" s="14"/>
      <c r="I1159" s="14"/>
      <c r="J1159" s="15" t="s">
        <v>414</v>
      </c>
      <c r="K1159" s="64"/>
      <c r="L1159" s="64"/>
      <c r="M1159" s="15"/>
      <c r="N1159" s="81"/>
      <c r="O1159" s="82">
        <v>6208.50341796875</v>
      </c>
      <c r="P1159" s="82">
        <v>405.39144897460937</v>
      </c>
      <c r="Q1159" s="75"/>
      <c r="R1159" s="83"/>
      <c r="S1159" s="83"/>
      <c r="T1159" s="77"/>
      <c r="U1159" s="77"/>
      <c r="V1159" s="77"/>
      <c r="W1159" s="77"/>
      <c r="X1159" s="50"/>
      <c r="Y1159" s="50"/>
      <c r="Z1159" s="50"/>
      <c r="AA1159" s="50"/>
      <c r="AB1159" s="49"/>
      <c r="AC1159" s="84">
        <v>1159</v>
      </c>
      <c r="AD11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59" s="107">
        <v>8.2999999999999901</v>
      </c>
      <c r="AF1159" s="110"/>
      <c r="AG1159" s="2"/>
      <c r="AI1159" s="3"/>
      <c r="AJ1159" s="3"/>
      <c r="AK1159" s="3"/>
    </row>
    <row r="1160" spans="1:37" ht="34.049999999999997" customHeight="1" x14ac:dyDescent="0.3">
      <c r="A1160" t="s">
        <v>2074</v>
      </c>
      <c r="C1160" t="s">
        <v>542</v>
      </c>
      <c r="D1160" s="14"/>
      <c r="E1160" s="14" t="s">
        <v>56</v>
      </c>
      <c r="F1160" s="79">
        <v>7.8389830508474603</v>
      </c>
      <c r="G1160" s="80"/>
      <c r="H1160" s="14"/>
      <c r="I1160" s="14"/>
      <c r="J1160" s="15" t="s">
        <v>542</v>
      </c>
      <c r="K1160" s="64"/>
      <c r="L1160" s="64"/>
      <c r="M1160" s="15"/>
      <c r="N1160" s="81"/>
      <c r="O1160" s="82">
        <v>4344.7529296875</v>
      </c>
      <c r="P1160" s="82">
        <v>9734.615234375</v>
      </c>
      <c r="Q1160" s="75"/>
      <c r="R1160" s="83"/>
      <c r="S1160" s="83"/>
      <c r="T1160" s="77"/>
      <c r="U1160" s="77"/>
      <c r="V1160" s="77"/>
      <c r="W1160" s="77"/>
      <c r="X1160" s="50"/>
      <c r="Y1160" s="50"/>
      <c r="Z1160" s="50"/>
      <c r="AA1160" s="50"/>
      <c r="AB1160" s="49"/>
      <c r="AC1160" s="84">
        <v>1160</v>
      </c>
      <c r="AD11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0" s="107">
        <v>8.3999999999999897</v>
      </c>
      <c r="AF1160" s="110"/>
      <c r="AG1160" s="2"/>
      <c r="AI1160" s="3"/>
      <c r="AJ1160" s="3"/>
      <c r="AK1160" s="3"/>
    </row>
    <row r="1161" spans="1:37" ht="34.049999999999997" customHeight="1" x14ac:dyDescent="0.3">
      <c r="A1161" t="s">
        <v>2075</v>
      </c>
      <c r="C1161" t="s">
        <v>411</v>
      </c>
      <c r="D1161" s="14"/>
      <c r="E1161" s="14" t="s">
        <v>56</v>
      </c>
      <c r="F1161" s="79">
        <v>7.9830508474576298</v>
      </c>
      <c r="G1161" s="80"/>
      <c r="H1161" s="14"/>
      <c r="I1161" s="14"/>
      <c r="J1161" s="15" t="s">
        <v>411</v>
      </c>
      <c r="K1161" s="64"/>
      <c r="L1161" s="64"/>
      <c r="M1161" s="15"/>
      <c r="N1161" s="81"/>
      <c r="O1161" s="82">
        <v>9670.8076171875</v>
      </c>
      <c r="P1161" s="82">
        <v>5044.240234375</v>
      </c>
      <c r="Q1161" s="75"/>
      <c r="R1161" s="83"/>
      <c r="S1161" s="83"/>
      <c r="T1161" s="77"/>
      <c r="U1161" s="77"/>
      <c r="V1161" s="77"/>
      <c r="W1161" s="77"/>
      <c r="X1161" s="50"/>
      <c r="Y1161" s="50"/>
      <c r="Z1161" s="50"/>
      <c r="AA1161" s="50"/>
      <c r="AB1161" s="49"/>
      <c r="AC1161" s="84">
        <v>1161</v>
      </c>
      <c r="AD11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1" s="107">
        <v>8.4999999999999893</v>
      </c>
      <c r="AF1161" s="110"/>
      <c r="AG1161" s="2"/>
      <c r="AI1161" s="3"/>
      <c r="AJ1161" s="3"/>
      <c r="AK1161" s="3"/>
    </row>
    <row r="1162" spans="1:37" ht="34.049999999999997" customHeight="1" x14ac:dyDescent="0.3">
      <c r="A1162" t="s">
        <v>2076</v>
      </c>
      <c r="C1162" t="s">
        <v>543</v>
      </c>
      <c r="D1162" s="14"/>
      <c r="E1162" s="14" t="s">
        <v>56</v>
      </c>
      <c r="F1162" s="79">
        <v>8.1271186440678012</v>
      </c>
      <c r="G1162" s="80"/>
      <c r="H1162" s="14"/>
      <c r="I1162" s="14"/>
      <c r="J1162" s="15" t="s">
        <v>543</v>
      </c>
      <c r="K1162" s="64"/>
      <c r="L1162" s="64"/>
      <c r="M1162" s="15"/>
      <c r="N1162" s="81"/>
      <c r="O1162" s="82">
        <v>9525.646484375</v>
      </c>
      <c r="P1162" s="82">
        <v>2354.742431640625</v>
      </c>
      <c r="Q1162" s="75"/>
      <c r="R1162" s="83"/>
      <c r="S1162" s="83"/>
      <c r="T1162" s="77"/>
      <c r="U1162" s="77"/>
      <c r="V1162" s="77"/>
      <c r="W1162" s="77"/>
      <c r="X1162" s="50"/>
      <c r="Y1162" s="50"/>
      <c r="Z1162" s="50"/>
      <c r="AA1162" s="50"/>
      <c r="AB1162" s="49"/>
      <c r="AC1162" s="84">
        <v>1162</v>
      </c>
      <c r="AD11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2" s="107">
        <v>8.5999999999999908</v>
      </c>
      <c r="AF1162" s="110"/>
      <c r="AG1162" s="2"/>
      <c r="AI1162" s="3"/>
      <c r="AJ1162" s="3"/>
      <c r="AK1162" s="3"/>
    </row>
    <row r="1163" spans="1:37" ht="34.049999999999997" customHeight="1" x14ac:dyDescent="0.3">
      <c r="A1163" t="s">
        <v>2077</v>
      </c>
      <c r="C1163" t="s">
        <v>353</v>
      </c>
      <c r="D1163" s="14"/>
      <c r="E1163" s="14" t="s">
        <v>56</v>
      </c>
      <c r="F1163" s="79">
        <v>8.2711864406779707</v>
      </c>
      <c r="G1163" s="80"/>
      <c r="H1163" s="14"/>
      <c r="I1163" s="14"/>
      <c r="J1163" s="15" t="s">
        <v>353</v>
      </c>
      <c r="K1163" s="64"/>
      <c r="L1163" s="64"/>
      <c r="M1163" s="15"/>
      <c r="N1163" s="81"/>
      <c r="O1163" s="82">
        <v>1577.3060302734375</v>
      </c>
      <c r="P1163" s="82">
        <v>5422.89599609375</v>
      </c>
      <c r="Q1163" s="75"/>
      <c r="R1163" s="83"/>
      <c r="S1163" s="83"/>
      <c r="T1163" s="77"/>
      <c r="U1163" s="77"/>
      <c r="V1163" s="77"/>
      <c r="W1163" s="77"/>
      <c r="X1163" s="50"/>
      <c r="Y1163" s="50"/>
      <c r="Z1163" s="50"/>
      <c r="AA1163" s="50"/>
      <c r="AB1163" s="49"/>
      <c r="AC1163" s="84">
        <v>1163</v>
      </c>
      <c r="AD11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3" s="107">
        <v>8.6999999999999904</v>
      </c>
      <c r="AF1163" s="110"/>
      <c r="AG1163" s="2"/>
      <c r="AI1163" s="3"/>
      <c r="AJ1163" s="3"/>
      <c r="AK1163" s="3"/>
    </row>
    <row r="1164" spans="1:37" ht="34.049999999999997" customHeight="1" x14ac:dyDescent="0.3">
      <c r="A1164" t="s">
        <v>2078</v>
      </c>
      <c r="C1164" t="s">
        <v>196</v>
      </c>
      <c r="D1164" s="14"/>
      <c r="E1164" s="14" t="s">
        <v>56</v>
      </c>
      <c r="F1164" s="79">
        <v>8.4152542372881385</v>
      </c>
      <c r="G1164" s="80"/>
      <c r="H1164" s="14"/>
      <c r="I1164" s="14"/>
      <c r="J1164" s="15" t="s">
        <v>196</v>
      </c>
      <c r="K1164" s="64"/>
      <c r="L1164" s="64"/>
      <c r="M1164" s="15"/>
      <c r="N1164" s="81"/>
      <c r="O1164" s="82">
        <v>7556.5625</v>
      </c>
      <c r="P1164" s="82">
        <v>6442.11376953125</v>
      </c>
      <c r="Q1164" s="75"/>
      <c r="R1164" s="83"/>
      <c r="S1164" s="83"/>
      <c r="T1164" s="77"/>
      <c r="U1164" s="77"/>
      <c r="V1164" s="77"/>
      <c r="W1164" s="77"/>
      <c r="X1164" s="50"/>
      <c r="Y1164" s="50"/>
      <c r="Z1164" s="50"/>
      <c r="AA1164" s="50"/>
      <c r="AB1164" s="49"/>
      <c r="AC1164" s="84">
        <v>1164</v>
      </c>
      <c r="AD11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4" s="107">
        <v>8.7999999999999901</v>
      </c>
      <c r="AF1164" s="110"/>
      <c r="AG1164" s="2"/>
      <c r="AI1164" s="3"/>
      <c r="AJ1164" s="3"/>
      <c r="AK1164" s="3"/>
    </row>
    <row r="1165" spans="1:37" ht="34.049999999999997" customHeight="1" x14ac:dyDescent="0.3">
      <c r="A1165" t="s">
        <v>2079</v>
      </c>
      <c r="C1165" t="s">
        <v>341</v>
      </c>
      <c r="D1165" s="14"/>
      <c r="E1165" s="14" t="s">
        <v>56</v>
      </c>
      <c r="F1165" s="79">
        <v>8.559322033898308</v>
      </c>
      <c r="G1165" s="80"/>
      <c r="H1165" s="14"/>
      <c r="I1165" s="14"/>
      <c r="J1165" s="15" t="s">
        <v>341</v>
      </c>
      <c r="K1165" s="64"/>
      <c r="L1165" s="64"/>
      <c r="M1165" s="15"/>
      <c r="N1165" s="81"/>
      <c r="O1165" s="82">
        <v>7966.21044921875</v>
      </c>
      <c r="P1165" s="82">
        <v>2383.289306640625</v>
      </c>
      <c r="Q1165" s="75"/>
      <c r="R1165" s="83"/>
      <c r="S1165" s="83"/>
      <c r="T1165" s="77"/>
      <c r="U1165" s="77"/>
      <c r="V1165" s="77"/>
      <c r="W1165" s="77"/>
      <c r="X1165" s="50"/>
      <c r="Y1165" s="50"/>
      <c r="Z1165" s="50"/>
      <c r="AA1165" s="50"/>
      <c r="AB1165" s="49"/>
      <c r="AC1165" s="84">
        <v>1165</v>
      </c>
      <c r="AD11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5" s="107">
        <v>8.8999999999999897</v>
      </c>
      <c r="AF1165" s="110"/>
      <c r="AG1165" s="2"/>
      <c r="AI1165" s="3"/>
      <c r="AJ1165" s="3"/>
      <c r="AK1165" s="3"/>
    </row>
    <row r="1166" spans="1:37" ht="34.049999999999997" customHeight="1" x14ac:dyDescent="0.3">
      <c r="A1166" t="s">
        <v>2080</v>
      </c>
      <c r="C1166" t="s">
        <v>278</v>
      </c>
      <c r="D1166" s="14"/>
      <c r="E1166" s="14" t="s">
        <v>56</v>
      </c>
      <c r="F1166" s="79">
        <v>8.7033898305084776</v>
      </c>
      <c r="G1166" s="80"/>
      <c r="H1166" s="14"/>
      <c r="I1166" s="14"/>
      <c r="J1166" s="15" t="s">
        <v>278</v>
      </c>
      <c r="K1166" s="64"/>
      <c r="L1166" s="64"/>
      <c r="M1166" s="15"/>
      <c r="N1166" s="81"/>
      <c r="O1166" s="82">
        <v>2061.66357421875</v>
      </c>
      <c r="P1166" s="82">
        <v>8395.23828125</v>
      </c>
      <c r="Q1166" s="75"/>
      <c r="R1166" s="83"/>
      <c r="S1166" s="83"/>
      <c r="T1166" s="77"/>
      <c r="U1166" s="77"/>
      <c r="V1166" s="77"/>
      <c r="W1166" s="77"/>
      <c r="X1166" s="50"/>
      <c r="Y1166" s="50"/>
      <c r="Z1166" s="50"/>
      <c r="AA1166" s="50"/>
      <c r="AB1166" s="49"/>
      <c r="AC1166" s="84">
        <v>1166</v>
      </c>
      <c r="AD11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6" s="107">
        <v>8.9999999999999893</v>
      </c>
      <c r="AF1166" s="110"/>
      <c r="AG1166" s="2"/>
      <c r="AI1166" s="3"/>
      <c r="AJ1166" s="3"/>
      <c r="AK1166" s="3"/>
    </row>
    <row r="1167" spans="1:37" ht="34.049999999999997" customHeight="1" x14ac:dyDescent="0.3">
      <c r="A1167" t="s">
        <v>2081</v>
      </c>
      <c r="C1167" t="s">
        <v>299</v>
      </c>
      <c r="D1167" s="14"/>
      <c r="E1167" s="14" t="s">
        <v>56</v>
      </c>
      <c r="F1167" s="79">
        <v>8.8474576271186471</v>
      </c>
      <c r="G1167" s="80"/>
      <c r="H1167" s="14"/>
      <c r="I1167" s="14"/>
      <c r="J1167" s="15" t="s">
        <v>299</v>
      </c>
      <c r="K1167" s="64"/>
      <c r="L1167" s="64"/>
      <c r="M1167" s="15"/>
      <c r="N1167" s="81"/>
      <c r="O1167" s="82">
        <v>9304.1416015625</v>
      </c>
      <c r="P1167" s="82">
        <v>3563.7060546875</v>
      </c>
      <c r="Q1167" s="75"/>
      <c r="R1167" s="83"/>
      <c r="S1167" s="83"/>
      <c r="T1167" s="77"/>
      <c r="U1167" s="77"/>
      <c r="V1167" s="77"/>
      <c r="W1167" s="77"/>
      <c r="X1167" s="50"/>
      <c r="Y1167" s="50"/>
      <c r="Z1167" s="50"/>
      <c r="AA1167" s="50"/>
      <c r="AB1167" s="49"/>
      <c r="AC1167" s="84">
        <v>1167</v>
      </c>
      <c r="AD11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7" s="107">
        <v>9.0999999999999908</v>
      </c>
      <c r="AF1167" s="110"/>
      <c r="AG1167" s="2"/>
      <c r="AI1167" s="3"/>
      <c r="AJ1167" s="3"/>
      <c r="AK1167" s="3"/>
    </row>
    <row r="1168" spans="1:37" ht="34.049999999999997" customHeight="1" x14ac:dyDescent="0.3">
      <c r="A1168" t="s">
        <v>2082</v>
      </c>
      <c r="C1168" t="s">
        <v>253</v>
      </c>
      <c r="D1168" s="14"/>
      <c r="E1168" s="14" t="s">
        <v>56</v>
      </c>
      <c r="F1168" s="79">
        <v>8.9915254237288167</v>
      </c>
      <c r="G1168" s="80"/>
      <c r="H1168" s="14"/>
      <c r="I1168" s="14"/>
      <c r="J1168" s="15" t="s">
        <v>253</v>
      </c>
      <c r="K1168" s="64"/>
      <c r="L1168" s="64"/>
      <c r="M1168" s="15"/>
      <c r="N1168" s="81"/>
      <c r="O1168" s="82">
        <v>9875.5546875</v>
      </c>
      <c r="P1168" s="82">
        <v>6693.26904296875</v>
      </c>
      <c r="Q1168" s="75"/>
      <c r="R1168" s="83"/>
      <c r="S1168" s="83"/>
      <c r="T1168" s="77"/>
      <c r="U1168" s="77"/>
      <c r="V1168" s="77"/>
      <c r="W1168" s="77"/>
      <c r="X1168" s="50"/>
      <c r="Y1168" s="50"/>
      <c r="Z1168" s="50"/>
      <c r="AA1168" s="50"/>
      <c r="AB1168" s="49"/>
      <c r="AC1168" s="84">
        <v>1168</v>
      </c>
      <c r="AD11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8" s="107">
        <v>9.1999999999999904</v>
      </c>
      <c r="AF1168" s="110"/>
      <c r="AG1168" s="2"/>
      <c r="AI1168" s="3"/>
      <c r="AJ1168" s="3"/>
      <c r="AK1168" s="3"/>
    </row>
    <row r="1169" spans="1:37" ht="34.049999999999997" customHeight="1" x14ac:dyDescent="0.3">
      <c r="A1169" t="s">
        <v>2083</v>
      </c>
      <c r="C1169" t="s">
        <v>253</v>
      </c>
      <c r="D1169" s="14"/>
      <c r="E1169" s="14" t="s">
        <v>56</v>
      </c>
      <c r="F1169" s="79">
        <v>9.1355932203389685</v>
      </c>
      <c r="G1169" s="80"/>
      <c r="H1169" s="14"/>
      <c r="I1169" s="14"/>
      <c r="J1169" s="15" t="s">
        <v>253</v>
      </c>
      <c r="K1169" s="64"/>
      <c r="L1169" s="64"/>
      <c r="M1169" s="15"/>
      <c r="N1169" s="81"/>
      <c r="O1169" s="82">
        <v>9560.873046875</v>
      </c>
      <c r="P1169" s="82">
        <v>4110.75830078125</v>
      </c>
      <c r="Q1169" s="75"/>
      <c r="R1169" s="83"/>
      <c r="S1169" s="83"/>
      <c r="T1169" s="77"/>
      <c r="U1169" s="77"/>
      <c r="V1169" s="77"/>
      <c r="W1169" s="77"/>
      <c r="X1169" s="50"/>
      <c r="Y1169" s="50"/>
      <c r="Z1169" s="50"/>
      <c r="AA1169" s="50"/>
      <c r="AB1169" s="49"/>
      <c r="AC1169" s="84">
        <v>1169</v>
      </c>
      <c r="AD11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69" s="107">
        <v>9.2999999999999794</v>
      </c>
      <c r="AF1169" s="110"/>
      <c r="AG1169" s="2"/>
      <c r="AI1169" s="3"/>
      <c r="AJ1169" s="3"/>
      <c r="AK1169" s="3"/>
    </row>
    <row r="1170" spans="1:37" ht="34.049999999999997" customHeight="1" x14ac:dyDescent="0.3">
      <c r="A1170" t="s">
        <v>2084</v>
      </c>
      <c r="C1170" t="s">
        <v>253</v>
      </c>
      <c r="D1170" s="14"/>
      <c r="E1170" s="14" t="s">
        <v>56</v>
      </c>
      <c r="F1170" s="79">
        <v>9.2796610169491416</v>
      </c>
      <c r="G1170" s="80"/>
      <c r="H1170" s="14"/>
      <c r="I1170" s="14"/>
      <c r="J1170" s="15" t="s">
        <v>253</v>
      </c>
      <c r="K1170" s="64"/>
      <c r="L1170" s="64"/>
      <c r="M1170" s="15"/>
      <c r="N1170" s="81"/>
      <c r="O1170" s="82">
        <v>7353.72607421875</v>
      </c>
      <c r="P1170" s="82">
        <v>7811.53955078125</v>
      </c>
      <c r="Q1170" s="75"/>
      <c r="R1170" s="83"/>
      <c r="S1170" s="83"/>
      <c r="T1170" s="77"/>
      <c r="U1170" s="77"/>
      <c r="V1170" s="77"/>
      <c r="W1170" s="77"/>
      <c r="X1170" s="50"/>
      <c r="Y1170" s="50"/>
      <c r="Z1170" s="50"/>
      <c r="AA1170" s="50"/>
      <c r="AB1170" s="49"/>
      <c r="AC1170" s="84">
        <v>1170</v>
      </c>
      <c r="AD11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0" s="107">
        <v>9.3999999999999808</v>
      </c>
      <c r="AF1170" s="110"/>
      <c r="AG1170" s="2"/>
      <c r="AI1170" s="3"/>
      <c r="AJ1170" s="3"/>
      <c r="AK1170" s="3"/>
    </row>
    <row r="1171" spans="1:37" ht="34.049999999999997" customHeight="1" x14ac:dyDescent="0.3">
      <c r="A1171" t="s">
        <v>2085</v>
      </c>
      <c r="C1171" t="s">
        <v>191</v>
      </c>
      <c r="D1171" s="14"/>
      <c r="E1171" s="14" t="s">
        <v>56</v>
      </c>
      <c r="F1171" s="79">
        <v>9.4237288135593094</v>
      </c>
      <c r="G1171" s="80"/>
      <c r="H1171" s="14"/>
      <c r="I1171" s="14"/>
      <c r="J1171" s="15" t="s">
        <v>191</v>
      </c>
      <c r="K1171" s="64"/>
      <c r="L1171" s="64"/>
      <c r="M1171" s="15"/>
      <c r="N1171" s="81"/>
      <c r="O1171" s="82">
        <v>8273.0966796875</v>
      </c>
      <c r="P1171" s="82">
        <v>7961.90380859375</v>
      </c>
      <c r="Q1171" s="75"/>
      <c r="R1171" s="83"/>
      <c r="S1171" s="83"/>
      <c r="T1171" s="77"/>
      <c r="U1171" s="77"/>
      <c r="V1171" s="77"/>
      <c r="W1171" s="77"/>
      <c r="X1171" s="50"/>
      <c r="Y1171" s="50"/>
      <c r="Z1171" s="50"/>
      <c r="AA1171" s="50"/>
      <c r="AB1171" s="49"/>
      <c r="AC1171" s="84">
        <v>1171</v>
      </c>
      <c r="AD11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1" s="107">
        <v>9.4999999999999805</v>
      </c>
      <c r="AF1171" s="110"/>
      <c r="AG1171" s="2"/>
      <c r="AI1171" s="3"/>
      <c r="AJ1171" s="3"/>
      <c r="AK1171" s="3"/>
    </row>
    <row r="1172" spans="1:37" ht="34.049999999999997" customHeight="1" x14ac:dyDescent="0.3">
      <c r="A1172" t="s">
        <v>2086</v>
      </c>
      <c r="C1172" t="s">
        <v>323</v>
      </c>
      <c r="D1172" s="14"/>
      <c r="E1172" s="14" t="s">
        <v>56</v>
      </c>
      <c r="F1172" s="79">
        <v>9.5677966101694771</v>
      </c>
      <c r="G1172" s="80"/>
      <c r="H1172" s="14"/>
      <c r="I1172" s="14"/>
      <c r="J1172" s="15" t="s">
        <v>323</v>
      </c>
      <c r="K1172" s="64"/>
      <c r="L1172" s="64"/>
      <c r="M1172" s="15"/>
      <c r="N1172" s="81"/>
      <c r="O1172" s="82">
        <v>176.82228088378906</v>
      </c>
      <c r="P1172" s="82">
        <v>6275.01904296875</v>
      </c>
      <c r="Q1172" s="75"/>
      <c r="R1172" s="83"/>
      <c r="S1172" s="83"/>
      <c r="T1172" s="77"/>
      <c r="U1172" s="77"/>
      <c r="V1172" s="77"/>
      <c r="W1172" s="77"/>
      <c r="X1172" s="50"/>
      <c r="Y1172" s="50"/>
      <c r="Z1172" s="50"/>
      <c r="AA1172" s="50"/>
      <c r="AB1172" s="49"/>
      <c r="AC1172" s="84">
        <v>1172</v>
      </c>
      <c r="AD11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2" s="107">
        <v>9.5999999999999801</v>
      </c>
      <c r="AF1172" s="110"/>
      <c r="AG1172" s="2"/>
      <c r="AI1172" s="3"/>
      <c r="AJ1172" s="3"/>
      <c r="AK1172" s="3"/>
    </row>
    <row r="1173" spans="1:37" ht="34.049999999999997" customHeight="1" x14ac:dyDescent="0.3">
      <c r="A1173" t="s">
        <v>2087</v>
      </c>
      <c r="C1173" t="s">
        <v>216</v>
      </c>
      <c r="D1173" s="14"/>
      <c r="E1173" s="14" t="s">
        <v>56</v>
      </c>
      <c r="F1173" s="79">
        <v>9.7118644067796467</v>
      </c>
      <c r="G1173" s="80"/>
      <c r="H1173" s="14"/>
      <c r="I1173" s="14"/>
      <c r="J1173" s="15" t="s">
        <v>216</v>
      </c>
      <c r="K1173" s="64"/>
      <c r="L1173" s="64"/>
      <c r="M1173" s="15"/>
      <c r="N1173" s="81"/>
      <c r="O1173" s="82">
        <v>2948.87353515625</v>
      </c>
      <c r="P1173" s="82">
        <v>380.95181274414062</v>
      </c>
      <c r="Q1173" s="75"/>
      <c r="R1173" s="83"/>
      <c r="S1173" s="83"/>
      <c r="T1173" s="77"/>
      <c r="U1173" s="77"/>
      <c r="V1173" s="77"/>
      <c r="W1173" s="77"/>
      <c r="X1173" s="50"/>
      <c r="Y1173" s="50"/>
      <c r="Z1173" s="50"/>
      <c r="AA1173" s="50"/>
      <c r="AB1173" s="49"/>
      <c r="AC1173" s="84">
        <v>1173</v>
      </c>
      <c r="AD11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3" s="107">
        <v>9.6999999999999797</v>
      </c>
      <c r="AF1173" s="110"/>
      <c r="AG1173" s="2"/>
      <c r="AI1173" s="3"/>
      <c r="AJ1173" s="3"/>
      <c r="AK1173" s="3"/>
    </row>
    <row r="1174" spans="1:37" ht="34.049999999999997" customHeight="1" x14ac:dyDescent="0.3">
      <c r="A1174" t="s">
        <v>2088</v>
      </c>
      <c r="C1174" t="s">
        <v>544</v>
      </c>
      <c r="D1174" s="14"/>
      <c r="E1174" s="14" t="s">
        <v>56</v>
      </c>
      <c r="F1174" s="79">
        <v>9.8559322033898162</v>
      </c>
      <c r="G1174" s="80"/>
      <c r="H1174" s="14"/>
      <c r="I1174" s="14"/>
      <c r="J1174" s="15" t="s">
        <v>544</v>
      </c>
      <c r="K1174" s="64"/>
      <c r="L1174" s="64"/>
      <c r="M1174" s="15"/>
      <c r="N1174" s="81"/>
      <c r="O1174" s="82">
        <v>6813.3662109375</v>
      </c>
      <c r="P1174" s="82">
        <v>9084.7333984375</v>
      </c>
      <c r="Q1174" s="75"/>
      <c r="R1174" s="83"/>
      <c r="S1174" s="83"/>
      <c r="T1174" s="77"/>
      <c r="U1174" s="77"/>
      <c r="V1174" s="77"/>
      <c r="W1174" s="77"/>
      <c r="X1174" s="50"/>
      <c r="Y1174" s="50"/>
      <c r="Z1174" s="50"/>
      <c r="AA1174" s="50"/>
      <c r="AB1174" s="49"/>
      <c r="AC1174" s="84">
        <v>1174</v>
      </c>
      <c r="AD11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4" s="107">
        <v>9.7999999999999794</v>
      </c>
      <c r="AF1174" s="110"/>
      <c r="AG1174" s="2"/>
      <c r="AI1174" s="3"/>
      <c r="AJ1174" s="3"/>
      <c r="AK1174" s="3"/>
    </row>
    <row r="1175" spans="1:37" ht="34.049999999999997" customHeight="1" x14ac:dyDescent="0.3">
      <c r="A1175" t="s">
        <v>2089</v>
      </c>
      <c r="C1175" t="s">
        <v>545</v>
      </c>
      <c r="D1175" s="14"/>
      <c r="E1175" s="14" t="s">
        <v>56</v>
      </c>
      <c r="F1175" s="79">
        <v>6.3983050847457843</v>
      </c>
      <c r="G1175" s="80"/>
      <c r="H1175" s="14"/>
      <c r="I1175" s="14"/>
      <c r="J1175" s="15" t="s">
        <v>545</v>
      </c>
      <c r="K1175" s="64"/>
      <c r="L1175" s="64"/>
      <c r="M1175" s="15"/>
      <c r="N1175" s="81"/>
      <c r="O1175" s="82">
        <v>8809.521484375</v>
      </c>
      <c r="P1175" s="82">
        <v>4785.95068359375</v>
      </c>
      <c r="Q1175" s="75"/>
      <c r="R1175" s="83"/>
      <c r="S1175" s="83"/>
      <c r="T1175" s="77"/>
      <c r="U1175" s="77"/>
      <c r="V1175" s="77"/>
      <c r="W1175" s="77"/>
      <c r="X1175" s="50"/>
      <c r="Y1175" s="50"/>
      <c r="Z1175" s="50"/>
      <c r="AA1175" s="50"/>
      <c r="AB1175" s="49"/>
      <c r="AC1175" s="84">
        <v>1175</v>
      </c>
      <c r="AD11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5" s="107">
        <v>7.4</v>
      </c>
      <c r="AF1175" s="110"/>
      <c r="AG1175" s="2"/>
      <c r="AI1175" s="3"/>
      <c r="AJ1175" s="3"/>
      <c r="AK1175" s="3"/>
    </row>
    <row r="1176" spans="1:37" ht="34.049999999999997" customHeight="1" x14ac:dyDescent="0.3">
      <c r="A1176" t="s">
        <v>2090</v>
      </c>
      <c r="C1176" t="s">
        <v>341</v>
      </c>
      <c r="D1176" s="14"/>
      <c r="E1176" s="14" t="s">
        <v>56</v>
      </c>
      <c r="F1176" s="79">
        <v>6.2542372881356139</v>
      </c>
      <c r="G1176" s="80"/>
      <c r="H1176" s="14"/>
      <c r="I1176" s="14"/>
      <c r="J1176" s="15" t="s">
        <v>341</v>
      </c>
      <c r="K1176" s="64"/>
      <c r="L1176" s="64"/>
      <c r="M1176" s="15"/>
      <c r="N1176" s="81"/>
      <c r="O1176" s="82">
        <v>3431.605224609375</v>
      </c>
      <c r="P1176" s="82">
        <v>1836.53076171875</v>
      </c>
      <c r="Q1176" s="75"/>
      <c r="R1176" s="83"/>
      <c r="S1176" s="83"/>
      <c r="T1176" s="77"/>
      <c r="U1176" s="77"/>
      <c r="V1176" s="77"/>
      <c r="W1176" s="77"/>
      <c r="X1176" s="50"/>
      <c r="Y1176" s="50"/>
      <c r="Z1176" s="50"/>
      <c r="AA1176" s="50"/>
      <c r="AB1176" s="49"/>
      <c r="AC1176" s="84">
        <v>1176</v>
      </c>
      <c r="AD11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6" s="107">
        <v>7.3</v>
      </c>
      <c r="AF1176" s="110"/>
      <c r="AG1176" s="2"/>
      <c r="AI1176" s="3"/>
      <c r="AJ1176" s="3"/>
      <c r="AK1176" s="3"/>
    </row>
    <row r="1177" spans="1:37" ht="34.049999999999997" customHeight="1" x14ac:dyDescent="0.3">
      <c r="A1177" t="s">
        <v>2091</v>
      </c>
      <c r="C1177" t="s">
        <v>343</v>
      </c>
      <c r="D1177" s="14"/>
      <c r="E1177" s="14" t="s">
        <v>56</v>
      </c>
      <c r="F1177" s="79">
        <v>6.1101694915254452</v>
      </c>
      <c r="G1177" s="80"/>
      <c r="H1177" s="14"/>
      <c r="I1177" s="14"/>
      <c r="J1177" s="15" t="s">
        <v>343</v>
      </c>
      <c r="K1177" s="64"/>
      <c r="L1177" s="64"/>
      <c r="M1177" s="15"/>
      <c r="N1177" s="81"/>
      <c r="O1177" s="82">
        <v>7782.41455078125</v>
      </c>
      <c r="P1177" s="82">
        <v>5141.951171875</v>
      </c>
      <c r="Q1177" s="75"/>
      <c r="R1177" s="83"/>
      <c r="S1177" s="83"/>
      <c r="T1177" s="77"/>
      <c r="U1177" s="77"/>
      <c r="V1177" s="77"/>
      <c r="W1177" s="77"/>
      <c r="X1177" s="50"/>
      <c r="Y1177" s="50"/>
      <c r="Z1177" s="50"/>
      <c r="AA1177" s="50"/>
      <c r="AB1177" s="49"/>
      <c r="AC1177" s="84">
        <v>1177</v>
      </c>
      <c r="AD11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7" s="107">
        <v>7.2</v>
      </c>
      <c r="AF1177" s="110"/>
      <c r="AG1177" s="2"/>
      <c r="AI1177" s="3"/>
      <c r="AJ1177" s="3"/>
      <c r="AK1177" s="3"/>
    </row>
    <row r="1178" spans="1:37" ht="34.049999999999997" customHeight="1" x14ac:dyDescent="0.3">
      <c r="A1178" t="s">
        <v>2092</v>
      </c>
      <c r="C1178" t="s">
        <v>201</v>
      </c>
      <c r="D1178" s="14"/>
      <c r="E1178" s="14" t="s">
        <v>56</v>
      </c>
      <c r="F1178" s="79">
        <v>5.9661016949152756</v>
      </c>
      <c r="G1178" s="80"/>
      <c r="H1178" s="14"/>
      <c r="I1178" s="14"/>
      <c r="J1178" s="15" t="s">
        <v>201</v>
      </c>
      <c r="K1178" s="64"/>
      <c r="L1178" s="64"/>
      <c r="M1178" s="15"/>
      <c r="N1178" s="81"/>
      <c r="O1178" s="82">
        <v>4612.09912109375</v>
      </c>
      <c r="P1178" s="82">
        <v>3753.9599609375</v>
      </c>
      <c r="Q1178" s="75"/>
      <c r="R1178" s="83"/>
      <c r="S1178" s="83"/>
      <c r="T1178" s="77"/>
      <c r="U1178" s="77"/>
      <c r="V1178" s="77"/>
      <c r="W1178" s="77"/>
      <c r="X1178" s="50"/>
      <c r="Y1178" s="50"/>
      <c r="Z1178" s="50"/>
      <c r="AA1178" s="50"/>
      <c r="AB1178" s="49"/>
      <c r="AC1178" s="84">
        <v>1178</v>
      </c>
      <c r="AD11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8" s="107">
        <v>7.1</v>
      </c>
      <c r="AF1178" s="110"/>
      <c r="AG1178" s="2"/>
      <c r="AI1178" s="3"/>
      <c r="AJ1178" s="3"/>
      <c r="AK1178" s="3"/>
    </row>
    <row r="1179" spans="1:37" ht="34.049999999999997" customHeight="1" x14ac:dyDescent="0.3">
      <c r="A1179" t="s">
        <v>2093</v>
      </c>
      <c r="C1179" t="s">
        <v>353</v>
      </c>
      <c r="D1179" s="14"/>
      <c r="E1179" s="14" t="s">
        <v>56</v>
      </c>
      <c r="F1179" s="79">
        <v>5.822033898305107</v>
      </c>
      <c r="G1179" s="80"/>
      <c r="H1179" s="14"/>
      <c r="I1179" s="14"/>
      <c r="J1179" s="15" t="s">
        <v>353</v>
      </c>
      <c r="K1179" s="64"/>
      <c r="L1179" s="64"/>
      <c r="M1179" s="15"/>
      <c r="N1179" s="81"/>
      <c r="O1179" s="82">
        <v>6403.00439453125</v>
      </c>
      <c r="P1179" s="82">
        <v>4276.9384765625</v>
      </c>
      <c r="Q1179" s="75"/>
      <c r="R1179" s="83"/>
      <c r="S1179" s="83"/>
      <c r="T1179" s="77"/>
      <c r="U1179" s="77"/>
      <c r="V1179" s="77"/>
      <c r="W1179" s="77"/>
      <c r="X1179" s="50"/>
      <c r="Y1179" s="50"/>
      <c r="Z1179" s="50"/>
      <c r="AA1179" s="50"/>
      <c r="AB1179" s="49"/>
      <c r="AC1179" s="84">
        <v>1179</v>
      </c>
      <c r="AD11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79" s="107">
        <v>7</v>
      </c>
      <c r="AF1179" s="110"/>
      <c r="AG1179" s="2"/>
      <c r="AI1179" s="3"/>
      <c r="AJ1179" s="3"/>
      <c r="AK1179" s="3"/>
    </row>
    <row r="1180" spans="1:37" ht="34.049999999999997" customHeight="1" x14ac:dyDescent="0.3">
      <c r="A1180" t="s">
        <v>2094</v>
      </c>
      <c r="C1180" t="s">
        <v>436</v>
      </c>
      <c r="D1180" s="14"/>
      <c r="E1180" s="14" t="s">
        <v>56</v>
      </c>
      <c r="F1180" s="79">
        <v>5.6779661016949383</v>
      </c>
      <c r="G1180" s="80"/>
      <c r="H1180" s="14"/>
      <c r="I1180" s="14"/>
      <c r="J1180" s="15" t="s">
        <v>436</v>
      </c>
      <c r="K1180" s="64"/>
      <c r="L1180" s="64"/>
      <c r="M1180" s="15"/>
      <c r="N1180" s="81"/>
      <c r="O1180" s="82">
        <v>3690.996337890625</v>
      </c>
      <c r="P1180" s="82">
        <v>472.5068359375</v>
      </c>
      <c r="Q1180" s="75"/>
      <c r="R1180" s="83"/>
      <c r="S1180" s="83"/>
      <c r="T1180" s="77"/>
      <c r="U1180" s="77"/>
      <c r="V1180" s="77"/>
      <c r="W1180" s="77"/>
      <c r="X1180" s="50"/>
      <c r="Y1180" s="50"/>
      <c r="Z1180" s="50"/>
      <c r="AA1180" s="50"/>
      <c r="AB1180" s="49"/>
      <c r="AC1180" s="84">
        <v>1180</v>
      </c>
      <c r="AD11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0" s="107">
        <v>6.9</v>
      </c>
      <c r="AF1180" s="110"/>
      <c r="AG1180" s="2"/>
      <c r="AI1180" s="3"/>
      <c r="AJ1180" s="3"/>
      <c r="AK1180" s="3"/>
    </row>
    <row r="1181" spans="1:37" ht="34.049999999999997" customHeight="1" x14ac:dyDescent="0.3">
      <c r="A1181" t="s">
        <v>2095</v>
      </c>
      <c r="C1181" t="s">
        <v>446</v>
      </c>
      <c r="D1181" s="14"/>
      <c r="E1181" s="14" t="s">
        <v>56</v>
      </c>
      <c r="F1181" s="79">
        <v>5.5338983050847679</v>
      </c>
      <c r="G1181" s="80"/>
      <c r="H1181" s="14"/>
      <c r="I1181" s="14"/>
      <c r="J1181" s="15" t="s">
        <v>446</v>
      </c>
      <c r="K1181" s="64"/>
      <c r="L1181" s="64"/>
      <c r="M1181" s="15"/>
      <c r="N1181" s="81"/>
      <c r="O1181" s="82">
        <v>2270.06640625</v>
      </c>
      <c r="P1181" s="82">
        <v>6164.92041015625</v>
      </c>
      <c r="Q1181" s="75"/>
      <c r="R1181" s="83"/>
      <c r="S1181" s="83"/>
      <c r="T1181" s="77"/>
      <c r="U1181" s="77"/>
      <c r="V1181" s="77"/>
      <c r="W1181" s="77"/>
      <c r="X1181" s="50"/>
      <c r="Y1181" s="50"/>
      <c r="Z1181" s="50"/>
      <c r="AA1181" s="50"/>
      <c r="AB1181" s="49"/>
      <c r="AC1181" s="84">
        <v>1181</v>
      </c>
      <c r="AD11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1" s="107">
        <v>6.8</v>
      </c>
      <c r="AF1181" s="110"/>
      <c r="AG1181" s="2"/>
      <c r="AI1181" s="3"/>
      <c r="AJ1181" s="3"/>
      <c r="AK1181" s="3"/>
    </row>
    <row r="1182" spans="1:37" ht="34.049999999999997" customHeight="1" x14ac:dyDescent="0.3">
      <c r="A1182" t="s">
        <v>2096</v>
      </c>
      <c r="C1182" t="s">
        <v>546</v>
      </c>
      <c r="D1182" s="14"/>
      <c r="E1182" s="14" t="s">
        <v>56</v>
      </c>
      <c r="F1182" s="79">
        <v>5.3898305084745992</v>
      </c>
      <c r="G1182" s="80"/>
      <c r="H1182" s="14"/>
      <c r="I1182" s="14"/>
      <c r="J1182" s="15" t="s">
        <v>546</v>
      </c>
      <c r="K1182" s="64"/>
      <c r="L1182" s="64"/>
      <c r="M1182" s="15"/>
      <c r="N1182" s="81"/>
      <c r="O1182" s="82">
        <v>7569.6064453125</v>
      </c>
      <c r="P1182" s="82">
        <v>8833.3701171875</v>
      </c>
      <c r="Q1182" s="75"/>
      <c r="R1182" s="83"/>
      <c r="S1182" s="83"/>
      <c r="T1182" s="77"/>
      <c r="U1182" s="77"/>
      <c r="V1182" s="77"/>
      <c r="W1182" s="77"/>
      <c r="X1182" s="50"/>
      <c r="Y1182" s="50"/>
      <c r="Z1182" s="50"/>
      <c r="AA1182" s="50"/>
      <c r="AB1182" s="49"/>
      <c r="AC1182" s="84">
        <v>1182</v>
      </c>
      <c r="AD11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2" s="107">
        <v>6.7</v>
      </c>
      <c r="AF1182" s="110"/>
      <c r="AG1182" s="2"/>
      <c r="AI1182" s="3"/>
      <c r="AJ1182" s="3"/>
      <c r="AK1182" s="3"/>
    </row>
    <row r="1183" spans="1:37" ht="34.049999999999997" customHeight="1" x14ac:dyDescent="0.3">
      <c r="A1183" t="s">
        <v>2097</v>
      </c>
      <c r="C1183" t="s">
        <v>323</v>
      </c>
      <c r="D1183" s="14"/>
      <c r="E1183" s="14" t="s">
        <v>56</v>
      </c>
      <c r="F1183" s="79">
        <v>5.2457627118644297</v>
      </c>
      <c r="G1183" s="80"/>
      <c r="H1183" s="14"/>
      <c r="I1183" s="14"/>
      <c r="J1183" s="15" t="s">
        <v>323</v>
      </c>
      <c r="K1183" s="64"/>
      <c r="L1183" s="64"/>
      <c r="M1183" s="15"/>
      <c r="N1183" s="81"/>
      <c r="O1183" s="82">
        <v>3507.4521484375</v>
      </c>
      <c r="P1183" s="82">
        <v>5230.244140625</v>
      </c>
      <c r="Q1183" s="75"/>
      <c r="R1183" s="83"/>
      <c r="S1183" s="83"/>
      <c r="T1183" s="77"/>
      <c r="U1183" s="77"/>
      <c r="V1183" s="77"/>
      <c r="W1183" s="77"/>
      <c r="X1183" s="50"/>
      <c r="Y1183" s="50"/>
      <c r="Z1183" s="50"/>
      <c r="AA1183" s="50"/>
      <c r="AB1183" s="49"/>
      <c r="AC1183" s="84">
        <v>1183</v>
      </c>
      <c r="AD11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3" s="107">
        <v>6.6</v>
      </c>
      <c r="AF1183" s="110"/>
      <c r="AG1183" s="2"/>
      <c r="AI1183" s="3"/>
      <c r="AJ1183" s="3"/>
      <c r="AK1183" s="3"/>
    </row>
    <row r="1184" spans="1:37" ht="34.049999999999997" customHeight="1" x14ac:dyDescent="0.3">
      <c r="A1184" t="s">
        <v>2098</v>
      </c>
      <c r="C1184" t="s">
        <v>341</v>
      </c>
      <c r="D1184" s="14"/>
      <c r="E1184" s="14" t="s">
        <v>56</v>
      </c>
      <c r="F1184" s="79">
        <v>5.1016949152542601</v>
      </c>
      <c r="G1184" s="80"/>
      <c r="H1184" s="14"/>
      <c r="I1184" s="14"/>
      <c r="J1184" s="15" t="s">
        <v>341</v>
      </c>
      <c r="K1184" s="64"/>
      <c r="L1184" s="64"/>
      <c r="M1184" s="15"/>
      <c r="N1184" s="81"/>
      <c r="O1184" s="82">
        <v>2851.177978515625</v>
      </c>
      <c r="P1184" s="82">
        <v>1829.5296630859375</v>
      </c>
      <c r="Q1184" s="75"/>
      <c r="R1184" s="83"/>
      <c r="S1184" s="83"/>
      <c r="T1184" s="77"/>
      <c r="U1184" s="77"/>
      <c r="V1184" s="77"/>
      <c r="W1184" s="77"/>
      <c r="X1184" s="50"/>
      <c r="Y1184" s="50"/>
      <c r="Z1184" s="50"/>
      <c r="AA1184" s="50"/>
      <c r="AB1184" s="49"/>
      <c r="AC1184" s="84">
        <v>1184</v>
      </c>
      <c r="AD11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4" s="107">
        <v>6.5</v>
      </c>
      <c r="AF1184" s="110"/>
      <c r="AG1184" s="2"/>
      <c r="AI1184" s="3"/>
      <c r="AJ1184" s="3"/>
      <c r="AK1184" s="3"/>
    </row>
    <row r="1185" spans="1:37" ht="34.049999999999997" customHeight="1" x14ac:dyDescent="0.3">
      <c r="A1185" t="s">
        <v>2099</v>
      </c>
      <c r="C1185" t="s">
        <v>547</v>
      </c>
      <c r="D1185" s="14"/>
      <c r="E1185" s="14" t="s">
        <v>56</v>
      </c>
      <c r="F1185" s="79">
        <v>4.9576271186440763</v>
      </c>
      <c r="G1185" s="80"/>
      <c r="H1185" s="14"/>
      <c r="I1185" s="14"/>
      <c r="J1185" s="15" t="s">
        <v>547</v>
      </c>
      <c r="K1185" s="64"/>
      <c r="L1185" s="64"/>
      <c r="M1185" s="15"/>
      <c r="N1185" s="81"/>
      <c r="O1185" s="82">
        <v>4164.82861328125</v>
      </c>
      <c r="P1185" s="82">
        <v>520.03521728515625</v>
      </c>
      <c r="Q1185" s="75"/>
      <c r="R1185" s="83"/>
      <c r="S1185" s="83"/>
      <c r="T1185" s="77"/>
      <c r="U1185" s="77"/>
      <c r="V1185" s="77"/>
      <c r="W1185" s="77"/>
      <c r="X1185" s="50"/>
      <c r="Y1185" s="50"/>
      <c r="Z1185" s="50"/>
      <c r="AA1185" s="50"/>
      <c r="AB1185" s="49"/>
      <c r="AC1185" s="84">
        <v>1185</v>
      </c>
      <c r="AD11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5" s="107">
        <v>6.3999999999999897</v>
      </c>
      <c r="AF1185" s="110"/>
      <c r="AG1185" s="2"/>
      <c r="AI1185" s="3"/>
      <c r="AJ1185" s="3"/>
      <c r="AK1185" s="3"/>
    </row>
    <row r="1186" spans="1:37" ht="34.049999999999997" customHeight="1" x14ac:dyDescent="0.3">
      <c r="A1186" t="s">
        <v>2100</v>
      </c>
      <c r="C1186" t="s">
        <v>190</v>
      </c>
      <c r="D1186" s="14"/>
      <c r="E1186" s="14" t="s">
        <v>56</v>
      </c>
      <c r="F1186" s="79">
        <v>4.8135593220339077</v>
      </c>
      <c r="G1186" s="80"/>
      <c r="H1186" s="14"/>
      <c r="I1186" s="14"/>
      <c r="J1186" s="15" t="s">
        <v>190</v>
      </c>
      <c r="K1186" s="64"/>
      <c r="L1186" s="64"/>
      <c r="M1186" s="15"/>
      <c r="N1186" s="81"/>
      <c r="O1186" s="82">
        <v>6194.30517578125</v>
      </c>
      <c r="P1186" s="82">
        <v>719.05755615234375</v>
      </c>
      <c r="Q1186" s="75"/>
      <c r="R1186" s="83"/>
      <c r="S1186" s="83"/>
      <c r="T1186" s="77"/>
      <c r="U1186" s="77"/>
      <c r="V1186" s="77"/>
      <c r="W1186" s="77"/>
      <c r="X1186" s="50"/>
      <c r="Y1186" s="50"/>
      <c r="Z1186" s="50"/>
      <c r="AA1186" s="50"/>
      <c r="AB1186" s="49"/>
      <c r="AC1186" s="84">
        <v>1186</v>
      </c>
      <c r="AD11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6" s="107">
        <v>6.2999999999999901</v>
      </c>
      <c r="AF1186" s="110"/>
      <c r="AG1186" s="2"/>
      <c r="AI1186" s="3"/>
      <c r="AJ1186" s="3"/>
      <c r="AK1186" s="3"/>
    </row>
    <row r="1187" spans="1:37" ht="34.049999999999997" customHeight="1" x14ac:dyDescent="0.3">
      <c r="A1187" t="s">
        <v>2101</v>
      </c>
      <c r="C1187" t="s">
        <v>456</v>
      </c>
      <c r="D1187" s="14"/>
      <c r="E1187" s="14" t="s">
        <v>56</v>
      </c>
      <c r="F1187" s="79">
        <v>4.669491525423739</v>
      </c>
      <c r="G1187" s="80"/>
      <c r="H1187" s="14"/>
      <c r="I1187" s="14"/>
      <c r="J1187" s="15" t="s">
        <v>456</v>
      </c>
      <c r="K1187" s="64"/>
      <c r="L1187" s="64"/>
      <c r="M1187" s="15"/>
      <c r="N1187" s="81"/>
      <c r="O1187" s="82">
        <v>1039.34130859375</v>
      </c>
      <c r="P1187" s="82">
        <v>3674.696044921875</v>
      </c>
      <c r="Q1187" s="75"/>
      <c r="R1187" s="83"/>
      <c r="S1187" s="83"/>
      <c r="T1187" s="77"/>
      <c r="U1187" s="77"/>
      <c r="V1187" s="77"/>
      <c r="W1187" s="77"/>
      <c r="X1187" s="50"/>
      <c r="Y1187" s="50"/>
      <c r="Z1187" s="50"/>
      <c r="AA1187" s="50"/>
      <c r="AB1187" s="49"/>
      <c r="AC1187" s="84">
        <v>1187</v>
      </c>
      <c r="AD11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7" s="107">
        <v>6.1999999999999904</v>
      </c>
      <c r="AF1187" s="110"/>
      <c r="AG1187" s="2"/>
      <c r="AI1187" s="3"/>
      <c r="AJ1187" s="3"/>
      <c r="AK1187" s="3"/>
    </row>
    <row r="1188" spans="1:37" ht="34.049999999999997" customHeight="1" x14ac:dyDescent="0.3">
      <c r="A1188" t="s">
        <v>2102</v>
      </c>
      <c r="C1188" t="s">
        <v>423</v>
      </c>
      <c r="D1188" s="14"/>
      <c r="E1188" s="14" t="s">
        <v>56</v>
      </c>
      <c r="F1188" s="79">
        <v>4.5254237288135686</v>
      </c>
      <c r="G1188" s="80"/>
      <c r="H1188" s="14"/>
      <c r="I1188" s="14"/>
      <c r="J1188" s="15" t="s">
        <v>423</v>
      </c>
      <c r="K1188" s="64"/>
      <c r="L1188" s="64"/>
      <c r="M1188" s="15"/>
      <c r="N1188" s="81"/>
      <c r="O1188" s="82">
        <v>3221.838623046875</v>
      </c>
      <c r="P1188" s="82">
        <v>4844.14501953125</v>
      </c>
      <c r="Q1188" s="75"/>
      <c r="R1188" s="83"/>
      <c r="S1188" s="83"/>
      <c r="T1188" s="77"/>
      <c r="U1188" s="77"/>
      <c r="V1188" s="77"/>
      <c r="W1188" s="77"/>
      <c r="X1188" s="50"/>
      <c r="Y1188" s="50"/>
      <c r="Z1188" s="50"/>
      <c r="AA1188" s="50"/>
      <c r="AB1188" s="49"/>
      <c r="AC1188" s="84">
        <v>1188</v>
      </c>
      <c r="AD11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8" s="107">
        <v>6.0999999999999899</v>
      </c>
      <c r="AF1188" s="110"/>
      <c r="AG1188" s="2"/>
      <c r="AI1188" s="3"/>
      <c r="AJ1188" s="3"/>
      <c r="AK1188" s="3"/>
    </row>
    <row r="1189" spans="1:37" ht="34.049999999999997" customHeight="1" x14ac:dyDescent="0.3">
      <c r="A1189" t="s">
        <v>2103</v>
      </c>
      <c r="C1189" t="s">
        <v>548</v>
      </c>
      <c r="D1189" s="14"/>
      <c r="E1189" s="14" t="s">
        <v>56</v>
      </c>
      <c r="F1189" s="79">
        <v>4.3813559322033999</v>
      </c>
      <c r="G1189" s="80"/>
      <c r="H1189" s="14"/>
      <c r="I1189" s="14"/>
      <c r="J1189" s="15" t="s">
        <v>548</v>
      </c>
      <c r="K1189" s="64"/>
      <c r="L1189" s="64"/>
      <c r="M1189" s="15"/>
      <c r="N1189" s="81"/>
      <c r="O1189" s="82">
        <v>1214.828369140625</v>
      </c>
      <c r="P1189" s="82">
        <v>2319.298828125</v>
      </c>
      <c r="Q1189" s="75"/>
      <c r="R1189" s="83"/>
      <c r="S1189" s="83"/>
      <c r="T1189" s="77"/>
      <c r="U1189" s="77"/>
      <c r="V1189" s="77"/>
      <c r="W1189" s="77"/>
      <c r="X1189" s="50"/>
      <c r="Y1189" s="50"/>
      <c r="Z1189" s="50"/>
      <c r="AA1189" s="50"/>
      <c r="AB1189" s="49"/>
      <c r="AC1189" s="84">
        <v>1189</v>
      </c>
      <c r="AD11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89" s="107">
        <v>5.9999999999999902</v>
      </c>
      <c r="AF1189" s="110"/>
      <c r="AG1189" s="2"/>
      <c r="AI1189" s="3"/>
      <c r="AJ1189" s="3"/>
      <c r="AK1189" s="3"/>
    </row>
    <row r="1190" spans="1:37" ht="34.049999999999997" customHeight="1" x14ac:dyDescent="0.3">
      <c r="A1190" t="s">
        <v>2104</v>
      </c>
      <c r="C1190" t="s">
        <v>341</v>
      </c>
      <c r="D1190" s="14"/>
      <c r="E1190" s="14" t="s">
        <v>56</v>
      </c>
      <c r="F1190" s="79">
        <v>4.2372881355932304</v>
      </c>
      <c r="G1190" s="80"/>
      <c r="H1190" s="14"/>
      <c r="I1190" s="14"/>
      <c r="J1190" s="15" t="s">
        <v>341</v>
      </c>
      <c r="K1190" s="64"/>
      <c r="L1190" s="64"/>
      <c r="M1190" s="15"/>
      <c r="N1190" s="81"/>
      <c r="O1190" s="82">
        <v>1190.9405517578125</v>
      </c>
      <c r="P1190" s="82">
        <v>2479.0380859375</v>
      </c>
      <c r="Q1190" s="75"/>
      <c r="R1190" s="83"/>
      <c r="S1190" s="83"/>
      <c r="T1190" s="77"/>
      <c r="U1190" s="77"/>
      <c r="V1190" s="77"/>
      <c r="W1190" s="77"/>
      <c r="X1190" s="50"/>
      <c r="Y1190" s="50"/>
      <c r="Z1190" s="50"/>
      <c r="AA1190" s="50"/>
      <c r="AB1190" s="49"/>
      <c r="AC1190" s="84">
        <v>1190</v>
      </c>
      <c r="AD11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0" s="107">
        <v>5.8999999999999897</v>
      </c>
      <c r="AF1190" s="110"/>
      <c r="AG1190" s="2"/>
      <c r="AI1190" s="3"/>
      <c r="AJ1190" s="3"/>
      <c r="AK1190" s="3"/>
    </row>
    <row r="1191" spans="1:37" ht="34.049999999999997" customHeight="1" x14ac:dyDescent="0.3">
      <c r="A1191" t="s">
        <v>2105</v>
      </c>
      <c r="C1191" t="s">
        <v>395</v>
      </c>
      <c r="D1191" s="14"/>
      <c r="E1191" s="14" t="s">
        <v>56</v>
      </c>
      <c r="F1191" s="79">
        <v>4.0932203389830608</v>
      </c>
      <c r="G1191" s="80"/>
      <c r="H1191" s="14"/>
      <c r="I1191" s="14"/>
      <c r="J1191" s="15" t="s">
        <v>395</v>
      </c>
      <c r="K1191" s="64"/>
      <c r="L1191" s="64"/>
      <c r="M1191" s="15"/>
      <c r="N1191" s="81"/>
      <c r="O1191" s="82">
        <v>2612.46826171875</v>
      </c>
      <c r="P1191" s="82">
        <v>8941.6923828125</v>
      </c>
      <c r="Q1191" s="75"/>
      <c r="R1191" s="83"/>
      <c r="S1191" s="83"/>
      <c r="T1191" s="77"/>
      <c r="U1191" s="77"/>
      <c r="V1191" s="77"/>
      <c r="W1191" s="77"/>
      <c r="X1191" s="50"/>
      <c r="Y1191" s="50"/>
      <c r="Z1191" s="50"/>
      <c r="AA1191" s="50"/>
      <c r="AB1191" s="49"/>
      <c r="AC1191" s="84">
        <v>1191</v>
      </c>
      <c r="AD11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1" s="107">
        <v>5.7999999999999901</v>
      </c>
      <c r="AF1191" s="110"/>
      <c r="AG1191" s="2"/>
      <c r="AI1191" s="3"/>
      <c r="AJ1191" s="3"/>
      <c r="AK1191" s="3"/>
    </row>
    <row r="1192" spans="1:37" ht="34.049999999999997" customHeight="1" x14ac:dyDescent="0.3">
      <c r="A1192" t="s">
        <v>2106</v>
      </c>
      <c r="C1192" t="s">
        <v>222</v>
      </c>
      <c r="D1192" s="14"/>
      <c r="E1192" s="14" t="s">
        <v>56</v>
      </c>
      <c r="F1192" s="79">
        <v>3.9491525423728926</v>
      </c>
      <c r="G1192" s="80"/>
      <c r="H1192" s="14"/>
      <c r="I1192" s="14"/>
      <c r="J1192" s="15" t="s">
        <v>222</v>
      </c>
      <c r="K1192" s="64"/>
      <c r="L1192" s="64"/>
      <c r="M1192" s="15"/>
      <c r="N1192" s="81"/>
      <c r="O1192" s="82">
        <v>5143.6669921875</v>
      </c>
      <c r="P1192" s="82">
        <v>294.96734619140625</v>
      </c>
      <c r="Q1192" s="75"/>
      <c r="R1192" s="83"/>
      <c r="S1192" s="83"/>
      <c r="T1192" s="77"/>
      <c r="U1192" s="77"/>
      <c r="V1192" s="77"/>
      <c r="W1192" s="77"/>
      <c r="X1192" s="50"/>
      <c r="Y1192" s="50"/>
      <c r="Z1192" s="50"/>
      <c r="AA1192" s="50"/>
      <c r="AB1192" s="49"/>
      <c r="AC1192" s="84">
        <v>1192</v>
      </c>
      <c r="AD11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2" s="107">
        <v>5.6999999999999904</v>
      </c>
      <c r="AF1192" s="110"/>
      <c r="AG1192" s="2"/>
      <c r="AI1192" s="3"/>
      <c r="AJ1192" s="3"/>
      <c r="AK1192" s="3"/>
    </row>
    <row r="1193" spans="1:37" ht="34.049999999999997" customHeight="1" x14ac:dyDescent="0.3">
      <c r="A1193" t="s">
        <v>2107</v>
      </c>
      <c r="C1193" t="s">
        <v>542</v>
      </c>
      <c r="D1193" s="14"/>
      <c r="E1193" s="14" t="s">
        <v>56</v>
      </c>
      <c r="F1193" s="79">
        <v>3.8050847457627222</v>
      </c>
      <c r="G1193" s="80"/>
      <c r="H1193" s="14"/>
      <c r="I1193" s="14"/>
      <c r="J1193" s="15" t="s">
        <v>542</v>
      </c>
      <c r="K1193" s="64"/>
      <c r="L1193" s="64"/>
      <c r="M1193" s="15"/>
      <c r="N1193" s="81"/>
      <c r="O1193" s="82">
        <v>701.18359375</v>
      </c>
      <c r="P1193" s="82">
        <v>6821.1259765625</v>
      </c>
      <c r="Q1193" s="75"/>
      <c r="R1193" s="83"/>
      <c r="S1193" s="83"/>
      <c r="T1193" s="77"/>
      <c r="U1193" s="77"/>
      <c r="V1193" s="77"/>
      <c r="W1193" s="77"/>
      <c r="X1193" s="50"/>
      <c r="Y1193" s="50"/>
      <c r="Z1193" s="50"/>
      <c r="AA1193" s="50"/>
      <c r="AB1193" s="49"/>
      <c r="AC1193" s="84">
        <v>1193</v>
      </c>
      <c r="AD11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3" s="107">
        <v>5.5999999999999899</v>
      </c>
      <c r="AF1193" s="110"/>
      <c r="AG1193" s="2"/>
      <c r="AI1193" s="3"/>
      <c r="AJ1193" s="3"/>
      <c r="AK1193" s="3"/>
    </row>
    <row r="1194" spans="1:37" ht="34.049999999999997" customHeight="1" x14ac:dyDescent="0.3">
      <c r="A1194" t="s">
        <v>2108</v>
      </c>
      <c r="C1194" t="s">
        <v>298</v>
      </c>
      <c r="D1194" s="14"/>
      <c r="E1194" s="14" t="s">
        <v>56</v>
      </c>
      <c r="F1194" s="79">
        <v>3.6610169491525539</v>
      </c>
      <c r="G1194" s="80"/>
      <c r="H1194" s="14"/>
      <c r="I1194" s="14"/>
      <c r="J1194" s="15" t="s">
        <v>298</v>
      </c>
      <c r="K1194" s="64"/>
      <c r="L1194" s="64"/>
      <c r="M1194" s="15"/>
      <c r="N1194" s="81"/>
      <c r="O1194" s="82">
        <v>6639.8564453125</v>
      </c>
      <c r="P1194" s="82">
        <v>4910.95361328125</v>
      </c>
      <c r="Q1194" s="75"/>
      <c r="R1194" s="83"/>
      <c r="S1194" s="83"/>
      <c r="T1194" s="77"/>
      <c r="U1194" s="77"/>
      <c r="V1194" s="77"/>
      <c r="W1194" s="77"/>
      <c r="X1194" s="50"/>
      <c r="Y1194" s="50"/>
      <c r="Z1194" s="50"/>
      <c r="AA1194" s="50"/>
      <c r="AB1194" s="49"/>
      <c r="AC1194" s="84">
        <v>1194</v>
      </c>
      <c r="AD11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4" s="107">
        <v>5.4999999999999902</v>
      </c>
      <c r="AF1194" s="110"/>
      <c r="AG1194" s="2"/>
      <c r="AI1194" s="3"/>
      <c r="AJ1194" s="3"/>
      <c r="AK1194" s="3"/>
    </row>
    <row r="1195" spans="1:37" ht="34.049999999999997" customHeight="1" x14ac:dyDescent="0.3">
      <c r="A1195" t="s">
        <v>2109</v>
      </c>
      <c r="C1195" t="s">
        <v>243</v>
      </c>
      <c r="D1195" s="14"/>
      <c r="E1195" s="14" t="s">
        <v>56</v>
      </c>
      <c r="F1195" s="79">
        <v>3.5169491525423835</v>
      </c>
      <c r="G1195" s="80"/>
      <c r="H1195" s="14"/>
      <c r="I1195" s="14"/>
      <c r="J1195" s="15" t="s">
        <v>243</v>
      </c>
      <c r="K1195" s="64"/>
      <c r="L1195" s="64"/>
      <c r="M1195" s="15"/>
      <c r="N1195" s="81"/>
      <c r="O1195" s="82">
        <v>1248.6494140625</v>
      </c>
      <c r="P1195" s="82">
        <v>6613.97998046875</v>
      </c>
      <c r="Q1195" s="75"/>
      <c r="R1195" s="83"/>
      <c r="S1195" s="83"/>
      <c r="T1195" s="77"/>
      <c r="U1195" s="77"/>
      <c r="V1195" s="77"/>
      <c r="W1195" s="77"/>
      <c r="X1195" s="50"/>
      <c r="Y1195" s="50"/>
      <c r="Z1195" s="50"/>
      <c r="AA1195" s="50"/>
      <c r="AB1195" s="49"/>
      <c r="AC1195" s="84">
        <v>1195</v>
      </c>
      <c r="AD11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5" s="107">
        <v>5.3999999999999897</v>
      </c>
      <c r="AF1195" s="110"/>
      <c r="AG1195" s="2"/>
      <c r="AI1195" s="3"/>
      <c r="AJ1195" s="3"/>
      <c r="AK1195" s="3"/>
    </row>
    <row r="1196" spans="1:37" ht="34.049999999999997" customHeight="1" x14ac:dyDescent="0.3">
      <c r="A1196" t="s">
        <v>2110</v>
      </c>
      <c r="C1196" t="s">
        <v>549</v>
      </c>
      <c r="D1196" s="14"/>
      <c r="E1196" s="14" t="s">
        <v>56</v>
      </c>
      <c r="F1196" s="79">
        <v>3.3728813559322148</v>
      </c>
      <c r="G1196" s="80"/>
      <c r="H1196" s="14"/>
      <c r="I1196" s="14"/>
      <c r="J1196" s="15" t="s">
        <v>549</v>
      </c>
      <c r="K1196" s="64"/>
      <c r="L1196" s="64"/>
      <c r="M1196" s="15"/>
      <c r="N1196" s="81"/>
      <c r="O1196" s="82">
        <v>617.26812744140625</v>
      </c>
      <c r="P1196" s="82">
        <v>6918.4365234375</v>
      </c>
      <c r="Q1196" s="75"/>
      <c r="R1196" s="83"/>
      <c r="S1196" s="83"/>
      <c r="T1196" s="77"/>
      <c r="U1196" s="77"/>
      <c r="V1196" s="77"/>
      <c r="W1196" s="77"/>
      <c r="X1196" s="50"/>
      <c r="Y1196" s="50"/>
      <c r="Z1196" s="50"/>
      <c r="AA1196" s="50"/>
      <c r="AB1196" s="49"/>
      <c r="AC1196" s="84">
        <v>1196</v>
      </c>
      <c r="AD11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6" s="107">
        <v>5.2999999999999901</v>
      </c>
      <c r="AF1196" s="110"/>
      <c r="AG1196" s="2"/>
      <c r="AI1196" s="3"/>
      <c r="AJ1196" s="3"/>
      <c r="AK1196" s="3"/>
    </row>
    <row r="1197" spans="1:37" ht="34.049999999999997" customHeight="1" x14ac:dyDescent="0.3">
      <c r="A1197" t="s">
        <v>2111</v>
      </c>
      <c r="C1197" t="s">
        <v>272</v>
      </c>
      <c r="D1197" s="14"/>
      <c r="E1197" s="14" t="s">
        <v>56</v>
      </c>
      <c r="F1197" s="79">
        <v>3.2288135593220462</v>
      </c>
      <c r="G1197" s="80"/>
      <c r="H1197" s="14"/>
      <c r="I1197" s="14"/>
      <c r="J1197" s="15" t="s">
        <v>272</v>
      </c>
      <c r="K1197" s="64"/>
      <c r="L1197" s="64"/>
      <c r="M1197" s="15"/>
      <c r="N1197" s="81"/>
      <c r="O1197" s="82">
        <v>8940.455078125</v>
      </c>
      <c r="P1197" s="82">
        <v>7047.90185546875</v>
      </c>
      <c r="Q1197" s="75"/>
      <c r="R1197" s="83"/>
      <c r="S1197" s="83"/>
      <c r="T1197" s="77"/>
      <c r="U1197" s="77"/>
      <c r="V1197" s="77"/>
      <c r="W1197" s="77"/>
      <c r="X1197" s="50"/>
      <c r="Y1197" s="50"/>
      <c r="Z1197" s="50"/>
      <c r="AA1197" s="50"/>
      <c r="AB1197" s="49"/>
      <c r="AC1197" s="84">
        <v>1197</v>
      </c>
      <c r="AD11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7" s="107">
        <v>5.1999999999999904</v>
      </c>
      <c r="AF1197" s="110"/>
      <c r="AG1197" s="2"/>
      <c r="AI1197" s="3"/>
      <c r="AJ1197" s="3"/>
      <c r="AK1197" s="3"/>
    </row>
    <row r="1198" spans="1:37" ht="34.049999999999997" customHeight="1" x14ac:dyDescent="0.3">
      <c r="A1198" t="s">
        <v>2112</v>
      </c>
      <c r="C1198" t="s">
        <v>253</v>
      </c>
      <c r="D1198" s="14"/>
      <c r="E1198" s="14" t="s">
        <v>56</v>
      </c>
      <c r="F1198" s="79">
        <v>3.0847457627118757</v>
      </c>
      <c r="G1198" s="80"/>
      <c r="H1198" s="14"/>
      <c r="I1198" s="14"/>
      <c r="J1198" s="15" t="s">
        <v>253</v>
      </c>
      <c r="K1198" s="64"/>
      <c r="L1198" s="64"/>
      <c r="M1198" s="15"/>
      <c r="N1198" s="81"/>
      <c r="O1198" s="82">
        <v>9055.9716796875</v>
      </c>
      <c r="P1198" s="82">
        <v>5075.69580078125</v>
      </c>
      <c r="Q1198" s="75"/>
      <c r="R1198" s="83"/>
      <c r="S1198" s="83"/>
      <c r="T1198" s="77"/>
      <c r="U1198" s="77"/>
      <c r="V1198" s="77"/>
      <c r="W1198" s="77"/>
      <c r="X1198" s="50"/>
      <c r="Y1198" s="50"/>
      <c r="Z1198" s="50"/>
      <c r="AA1198" s="50"/>
      <c r="AB1198" s="49"/>
      <c r="AC1198" s="84">
        <v>1198</v>
      </c>
      <c r="AD11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8" s="107">
        <v>5.0999999999999899</v>
      </c>
      <c r="AF1198" s="110"/>
      <c r="AG1198" s="2"/>
      <c r="AI1198" s="3"/>
      <c r="AJ1198" s="3"/>
      <c r="AK1198" s="3"/>
    </row>
    <row r="1199" spans="1:37" ht="34.049999999999997" customHeight="1" x14ac:dyDescent="0.3">
      <c r="A1199" t="s">
        <v>2113</v>
      </c>
      <c r="C1199" t="s">
        <v>395</v>
      </c>
      <c r="D1199" s="14"/>
      <c r="E1199" s="14" t="s">
        <v>56</v>
      </c>
      <c r="F1199" s="79">
        <v>2.9406779661017075</v>
      </c>
      <c r="G1199" s="80"/>
      <c r="H1199" s="14"/>
      <c r="I1199" s="14"/>
      <c r="J1199" s="15" t="s">
        <v>395</v>
      </c>
      <c r="K1199" s="64"/>
      <c r="L1199" s="64"/>
      <c r="M1199" s="15"/>
      <c r="N1199" s="81"/>
      <c r="O1199" s="82">
        <v>4390.2412109375</v>
      </c>
      <c r="P1199" s="82">
        <v>8676.4521484375</v>
      </c>
      <c r="Q1199" s="75"/>
      <c r="R1199" s="83"/>
      <c r="S1199" s="83"/>
      <c r="T1199" s="77"/>
      <c r="U1199" s="77"/>
      <c r="V1199" s="77"/>
      <c r="W1199" s="77"/>
      <c r="X1199" s="50"/>
      <c r="Y1199" s="50"/>
      <c r="Z1199" s="50"/>
      <c r="AA1199" s="50"/>
      <c r="AB1199" s="49"/>
      <c r="AC1199" s="84">
        <v>1199</v>
      </c>
      <c r="AD11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199" s="107">
        <v>4.9999999999999902</v>
      </c>
      <c r="AF1199" s="110"/>
      <c r="AG1199" s="2"/>
      <c r="AI1199" s="3"/>
      <c r="AJ1199" s="3"/>
      <c r="AK1199" s="3"/>
    </row>
    <row r="1200" spans="1:37" ht="34.049999999999997" customHeight="1" x14ac:dyDescent="0.3">
      <c r="A1200" t="s">
        <v>2114</v>
      </c>
      <c r="C1200" t="s">
        <v>550</v>
      </c>
      <c r="D1200" s="14"/>
      <c r="E1200" s="14" t="s">
        <v>56</v>
      </c>
      <c r="F1200" s="79">
        <v>2.7966101694915375</v>
      </c>
      <c r="G1200" s="80"/>
      <c r="H1200" s="14"/>
      <c r="I1200" s="14"/>
      <c r="J1200" s="15" t="s">
        <v>550</v>
      </c>
      <c r="K1200" s="64"/>
      <c r="L1200" s="64"/>
      <c r="M1200" s="15"/>
      <c r="N1200" s="81"/>
      <c r="O1200" s="82">
        <v>274.63629150390625</v>
      </c>
      <c r="P1200" s="82">
        <v>6672.5966796875</v>
      </c>
      <c r="Q1200" s="75"/>
      <c r="R1200" s="83"/>
      <c r="S1200" s="83"/>
      <c r="T1200" s="77"/>
      <c r="U1200" s="77"/>
      <c r="V1200" s="77"/>
      <c r="W1200" s="77"/>
      <c r="X1200" s="50"/>
      <c r="Y1200" s="50"/>
      <c r="Z1200" s="50"/>
      <c r="AA1200" s="50"/>
      <c r="AB1200" s="49"/>
      <c r="AC1200" s="84">
        <v>1200</v>
      </c>
      <c r="AD12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0" s="107">
        <v>4.8999999999999897</v>
      </c>
      <c r="AF1200" s="110"/>
      <c r="AG1200" s="2"/>
      <c r="AI1200" s="3"/>
      <c r="AJ1200" s="3"/>
      <c r="AK1200" s="3"/>
    </row>
    <row r="1201" spans="1:37" ht="34.049999999999997" customHeight="1" x14ac:dyDescent="0.3">
      <c r="A1201" t="s">
        <v>2115</v>
      </c>
      <c r="C1201" t="s">
        <v>551</v>
      </c>
      <c r="D1201" s="14"/>
      <c r="E1201" s="14" t="s">
        <v>56</v>
      </c>
      <c r="F1201" s="79">
        <v>2.6525423728813688</v>
      </c>
      <c r="G1201" s="80"/>
      <c r="H1201" s="14"/>
      <c r="I1201" s="14"/>
      <c r="J1201" s="15" t="s">
        <v>551</v>
      </c>
      <c r="K1201" s="64"/>
      <c r="L1201" s="64"/>
      <c r="M1201" s="15"/>
      <c r="N1201" s="81"/>
      <c r="O1201" s="82">
        <v>5254.6142578125</v>
      </c>
      <c r="P1201" s="82">
        <v>9669.7275390625</v>
      </c>
      <c r="Q1201" s="75"/>
      <c r="R1201" s="83"/>
      <c r="S1201" s="83"/>
      <c r="T1201" s="77"/>
      <c r="U1201" s="77"/>
      <c r="V1201" s="77"/>
      <c r="W1201" s="77"/>
      <c r="X1201" s="50"/>
      <c r="Y1201" s="50"/>
      <c r="Z1201" s="50"/>
      <c r="AA1201" s="50"/>
      <c r="AB1201" s="49"/>
      <c r="AC1201" s="84">
        <v>1201</v>
      </c>
      <c r="AD12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1" s="107">
        <v>4.7999999999999901</v>
      </c>
      <c r="AF1201" s="110"/>
      <c r="AG1201" s="2"/>
      <c r="AI1201" s="3"/>
      <c r="AJ1201" s="3"/>
      <c r="AK1201" s="3"/>
    </row>
    <row r="1202" spans="1:37" ht="34.049999999999997" customHeight="1" x14ac:dyDescent="0.3">
      <c r="A1202" t="s">
        <v>2116</v>
      </c>
      <c r="C1202" t="s">
        <v>552</v>
      </c>
      <c r="D1202" s="14"/>
      <c r="E1202" s="14" t="s">
        <v>56</v>
      </c>
      <c r="F1202" s="79">
        <v>2.5084745762711997</v>
      </c>
      <c r="G1202" s="80"/>
      <c r="H1202" s="14"/>
      <c r="I1202" s="14"/>
      <c r="J1202" s="15" t="s">
        <v>552</v>
      </c>
      <c r="K1202" s="64"/>
      <c r="L1202" s="64"/>
      <c r="M1202" s="15"/>
      <c r="N1202" s="81"/>
      <c r="O1202" s="82">
        <v>4293.03857421875</v>
      </c>
      <c r="P1202" s="82">
        <v>9591.5615234375</v>
      </c>
      <c r="Q1202" s="75"/>
      <c r="R1202" s="83"/>
      <c r="S1202" s="83"/>
      <c r="T1202" s="77"/>
      <c r="U1202" s="77"/>
      <c r="V1202" s="77"/>
      <c r="W1202" s="77"/>
      <c r="X1202" s="50"/>
      <c r="Y1202" s="50"/>
      <c r="Z1202" s="50"/>
      <c r="AA1202" s="50"/>
      <c r="AB1202" s="49"/>
      <c r="AC1202" s="84">
        <v>1202</v>
      </c>
      <c r="AD12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2" s="107">
        <v>4.6999999999999904</v>
      </c>
      <c r="AF1202" s="110"/>
      <c r="AG1202" s="2"/>
      <c r="AI1202" s="3"/>
      <c r="AJ1202" s="3"/>
      <c r="AK1202" s="3"/>
    </row>
    <row r="1203" spans="1:37" ht="34.049999999999997" customHeight="1" x14ac:dyDescent="0.3">
      <c r="A1203" t="s">
        <v>2117</v>
      </c>
      <c r="C1203" t="s">
        <v>341</v>
      </c>
      <c r="D1203" s="14"/>
      <c r="E1203" s="14" t="s">
        <v>56</v>
      </c>
      <c r="F1203" s="79">
        <v>2.3644067796610297</v>
      </c>
      <c r="G1203" s="80"/>
      <c r="H1203" s="14"/>
      <c r="I1203" s="14"/>
      <c r="J1203" s="15" t="s">
        <v>341</v>
      </c>
      <c r="K1203" s="64"/>
      <c r="L1203" s="64"/>
      <c r="M1203" s="15"/>
      <c r="N1203" s="81"/>
      <c r="O1203" s="82">
        <v>980.15252685546875</v>
      </c>
      <c r="P1203" s="82">
        <v>3174.8134765625</v>
      </c>
      <c r="Q1203" s="75"/>
      <c r="R1203" s="83"/>
      <c r="S1203" s="83"/>
      <c r="T1203" s="77"/>
      <c r="U1203" s="77"/>
      <c r="V1203" s="77"/>
      <c r="W1203" s="77"/>
      <c r="X1203" s="50"/>
      <c r="Y1203" s="50"/>
      <c r="Z1203" s="50"/>
      <c r="AA1203" s="50"/>
      <c r="AB1203" s="49"/>
      <c r="AC1203" s="84">
        <v>1203</v>
      </c>
      <c r="AD12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3" s="107">
        <v>4.5999999999999899</v>
      </c>
      <c r="AF1203" s="110"/>
      <c r="AG1203" s="2"/>
      <c r="AI1203" s="3"/>
      <c r="AJ1203" s="3"/>
      <c r="AK1203" s="3"/>
    </row>
    <row r="1204" spans="1:37" ht="34.049999999999997" customHeight="1" x14ac:dyDescent="0.3">
      <c r="A1204" t="s">
        <v>2118</v>
      </c>
      <c r="C1204" t="s">
        <v>174</v>
      </c>
      <c r="D1204" s="14"/>
      <c r="E1204" s="14" t="s">
        <v>56</v>
      </c>
      <c r="F1204" s="79">
        <v>2.220338983050846</v>
      </c>
      <c r="G1204" s="80"/>
      <c r="H1204" s="14"/>
      <c r="I1204" s="14"/>
      <c r="J1204" s="15" t="s">
        <v>174</v>
      </c>
      <c r="K1204" s="64"/>
      <c r="L1204" s="64"/>
      <c r="M1204" s="15"/>
      <c r="N1204" s="81"/>
      <c r="O1204" s="82">
        <v>4038.08056640625</v>
      </c>
      <c r="P1204" s="82">
        <v>4309.4404296875</v>
      </c>
      <c r="Q1204" s="75"/>
      <c r="R1204" s="83"/>
      <c r="S1204" s="83"/>
      <c r="T1204" s="77"/>
      <c r="U1204" s="77"/>
      <c r="V1204" s="77"/>
      <c r="W1204" s="77"/>
      <c r="X1204" s="50"/>
      <c r="Y1204" s="50"/>
      <c r="Z1204" s="50"/>
      <c r="AA1204" s="50"/>
      <c r="AB1204" s="49"/>
      <c r="AC1204" s="84">
        <v>1204</v>
      </c>
      <c r="AD12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4" s="107">
        <v>4.4999999999999796</v>
      </c>
      <c r="AF1204" s="110"/>
      <c r="AG1204" s="2"/>
      <c r="AI1204" s="3"/>
      <c r="AJ1204" s="3"/>
      <c r="AK1204" s="3"/>
    </row>
    <row r="1205" spans="1:37" ht="34.049999999999997" customHeight="1" x14ac:dyDescent="0.3">
      <c r="A1205" t="s">
        <v>2119</v>
      </c>
      <c r="C1205" t="s">
        <v>190</v>
      </c>
      <c r="D1205" s="14"/>
      <c r="E1205" s="14" t="s">
        <v>56</v>
      </c>
      <c r="F1205" s="79">
        <v>2.0762711864406769</v>
      </c>
      <c r="G1205" s="80"/>
      <c r="H1205" s="14"/>
      <c r="I1205" s="14"/>
      <c r="J1205" s="15" t="s">
        <v>190</v>
      </c>
      <c r="K1205" s="64"/>
      <c r="L1205" s="64"/>
      <c r="M1205" s="15"/>
      <c r="N1205" s="81"/>
      <c r="O1205" s="82">
        <v>5636.2041015625</v>
      </c>
      <c r="P1205" s="82">
        <v>1706.6011962890625</v>
      </c>
      <c r="Q1205" s="75"/>
      <c r="R1205" s="83"/>
      <c r="S1205" s="83"/>
      <c r="T1205" s="77"/>
      <c r="U1205" s="77"/>
      <c r="V1205" s="77"/>
      <c r="W1205" s="77"/>
      <c r="X1205" s="50"/>
      <c r="Y1205" s="50"/>
      <c r="Z1205" s="50"/>
      <c r="AA1205" s="50"/>
      <c r="AB1205" s="49"/>
      <c r="AC1205" s="84">
        <v>1205</v>
      </c>
      <c r="AD12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5" s="107">
        <v>4.3999999999999799</v>
      </c>
      <c r="AF1205" s="110"/>
      <c r="AG1205" s="2"/>
      <c r="AI1205" s="3"/>
      <c r="AJ1205" s="3"/>
      <c r="AK1205" s="3"/>
    </row>
    <row r="1206" spans="1:37" ht="34.049999999999997" customHeight="1" x14ac:dyDescent="0.3">
      <c r="A1206" t="s">
        <v>2120</v>
      </c>
      <c r="C1206" t="s">
        <v>553</v>
      </c>
      <c r="D1206" s="14"/>
      <c r="E1206" s="14" t="s">
        <v>56</v>
      </c>
      <c r="F1206" s="79">
        <v>1.9322033898305082</v>
      </c>
      <c r="G1206" s="80"/>
      <c r="H1206" s="14"/>
      <c r="I1206" s="14"/>
      <c r="J1206" s="15" t="s">
        <v>553</v>
      </c>
      <c r="K1206" s="64"/>
      <c r="L1206" s="64"/>
      <c r="M1206" s="15"/>
      <c r="N1206" s="81"/>
      <c r="O1206" s="82">
        <v>5974.79052734375</v>
      </c>
      <c r="P1206" s="82">
        <v>224.74612426757812</v>
      </c>
      <c r="Q1206" s="75"/>
      <c r="R1206" s="83"/>
      <c r="S1206" s="83"/>
      <c r="T1206" s="77"/>
      <c r="U1206" s="77"/>
      <c r="V1206" s="77"/>
      <c r="W1206" s="77"/>
      <c r="X1206" s="50"/>
      <c r="Y1206" s="50"/>
      <c r="Z1206" s="50"/>
      <c r="AA1206" s="50"/>
      <c r="AB1206" s="49"/>
      <c r="AC1206" s="84">
        <v>1206</v>
      </c>
      <c r="AD12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6" s="107">
        <v>4.2999999999999803</v>
      </c>
      <c r="AF1206" s="110"/>
      <c r="AG1206" s="2"/>
      <c r="AI1206" s="3"/>
      <c r="AJ1206" s="3"/>
      <c r="AK1206" s="3"/>
    </row>
    <row r="1207" spans="1:37" ht="34.049999999999997" customHeight="1" x14ac:dyDescent="0.3">
      <c r="A1207" t="s">
        <v>2121</v>
      </c>
      <c r="C1207" t="s">
        <v>344</v>
      </c>
      <c r="D1207" s="14"/>
      <c r="E1207" s="14" t="s">
        <v>56</v>
      </c>
      <c r="F1207" s="79">
        <v>1.7881355932203382</v>
      </c>
      <c r="G1207" s="80"/>
      <c r="H1207" s="14"/>
      <c r="I1207" s="14"/>
      <c r="J1207" s="15" t="s">
        <v>344</v>
      </c>
      <c r="K1207" s="64"/>
      <c r="L1207" s="64"/>
      <c r="M1207" s="15"/>
      <c r="N1207" s="81"/>
      <c r="O1207" s="82">
        <v>1740.37744140625</v>
      </c>
      <c r="P1207" s="82">
        <v>6511.7724609375</v>
      </c>
      <c r="Q1207" s="75"/>
      <c r="R1207" s="83"/>
      <c r="S1207" s="83"/>
      <c r="T1207" s="77"/>
      <c r="U1207" s="77"/>
      <c r="V1207" s="77"/>
      <c r="W1207" s="77"/>
      <c r="X1207" s="50"/>
      <c r="Y1207" s="50"/>
      <c r="Z1207" s="50"/>
      <c r="AA1207" s="50"/>
      <c r="AB1207" s="49"/>
      <c r="AC1207" s="84">
        <v>1207</v>
      </c>
      <c r="AD12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7" s="107">
        <v>4.1999999999999797</v>
      </c>
      <c r="AF1207" s="110"/>
      <c r="AG1207" s="2"/>
      <c r="AI1207" s="3"/>
      <c r="AJ1207" s="3"/>
      <c r="AK1207" s="3"/>
    </row>
    <row r="1208" spans="1:37" ht="34.049999999999997" customHeight="1" x14ac:dyDescent="0.3">
      <c r="A1208" t="s">
        <v>2122</v>
      </c>
      <c r="C1208" t="s">
        <v>341</v>
      </c>
      <c r="D1208" s="14"/>
      <c r="E1208" s="14" t="s">
        <v>56</v>
      </c>
      <c r="F1208" s="79">
        <v>1.6440677966101693</v>
      </c>
      <c r="G1208" s="80"/>
      <c r="H1208" s="14"/>
      <c r="I1208" s="14"/>
      <c r="J1208" s="15" t="s">
        <v>341</v>
      </c>
      <c r="K1208" s="64"/>
      <c r="L1208" s="64"/>
      <c r="M1208" s="15"/>
      <c r="N1208" s="81"/>
      <c r="O1208" s="82">
        <v>934.03436279296875</v>
      </c>
      <c r="P1208" s="82">
        <v>3075.66796875</v>
      </c>
      <c r="Q1208" s="75"/>
      <c r="R1208" s="83"/>
      <c r="S1208" s="83"/>
      <c r="T1208" s="77"/>
      <c r="U1208" s="77"/>
      <c r="V1208" s="77"/>
      <c r="W1208" s="77"/>
      <c r="X1208" s="50"/>
      <c r="Y1208" s="50"/>
      <c r="Z1208" s="50"/>
      <c r="AA1208" s="50"/>
      <c r="AB1208" s="49"/>
      <c r="AC1208" s="84">
        <v>1208</v>
      </c>
      <c r="AD12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8" s="107">
        <v>4.0999999999999801</v>
      </c>
      <c r="AF1208" s="110"/>
      <c r="AG1208" s="2"/>
      <c r="AI1208" s="3"/>
      <c r="AJ1208" s="3"/>
      <c r="AK1208" s="3"/>
    </row>
    <row r="1209" spans="1:37" ht="34.049999999999997" customHeight="1" x14ac:dyDescent="0.3">
      <c r="A1209" t="s">
        <v>2123</v>
      </c>
      <c r="C1209" t="s">
        <v>554</v>
      </c>
      <c r="D1209" s="14"/>
      <c r="E1209" s="14" t="s">
        <v>56</v>
      </c>
      <c r="F1209" s="79">
        <v>1.5</v>
      </c>
      <c r="G1209" s="80"/>
      <c r="H1209" s="14"/>
      <c r="I1209" s="14"/>
      <c r="J1209" s="15" t="s">
        <v>554</v>
      </c>
      <c r="K1209" s="64"/>
      <c r="L1209" s="64"/>
      <c r="M1209" s="15"/>
      <c r="N1209" s="81"/>
      <c r="O1209" s="82">
        <v>7660.611328125</v>
      </c>
      <c r="P1209" s="82">
        <v>3379.63037109375</v>
      </c>
      <c r="Q1209" s="75"/>
      <c r="R1209" s="83"/>
      <c r="S1209" s="83"/>
      <c r="T1209" s="77"/>
      <c r="U1209" s="77"/>
      <c r="V1209" s="77"/>
      <c r="W1209" s="77"/>
      <c r="X1209" s="50"/>
      <c r="Y1209" s="50"/>
      <c r="Z1209" s="50"/>
      <c r="AA1209" s="50"/>
      <c r="AB1209" s="49"/>
      <c r="AC1209" s="84">
        <v>1209</v>
      </c>
      <c r="AD12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09" s="107">
        <v>3.99999999999998</v>
      </c>
      <c r="AF1209" s="110"/>
      <c r="AG1209" s="2"/>
      <c r="AI1209" s="3"/>
      <c r="AJ1209" s="3"/>
      <c r="AK1209" s="3"/>
    </row>
    <row r="1210" spans="1:37" ht="34.049999999999997" customHeight="1" x14ac:dyDescent="0.3">
      <c r="A1210" t="s">
        <v>2124</v>
      </c>
      <c r="C1210" t="s">
        <v>555</v>
      </c>
      <c r="D1210" s="14"/>
      <c r="E1210" s="14" t="s">
        <v>56</v>
      </c>
      <c r="F1210" s="79">
        <v>4.3813559322034141</v>
      </c>
      <c r="G1210" s="80"/>
      <c r="H1210" s="14"/>
      <c r="I1210" s="14"/>
      <c r="J1210" s="15" t="s">
        <v>555</v>
      </c>
      <c r="K1210" s="64"/>
      <c r="L1210" s="64"/>
      <c r="M1210" s="15"/>
      <c r="N1210" s="81"/>
      <c r="O1210" s="82">
        <v>2548.634033203125</v>
      </c>
      <c r="P1210" s="82">
        <v>1324.6754150390625</v>
      </c>
      <c r="Q1210" s="75"/>
      <c r="R1210" s="83"/>
      <c r="S1210" s="83"/>
      <c r="T1210" s="77"/>
      <c r="U1210" s="77"/>
      <c r="V1210" s="77"/>
      <c r="W1210" s="77"/>
      <c r="X1210" s="50"/>
      <c r="Y1210" s="50"/>
      <c r="Z1210" s="50"/>
      <c r="AA1210" s="50"/>
      <c r="AB1210" s="49"/>
      <c r="AC1210" s="84">
        <v>1210</v>
      </c>
      <c r="AD12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0" s="107">
        <v>6</v>
      </c>
      <c r="AF1210" s="110"/>
      <c r="AG1210" s="2"/>
      <c r="AI1210" s="3"/>
      <c r="AJ1210" s="3"/>
      <c r="AK1210" s="3"/>
    </row>
    <row r="1211" spans="1:37" ht="34.049999999999997" customHeight="1" x14ac:dyDescent="0.3">
      <c r="A1211" t="s">
        <v>2125</v>
      </c>
      <c r="C1211" t="s">
        <v>341</v>
      </c>
      <c r="D1211" s="14"/>
      <c r="E1211" s="14" t="s">
        <v>56</v>
      </c>
      <c r="F1211" s="79">
        <v>5.1016949152542601</v>
      </c>
      <c r="G1211" s="80"/>
      <c r="H1211" s="14"/>
      <c r="I1211" s="14"/>
      <c r="J1211" s="15" t="s">
        <v>341</v>
      </c>
      <c r="K1211" s="64"/>
      <c r="L1211" s="64"/>
      <c r="M1211" s="15"/>
      <c r="N1211" s="81"/>
      <c r="O1211" s="82">
        <v>3288.594970703125</v>
      </c>
      <c r="P1211" s="82">
        <v>1888.5758056640625</v>
      </c>
      <c r="Q1211" s="75"/>
      <c r="R1211" s="83"/>
      <c r="S1211" s="83"/>
      <c r="T1211" s="77"/>
      <c r="U1211" s="77"/>
      <c r="V1211" s="77"/>
      <c r="W1211" s="77"/>
      <c r="X1211" s="50"/>
      <c r="Y1211" s="50"/>
      <c r="Z1211" s="50"/>
      <c r="AA1211" s="50"/>
      <c r="AB1211" s="49"/>
      <c r="AC1211" s="84">
        <v>1211</v>
      </c>
      <c r="AD12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1" s="107">
        <v>6.5</v>
      </c>
      <c r="AF1211" s="110"/>
      <c r="AG1211" s="2"/>
      <c r="AI1211" s="3"/>
      <c r="AJ1211" s="3"/>
      <c r="AK1211" s="3"/>
    </row>
    <row r="1212" spans="1:37" ht="34.049999999999997" customHeight="1" x14ac:dyDescent="0.3">
      <c r="A1212" t="s">
        <v>2126</v>
      </c>
      <c r="C1212" t="s">
        <v>484</v>
      </c>
      <c r="D1212" s="14"/>
      <c r="E1212" s="14" t="s">
        <v>56</v>
      </c>
      <c r="F1212" s="79">
        <v>5.1016949152542601</v>
      </c>
      <c r="G1212" s="80"/>
      <c r="H1212" s="14"/>
      <c r="I1212" s="14"/>
      <c r="J1212" s="15" t="s">
        <v>484</v>
      </c>
      <c r="K1212" s="64"/>
      <c r="L1212" s="64"/>
      <c r="M1212" s="15"/>
      <c r="N1212" s="81"/>
      <c r="O1212" s="82">
        <v>9558.37109375</v>
      </c>
      <c r="P1212" s="82">
        <v>4235.64501953125</v>
      </c>
      <c r="Q1212" s="75"/>
      <c r="R1212" s="83"/>
      <c r="S1212" s="83"/>
      <c r="T1212" s="77"/>
      <c r="U1212" s="77"/>
      <c r="V1212" s="77"/>
      <c r="W1212" s="77"/>
      <c r="X1212" s="50"/>
      <c r="Y1212" s="50"/>
      <c r="Z1212" s="50"/>
      <c r="AA1212" s="50"/>
      <c r="AB1212" s="49"/>
      <c r="AC1212" s="84">
        <v>1212</v>
      </c>
      <c r="AD12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2" s="107">
        <v>6.5</v>
      </c>
      <c r="AF1212" s="110"/>
      <c r="AG1212" s="2"/>
      <c r="AI1212" s="3"/>
      <c r="AJ1212" s="3"/>
      <c r="AK1212" s="3"/>
    </row>
    <row r="1213" spans="1:37" ht="34.049999999999997" customHeight="1" x14ac:dyDescent="0.3">
      <c r="A1213" t="s">
        <v>2127</v>
      </c>
      <c r="C1213" t="s">
        <v>556</v>
      </c>
      <c r="D1213" s="14"/>
      <c r="E1213" s="14" t="s">
        <v>56</v>
      </c>
      <c r="F1213" s="79">
        <v>5.1016949152542601</v>
      </c>
      <c r="G1213" s="80"/>
      <c r="H1213" s="14"/>
      <c r="I1213" s="14"/>
      <c r="J1213" s="15" t="s">
        <v>556</v>
      </c>
      <c r="K1213" s="64"/>
      <c r="L1213" s="64"/>
      <c r="M1213" s="15"/>
      <c r="N1213" s="81"/>
      <c r="O1213" s="82">
        <v>3923.930908203125</v>
      </c>
      <c r="P1213" s="82">
        <v>5033.701171875</v>
      </c>
      <c r="Q1213" s="75"/>
      <c r="R1213" s="83"/>
      <c r="S1213" s="83"/>
      <c r="T1213" s="77"/>
      <c r="U1213" s="77"/>
      <c r="V1213" s="77"/>
      <c r="W1213" s="77"/>
      <c r="X1213" s="50"/>
      <c r="Y1213" s="50"/>
      <c r="Z1213" s="50"/>
      <c r="AA1213" s="50"/>
      <c r="AB1213" s="49"/>
      <c r="AC1213" s="84">
        <v>1213</v>
      </c>
      <c r="AD12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3" s="107">
        <v>6.5</v>
      </c>
      <c r="AF1213" s="110"/>
      <c r="AG1213" s="2"/>
      <c r="AI1213" s="3"/>
      <c r="AJ1213" s="3"/>
      <c r="AK1213" s="3"/>
    </row>
    <row r="1214" spans="1:37" ht="34.049999999999997" customHeight="1" x14ac:dyDescent="0.3">
      <c r="A1214" t="s">
        <v>2128</v>
      </c>
      <c r="C1214" t="s">
        <v>459</v>
      </c>
      <c r="D1214" s="14"/>
      <c r="E1214" s="14" t="s">
        <v>56</v>
      </c>
      <c r="F1214" s="79">
        <v>5.1016949152542601</v>
      </c>
      <c r="G1214" s="80"/>
      <c r="H1214" s="14"/>
      <c r="I1214" s="14"/>
      <c r="J1214" s="15" t="s">
        <v>459</v>
      </c>
      <c r="K1214" s="64"/>
      <c r="L1214" s="64"/>
      <c r="M1214" s="15"/>
      <c r="N1214" s="81"/>
      <c r="O1214" s="82">
        <v>5248.27685546875</v>
      </c>
      <c r="P1214" s="82">
        <v>8948.3173828125</v>
      </c>
      <c r="Q1214" s="75"/>
      <c r="R1214" s="83"/>
      <c r="S1214" s="83"/>
      <c r="T1214" s="77"/>
      <c r="U1214" s="77"/>
      <c r="V1214" s="77"/>
      <c r="W1214" s="77"/>
      <c r="X1214" s="50"/>
      <c r="Y1214" s="50"/>
      <c r="Z1214" s="50"/>
      <c r="AA1214" s="50"/>
      <c r="AB1214" s="49"/>
      <c r="AC1214" s="84">
        <v>1214</v>
      </c>
      <c r="AD12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4" s="107">
        <v>6.5</v>
      </c>
      <c r="AF1214" s="110"/>
      <c r="AG1214" s="2"/>
      <c r="AI1214" s="3"/>
      <c r="AJ1214" s="3"/>
      <c r="AK1214" s="3"/>
    </row>
    <row r="1215" spans="1:37" ht="34.049999999999997" customHeight="1" x14ac:dyDescent="0.3">
      <c r="A1215" t="s">
        <v>2129</v>
      </c>
      <c r="C1215" t="s">
        <v>459</v>
      </c>
      <c r="D1215" s="14"/>
      <c r="E1215" s="14" t="s">
        <v>56</v>
      </c>
      <c r="F1215" s="79">
        <v>5.1016949152542601</v>
      </c>
      <c r="G1215" s="80"/>
      <c r="H1215" s="14"/>
      <c r="I1215" s="14"/>
      <c r="J1215" s="15" t="s">
        <v>459</v>
      </c>
      <c r="K1215" s="64"/>
      <c r="L1215" s="64"/>
      <c r="M1215" s="15"/>
      <c r="N1215" s="81"/>
      <c r="O1215" s="82">
        <v>8671.16015625</v>
      </c>
      <c r="P1215" s="82">
        <v>5629.91015625</v>
      </c>
      <c r="Q1215" s="75"/>
      <c r="R1215" s="83"/>
      <c r="S1215" s="83"/>
      <c r="T1215" s="77"/>
      <c r="U1215" s="77"/>
      <c r="V1215" s="77"/>
      <c r="W1215" s="77"/>
      <c r="X1215" s="50"/>
      <c r="Y1215" s="50"/>
      <c r="Z1215" s="50"/>
      <c r="AA1215" s="50"/>
      <c r="AB1215" s="49"/>
      <c r="AC1215" s="84">
        <v>1215</v>
      </c>
      <c r="AD12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5" s="107">
        <v>6.5</v>
      </c>
      <c r="AF1215" s="110"/>
      <c r="AG1215" s="2"/>
      <c r="AI1215" s="3"/>
      <c r="AJ1215" s="3"/>
      <c r="AK1215" s="3"/>
    </row>
    <row r="1216" spans="1:37" ht="34.049999999999997" customHeight="1" x14ac:dyDescent="0.3">
      <c r="A1216" t="s">
        <v>2130</v>
      </c>
      <c r="C1216" t="s">
        <v>557</v>
      </c>
      <c r="D1216" s="14"/>
      <c r="E1216" s="14" t="s">
        <v>56</v>
      </c>
      <c r="F1216" s="79">
        <v>5.1016949152542601</v>
      </c>
      <c r="G1216" s="80"/>
      <c r="H1216" s="14"/>
      <c r="I1216" s="14"/>
      <c r="J1216" s="15" t="s">
        <v>557</v>
      </c>
      <c r="K1216" s="64"/>
      <c r="L1216" s="64"/>
      <c r="M1216" s="15"/>
      <c r="N1216" s="81"/>
      <c r="O1216" s="82">
        <v>7606.619140625</v>
      </c>
      <c r="P1216" s="82">
        <v>974.4501953125</v>
      </c>
      <c r="Q1216" s="75"/>
      <c r="R1216" s="83"/>
      <c r="S1216" s="83"/>
      <c r="T1216" s="77"/>
      <c r="U1216" s="77"/>
      <c r="V1216" s="77"/>
      <c r="W1216" s="77"/>
      <c r="X1216" s="50"/>
      <c r="Y1216" s="50"/>
      <c r="Z1216" s="50"/>
      <c r="AA1216" s="50"/>
      <c r="AB1216" s="49"/>
      <c r="AC1216" s="84">
        <v>1216</v>
      </c>
      <c r="AD12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6" s="107">
        <v>6.5</v>
      </c>
      <c r="AF1216" s="110"/>
      <c r="AG1216" s="2"/>
      <c r="AI1216" s="3"/>
      <c r="AJ1216" s="3"/>
      <c r="AK1216" s="3"/>
    </row>
    <row r="1217" spans="1:37" ht="34.049999999999997" customHeight="1" x14ac:dyDescent="0.3">
      <c r="A1217" t="s">
        <v>2131</v>
      </c>
      <c r="C1217" t="s">
        <v>558</v>
      </c>
      <c r="D1217" s="14"/>
      <c r="E1217" s="14" t="s">
        <v>56</v>
      </c>
      <c r="F1217" s="79">
        <v>5.1016949152542601</v>
      </c>
      <c r="G1217" s="80"/>
      <c r="H1217" s="14"/>
      <c r="I1217" s="14"/>
      <c r="J1217" s="15" t="s">
        <v>558</v>
      </c>
      <c r="K1217" s="64"/>
      <c r="L1217" s="64"/>
      <c r="M1217" s="15"/>
      <c r="N1217" s="81"/>
      <c r="O1217" s="82">
        <v>8366.345703125</v>
      </c>
      <c r="P1217" s="82">
        <v>3654.521240234375</v>
      </c>
      <c r="Q1217" s="75"/>
      <c r="R1217" s="83"/>
      <c r="S1217" s="83"/>
      <c r="T1217" s="77"/>
      <c r="U1217" s="77"/>
      <c r="V1217" s="77"/>
      <c r="W1217" s="77"/>
      <c r="X1217" s="50"/>
      <c r="Y1217" s="50"/>
      <c r="Z1217" s="50"/>
      <c r="AA1217" s="50"/>
      <c r="AB1217" s="49"/>
      <c r="AC1217" s="84">
        <v>1217</v>
      </c>
      <c r="AD12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7" s="107">
        <v>6.5</v>
      </c>
      <c r="AF1217" s="110"/>
      <c r="AG1217" s="2"/>
      <c r="AI1217" s="3"/>
      <c r="AJ1217" s="3"/>
      <c r="AK1217" s="3"/>
    </row>
    <row r="1218" spans="1:37" ht="34.049999999999997" customHeight="1" x14ac:dyDescent="0.3">
      <c r="A1218" t="s">
        <v>2132</v>
      </c>
      <c r="C1218" t="s">
        <v>176</v>
      </c>
      <c r="D1218" s="14"/>
      <c r="E1218" s="14" t="s">
        <v>56</v>
      </c>
      <c r="F1218" s="79">
        <v>5.1016949152542601</v>
      </c>
      <c r="G1218" s="80"/>
      <c r="H1218" s="14"/>
      <c r="I1218" s="14"/>
      <c r="J1218" s="15" t="s">
        <v>176</v>
      </c>
      <c r="K1218" s="64"/>
      <c r="L1218" s="64"/>
      <c r="M1218" s="15"/>
      <c r="N1218" s="81"/>
      <c r="O1218" s="82">
        <v>6728.10888671875</v>
      </c>
      <c r="P1218" s="82">
        <v>3583.627197265625</v>
      </c>
      <c r="Q1218" s="75"/>
      <c r="R1218" s="83"/>
      <c r="S1218" s="83"/>
      <c r="T1218" s="77"/>
      <c r="U1218" s="77"/>
      <c r="V1218" s="77"/>
      <c r="W1218" s="77"/>
      <c r="X1218" s="50"/>
      <c r="Y1218" s="50"/>
      <c r="Z1218" s="50"/>
      <c r="AA1218" s="50"/>
      <c r="AB1218" s="49"/>
      <c r="AC1218" s="84">
        <v>1218</v>
      </c>
      <c r="AD12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8" s="107">
        <v>6.5</v>
      </c>
      <c r="AF1218" s="110"/>
      <c r="AG1218" s="2"/>
      <c r="AI1218" s="3"/>
      <c r="AJ1218" s="3"/>
      <c r="AK1218" s="3"/>
    </row>
    <row r="1219" spans="1:37" ht="34.049999999999997" customHeight="1" x14ac:dyDescent="0.3">
      <c r="A1219" t="s">
        <v>2133</v>
      </c>
      <c r="C1219" t="s">
        <v>541</v>
      </c>
      <c r="D1219" s="14"/>
      <c r="E1219" s="14" t="s">
        <v>56</v>
      </c>
      <c r="F1219" s="79">
        <v>5.1016949152542601</v>
      </c>
      <c r="G1219" s="80"/>
      <c r="H1219" s="14"/>
      <c r="I1219" s="14"/>
      <c r="J1219" s="15" t="s">
        <v>541</v>
      </c>
      <c r="K1219" s="64"/>
      <c r="L1219" s="64"/>
      <c r="M1219" s="15"/>
      <c r="N1219" s="81"/>
      <c r="O1219" s="82">
        <v>5950.2509765625</v>
      </c>
      <c r="P1219" s="82">
        <v>9802.0224609375</v>
      </c>
      <c r="Q1219" s="75"/>
      <c r="R1219" s="83"/>
      <c r="S1219" s="83"/>
      <c r="T1219" s="77"/>
      <c r="U1219" s="77"/>
      <c r="V1219" s="77"/>
      <c r="W1219" s="77"/>
      <c r="X1219" s="50"/>
      <c r="Y1219" s="50"/>
      <c r="Z1219" s="50"/>
      <c r="AA1219" s="50"/>
      <c r="AB1219" s="49"/>
      <c r="AC1219" s="84">
        <v>1219</v>
      </c>
      <c r="AD12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19" s="107">
        <v>6.5</v>
      </c>
      <c r="AF1219" s="110"/>
      <c r="AG1219" s="2"/>
      <c r="AI1219" s="3"/>
      <c r="AJ1219" s="3"/>
      <c r="AK1219" s="3"/>
    </row>
    <row r="1220" spans="1:37" ht="34.049999999999997" customHeight="1" x14ac:dyDescent="0.3">
      <c r="A1220" t="s">
        <v>2134</v>
      </c>
      <c r="C1220" t="s">
        <v>559</v>
      </c>
      <c r="D1220" s="14"/>
      <c r="E1220" s="14" t="s">
        <v>56</v>
      </c>
      <c r="F1220" s="79">
        <v>5.1016949152542601</v>
      </c>
      <c r="G1220" s="80"/>
      <c r="H1220" s="14"/>
      <c r="I1220" s="14"/>
      <c r="J1220" s="15" t="s">
        <v>559</v>
      </c>
      <c r="K1220" s="64"/>
      <c r="L1220" s="64"/>
      <c r="M1220" s="15"/>
      <c r="N1220" s="81"/>
      <c r="O1220" s="82">
        <v>5001.658203125</v>
      </c>
      <c r="P1220" s="82">
        <v>922.13104248046875</v>
      </c>
      <c r="Q1220" s="75"/>
      <c r="R1220" s="83"/>
      <c r="S1220" s="83"/>
      <c r="T1220" s="77"/>
      <c r="U1220" s="77"/>
      <c r="V1220" s="77"/>
      <c r="W1220" s="77"/>
      <c r="X1220" s="50"/>
      <c r="Y1220" s="50"/>
      <c r="Z1220" s="50"/>
      <c r="AA1220" s="50"/>
      <c r="AB1220" s="49"/>
      <c r="AC1220" s="84">
        <v>1220</v>
      </c>
      <c r="AD12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0" s="107">
        <v>6.5</v>
      </c>
      <c r="AF1220" s="110"/>
      <c r="AG1220" s="2"/>
      <c r="AI1220" s="3"/>
      <c r="AJ1220" s="3"/>
      <c r="AK1220" s="3"/>
    </row>
    <row r="1221" spans="1:37" ht="34.049999999999997" customHeight="1" x14ac:dyDescent="0.3">
      <c r="A1221" t="s">
        <v>2135</v>
      </c>
      <c r="C1221" t="s">
        <v>560</v>
      </c>
      <c r="D1221" s="14"/>
      <c r="E1221" s="14" t="s">
        <v>56</v>
      </c>
      <c r="F1221" s="79">
        <v>5.1016949152542601</v>
      </c>
      <c r="G1221" s="80"/>
      <c r="H1221" s="14"/>
      <c r="I1221" s="14"/>
      <c r="J1221" s="15" t="s">
        <v>560</v>
      </c>
      <c r="K1221" s="64"/>
      <c r="L1221" s="64"/>
      <c r="M1221" s="15"/>
      <c r="N1221" s="81"/>
      <c r="O1221" s="82">
        <v>553.38580322265625</v>
      </c>
      <c r="P1221" s="82">
        <v>4593.43310546875</v>
      </c>
      <c r="Q1221" s="75"/>
      <c r="R1221" s="83"/>
      <c r="S1221" s="83"/>
      <c r="T1221" s="77"/>
      <c r="U1221" s="77"/>
      <c r="V1221" s="77"/>
      <c r="W1221" s="77"/>
      <c r="X1221" s="50"/>
      <c r="Y1221" s="50"/>
      <c r="Z1221" s="50"/>
      <c r="AA1221" s="50"/>
      <c r="AB1221" s="49"/>
      <c r="AC1221" s="84">
        <v>1221</v>
      </c>
      <c r="AD12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1" s="107">
        <v>6.5</v>
      </c>
      <c r="AF1221" s="110"/>
      <c r="AG1221" s="2"/>
      <c r="AI1221" s="3"/>
      <c r="AJ1221" s="3"/>
      <c r="AK1221" s="3"/>
    </row>
    <row r="1222" spans="1:37" ht="34.049999999999997" customHeight="1" x14ac:dyDescent="0.3">
      <c r="A1222" t="s">
        <v>2136</v>
      </c>
      <c r="C1222" t="s">
        <v>561</v>
      </c>
      <c r="D1222" s="14"/>
      <c r="E1222" s="14" t="s">
        <v>56</v>
      </c>
      <c r="F1222" s="79">
        <v>5.1016949152542601</v>
      </c>
      <c r="G1222" s="80"/>
      <c r="H1222" s="14"/>
      <c r="I1222" s="14"/>
      <c r="J1222" s="15" t="s">
        <v>561</v>
      </c>
      <c r="K1222" s="64"/>
      <c r="L1222" s="64"/>
      <c r="M1222" s="15"/>
      <c r="N1222" s="81"/>
      <c r="O1222" s="82">
        <v>3053.19482421875</v>
      </c>
      <c r="P1222" s="82">
        <v>1690.7906494140625</v>
      </c>
      <c r="Q1222" s="75"/>
      <c r="R1222" s="83"/>
      <c r="S1222" s="83"/>
      <c r="T1222" s="77"/>
      <c r="U1222" s="77"/>
      <c r="V1222" s="77"/>
      <c r="W1222" s="77"/>
      <c r="X1222" s="50"/>
      <c r="Y1222" s="50"/>
      <c r="Z1222" s="50"/>
      <c r="AA1222" s="50"/>
      <c r="AB1222" s="49"/>
      <c r="AC1222" s="84">
        <v>1222</v>
      </c>
      <c r="AD12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2" s="107">
        <v>6.5</v>
      </c>
      <c r="AF1222" s="110"/>
      <c r="AG1222" s="2"/>
      <c r="AI1222" s="3"/>
      <c r="AJ1222" s="3"/>
      <c r="AK1222" s="3"/>
    </row>
    <row r="1223" spans="1:37" ht="34.049999999999997" customHeight="1" x14ac:dyDescent="0.3">
      <c r="A1223" t="s">
        <v>2137</v>
      </c>
      <c r="C1223" t="s">
        <v>562</v>
      </c>
      <c r="D1223" s="14"/>
      <c r="E1223" s="14" t="s">
        <v>56</v>
      </c>
      <c r="F1223" s="79">
        <v>5.1016949152542601</v>
      </c>
      <c r="G1223" s="80"/>
      <c r="H1223" s="14"/>
      <c r="I1223" s="14"/>
      <c r="J1223" s="15" t="s">
        <v>562</v>
      </c>
      <c r="K1223" s="64"/>
      <c r="L1223" s="64"/>
      <c r="M1223" s="15"/>
      <c r="N1223" s="81"/>
      <c r="O1223" s="82">
        <v>9751.13671875</v>
      </c>
      <c r="P1223" s="82">
        <v>4477.49267578125</v>
      </c>
      <c r="Q1223" s="75"/>
      <c r="R1223" s="83"/>
      <c r="S1223" s="83"/>
      <c r="T1223" s="77"/>
      <c r="U1223" s="77"/>
      <c r="V1223" s="77"/>
      <c r="W1223" s="77"/>
      <c r="X1223" s="50"/>
      <c r="Y1223" s="50"/>
      <c r="Z1223" s="50"/>
      <c r="AA1223" s="50"/>
      <c r="AB1223" s="49"/>
      <c r="AC1223" s="84">
        <v>1223</v>
      </c>
      <c r="AD12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3" s="107">
        <v>6.5</v>
      </c>
      <c r="AF1223" s="110"/>
      <c r="AG1223" s="2"/>
      <c r="AI1223" s="3"/>
      <c r="AJ1223" s="3"/>
      <c r="AK1223" s="3"/>
    </row>
    <row r="1224" spans="1:37" ht="34.049999999999997" customHeight="1" x14ac:dyDescent="0.3">
      <c r="A1224" t="s">
        <v>2138</v>
      </c>
      <c r="C1224" t="s">
        <v>482</v>
      </c>
      <c r="D1224" s="14"/>
      <c r="E1224" s="14" t="s">
        <v>56</v>
      </c>
      <c r="F1224" s="79">
        <v>5.1016949152542601</v>
      </c>
      <c r="G1224" s="80"/>
      <c r="H1224" s="14"/>
      <c r="I1224" s="14"/>
      <c r="J1224" s="15" t="s">
        <v>482</v>
      </c>
      <c r="K1224" s="64"/>
      <c r="L1224" s="64"/>
      <c r="M1224" s="15"/>
      <c r="N1224" s="81"/>
      <c r="O1224" s="82">
        <v>5954.6748046875</v>
      </c>
      <c r="P1224" s="82">
        <v>8010.33056640625</v>
      </c>
      <c r="Q1224" s="75"/>
      <c r="R1224" s="83"/>
      <c r="S1224" s="83"/>
      <c r="T1224" s="77"/>
      <c r="U1224" s="77"/>
      <c r="V1224" s="77"/>
      <c r="W1224" s="77"/>
      <c r="X1224" s="50"/>
      <c r="Y1224" s="50"/>
      <c r="Z1224" s="50"/>
      <c r="AA1224" s="50"/>
      <c r="AB1224" s="49"/>
      <c r="AC1224" s="84">
        <v>1224</v>
      </c>
      <c r="AD12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4" s="107">
        <v>6.5</v>
      </c>
      <c r="AF1224" s="110"/>
      <c r="AG1224" s="2"/>
      <c r="AI1224" s="3"/>
      <c r="AJ1224" s="3"/>
      <c r="AK1224" s="3"/>
    </row>
    <row r="1225" spans="1:37" ht="34.049999999999997" customHeight="1" x14ac:dyDescent="0.3">
      <c r="A1225" t="s">
        <v>2139</v>
      </c>
      <c r="C1225" t="s">
        <v>245</v>
      </c>
      <c r="D1225" s="14"/>
      <c r="E1225" s="14" t="s">
        <v>56</v>
      </c>
      <c r="F1225" s="79">
        <v>5.1016949152542601</v>
      </c>
      <c r="G1225" s="80"/>
      <c r="H1225" s="14"/>
      <c r="I1225" s="14"/>
      <c r="J1225" s="15" t="s">
        <v>245</v>
      </c>
      <c r="K1225" s="64"/>
      <c r="L1225" s="64"/>
      <c r="M1225" s="15"/>
      <c r="N1225" s="81"/>
      <c r="O1225" s="82">
        <v>3381.137939453125</v>
      </c>
      <c r="P1225" s="82">
        <v>712.46173095703125</v>
      </c>
      <c r="Q1225" s="75"/>
      <c r="R1225" s="83"/>
      <c r="S1225" s="83"/>
      <c r="T1225" s="77"/>
      <c r="U1225" s="77"/>
      <c r="V1225" s="77"/>
      <c r="W1225" s="77"/>
      <c r="X1225" s="50"/>
      <c r="Y1225" s="50"/>
      <c r="Z1225" s="50"/>
      <c r="AA1225" s="50"/>
      <c r="AB1225" s="49"/>
      <c r="AC1225" s="84">
        <v>1225</v>
      </c>
      <c r="AD12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5" s="107">
        <v>6.5</v>
      </c>
      <c r="AF1225" s="110"/>
      <c r="AG1225" s="2"/>
      <c r="AI1225" s="3"/>
      <c r="AJ1225" s="3"/>
      <c r="AK1225" s="3"/>
    </row>
    <row r="1226" spans="1:37" ht="34.049999999999997" customHeight="1" x14ac:dyDescent="0.3">
      <c r="A1226" t="s">
        <v>2140</v>
      </c>
      <c r="C1226" t="s">
        <v>556</v>
      </c>
      <c r="D1226" s="14"/>
      <c r="E1226" s="14" t="s">
        <v>56</v>
      </c>
      <c r="F1226" s="79">
        <v>5.1016949152542601</v>
      </c>
      <c r="G1226" s="80"/>
      <c r="H1226" s="14"/>
      <c r="I1226" s="14"/>
      <c r="J1226" s="15" t="s">
        <v>556</v>
      </c>
      <c r="K1226" s="64"/>
      <c r="L1226" s="64"/>
      <c r="M1226" s="15"/>
      <c r="N1226" s="81"/>
      <c r="O1226" s="82">
        <v>1182.7462158203125</v>
      </c>
      <c r="P1226" s="82">
        <v>8090.2705078125</v>
      </c>
      <c r="Q1226" s="75"/>
      <c r="R1226" s="83"/>
      <c r="S1226" s="83"/>
      <c r="T1226" s="77"/>
      <c r="U1226" s="77"/>
      <c r="V1226" s="77"/>
      <c r="W1226" s="77"/>
      <c r="X1226" s="50"/>
      <c r="Y1226" s="50"/>
      <c r="Z1226" s="50"/>
      <c r="AA1226" s="50"/>
      <c r="AB1226" s="49"/>
      <c r="AC1226" s="84">
        <v>1226</v>
      </c>
      <c r="AD12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6" s="107">
        <v>6.5</v>
      </c>
      <c r="AF1226" s="110"/>
      <c r="AG1226" s="2"/>
      <c r="AI1226" s="3"/>
      <c r="AJ1226" s="3"/>
      <c r="AK1226" s="3"/>
    </row>
    <row r="1227" spans="1:37" ht="34.049999999999997" customHeight="1" x14ac:dyDescent="0.3">
      <c r="A1227" t="s">
        <v>2141</v>
      </c>
      <c r="C1227" t="s">
        <v>194</v>
      </c>
      <c r="D1227" s="14"/>
      <c r="E1227" s="14" t="s">
        <v>56</v>
      </c>
      <c r="F1227" s="79">
        <v>5.1016949152542601</v>
      </c>
      <c r="G1227" s="80"/>
      <c r="H1227" s="14"/>
      <c r="I1227" s="14"/>
      <c r="J1227" s="15" t="s">
        <v>194</v>
      </c>
      <c r="K1227" s="64"/>
      <c r="L1227" s="64"/>
      <c r="M1227" s="15"/>
      <c r="N1227" s="81"/>
      <c r="O1227" s="82">
        <v>7344.091796875</v>
      </c>
      <c r="P1227" s="82">
        <v>5293.49560546875</v>
      </c>
      <c r="Q1227" s="75"/>
      <c r="R1227" s="83"/>
      <c r="S1227" s="83"/>
      <c r="T1227" s="77"/>
      <c r="U1227" s="77"/>
      <c r="V1227" s="77"/>
      <c r="W1227" s="77"/>
      <c r="X1227" s="50"/>
      <c r="Y1227" s="50"/>
      <c r="Z1227" s="50"/>
      <c r="AA1227" s="50"/>
      <c r="AB1227" s="49"/>
      <c r="AC1227" s="84">
        <v>1227</v>
      </c>
      <c r="AD12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7" s="107">
        <v>6.5</v>
      </c>
      <c r="AF1227" s="110"/>
      <c r="AG1227" s="2"/>
      <c r="AI1227" s="3"/>
      <c r="AJ1227" s="3"/>
      <c r="AK1227" s="3"/>
    </row>
    <row r="1228" spans="1:37" ht="34.049999999999997" customHeight="1" x14ac:dyDescent="0.3">
      <c r="A1228" t="s">
        <v>2142</v>
      </c>
      <c r="C1228" t="s">
        <v>441</v>
      </c>
      <c r="D1228" s="14"/>
      <c r="E1228" s="14" t="s">
        <v>56</v>
      </c>
      <c r="F1228" s="79">
        <v>5.1016949152542601</v>
      </c>
      <c r="G1228" s="80"/>
      <c r="H1228" s="14"/>
      <c r="I1228" s="14"/>
      <c r="J1228" s="15" t="s">
        <v>441</v>
      </c>
      <c r="K1228" s="64"/>
      <c r="L1228" s="64"/>
      <c r="M1228" s="15"/>
      <c r="N1228" s="81"/>
      <c r="O1228" s="82">
        <v>1752.380615234375</v>
      </c>
      <c r="P1228" s="82">
        <v>6210.69189453125</v>
      </c>
      <c r="Q1228" s="75"/>
      <c r="R1228" s="83"/>
      <c r="S1228" s="83"/>
      <c r="T1228" s="77"/>
      <c r="U1228" s="77"/>
      <c r="V1228" s="77"/>
      <c r="W1228" s="77"/>
      <c r="X1228" s="50"/>
      <c r="Y1228" s="50"/>
      <c r="Z1228" s="50"/>
      <c r="AA1228" s="50"/>
      <c r="AB1228" s="49"/>
      <c r="AC1228" s="84">
        <v>1228</v>
      </c>
      <c r="AD12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8" s="107">
        <v>6.5</v>
      </c>
      <c r="AF1228" s="110"/>
      <c r="AG1228" s="2"/>
      <c r="AI1228" s="3"/>
      <c r="AJ1228" s="3"/>
      <c r="AK1228" s="3"/>
    </row>
    <row r="1229" spans="1:37" ht="34.049999999999997" customHeight="1" x14ac:dyDescent="0.3">
      <c r="A1229" t="s">
        <v>2143</v>
      </c>
      <c r="C1229" t="s">
        <v>300</v>
      </c>
      <c r="D1229" s="14"/>
      <c r="E1229" s="14" t="s">
        <v>56</v>
      </c>
      <c r="F1229" s="79">
        <v>5.1016949152542601</v>
      </c>
      <c r="G1229" s="80"/>
      <c r="H1229" s="14"/>
      <c r="I1229" s="14"/>
      <c r="J1229" s="15" t="s">
        <v>300</v>
      </c>
      <c r="K1229" s="64"/>
      <c r="L1229" s="64"/>
      <c r="M1229" s="15"/>
      <c r="N1229" s="81"/>
      <c r="O1229" s="82">
        <v>7988.99560546875</v>
      </c>
      <c r="P1229" s="82">
        <v>8185.17724609375</v>
      </c>
      <c r="Q1229" s="75"/>
      <c r="R1229" s="83"/>
      <c r="S1229" s="83"/>
      <c r="T1229" s="77"/>
      <c r="U1229" s="77"/>
      <c r="V1229" s="77"/>
      <c r="W1229" s="77"/>
      <c r="X1229" s="50"/>
      <c r="Y1229" s="50"/>
      <c r="Z1229" s="50"/>
      <c r="AA1229" s="50"/>
      <c r="AB1229" s="49"/>
      <c r="AC1229" s="84">
        <v>1229</v>
      </c>
      <c r="AD12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29" s="107">
        <v>6.5</v>
      </c>
      <c r="AF1229" s="110"/>
      <c r="AG1229" s="2"/>
      <c r="AI1229" s="3"/>
      <c r="AJ1229" s="3"/>
      <c r="AK1229" s="3"/>
    </row>
    <row r="1230" spans="1:37" ht="34.049999999999997" customHeight="1" x14ac:dyDescent="0.3">
      <c r="A1230" t="s">
        <v>2144</v>
      </c>
      <c r="C1230" t="s">
        <v>300</v>
      </c>
      <c r="D1230" s="14"/>
      <c r="E1230" s="14" t="s">
        <v>56</v>
      </c>
      <c r="F1230" s="79">
        <v>5.1016949152542601</v>
      </c>
      <c r="G1230" s="80"/>
      <c r="H1230" s="14"/>
      <c r="I1230" s="14"/>
      <c r="J1230" s="15" t="s">
        <v>300</v>
      </c>
      <c r="K1230" s="64"/>
      <c r="L1230" s="64"/>
      <c r="M1230" s="15"/>
      <c r="N1230" s="81"/>
      <c r="O1230" s="82">
        <v>4216.15087890625</v>
      </c>
      <c r="P1230" s="82">
        <v>8123.6884765625</v>
      </c>
      <c r="Q1230" s="75"/>
      <c r="R1230" s="83"/>
      <c r="S1230" s="83"/>
      <c r="T1230" s="77"/>
      <c r="U1230" s="77"/>
      <c r="V1230" s="77"/>
      <c r="W1230" s="77"/>
      <c r="X1230" s="50"/>
      <c r="Y1230" s="50"/>
      <c r="Z1230" s="50"/>
      <c r="AA1230" s="50"/>
      <c r="AB1230" s="49"/>
      <c r="AC1230" s="84">
        <v>1230</v>
      </c>
      <c r="AD12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0" s="107">
        <v>6.5</v>
      </c>
      <c r="AF1230" s="110"/>
      <c r="AG1230" s="2"/>
      <c r="AI1230" s="3"/>
      <c r="AJ1230" s="3"/>
      <c r="AK1230" s="3"/>
    </row>
    <row r="1231" spans="1:37" ht="34.049999999999997" customHeight="1" x14ac:dyDescent="0.3">
      <c r="A1231" t="s">
        <v>2145</v>
      </c>
      <c r="C1231" t="s">
        <v>323</v>
      </c>
      <c r="D1231" s="14"/>
      <c r="E1231" s="14" t="s">
        <v>56</v>
      </c>
      <c r="F1231" s="79">
        <v>5.1016949152542601</v>
      </c>
      <c r="G1231" s="80"/>
      <c r="H1231" s="14"/>
      <c r="I1231" s="14"/>
      <c r="J1231" s="15" t="s">
        <v>323</v>
      </c>
      <c r="K1231" s="64"/>
      <c r="L1231" s="64"/>
      <c r="M1231" s="15"/>
      <c r="N1231" s="81"/>
      <c r="O1231" s="82">
        <v>3755.282470703125</v>
      </c>
      <c r="P1231" s="82">
        <v>5771.97705078125</v>
      </c>
      <c r="Q1231" s="75"/>
      <c r="R1231" s="83"/>
      <c r="S1231" s="83"/>
      <c r="T1231" s="77"/>
      <c r="U1231" s="77"/>
      <c r="V1231" s="77"/>
      <c r="W1231" s="77"/>
      <c r="X1231" s="50"/>
      <c r="Y1231" s="50"/>
      <c r="Z1231" s="50"/>
      <c r="AA1231" s="50"/>
      <c r="AB1231" s="49"/>
      <c r="AC1231" s="84">
        <v>1231</v>
      </c>
      <c r="AD12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1" s="107">
        <v>6.5</v>
      </c>
      <c r="AF1231" s="110"/>
      <c r="AG1231" s="2"/>
      <c r="AI1231" s="3"/>
      <c r="AJ1231" s="3"/>
      <c r="AK1231" s="3"/>
    </row>
    <row r="1232" spans="1:37" ht="34.049999999999997" customHeight="1" x14ac:dyDescent="0.3">
      <c r="A1232" t="s">
        <v>2146</v>
      </c>
      <c r="C1232" t="s">
        <v>563</v>
      </c>
      <c r="D1232" s="14"/>
      <c r="E1232" s="14" t="s">
        <v>56</v>
      </c>
      <c r="F1232" s="79">
        <v>5.1016949152542601</v>
      </c>
      <c r="G1232" s="80"/>
      <c r="H1232" s="14"/>
      <c r="I1232" s="14"/>
      <c r="J1232" s="15" t="s">
        <v>563</v>
      </c>
      <c r="K1232" s="64"/>
      <c r="L1232" s="64"/>
      <c r="M1232" s="15"/>
      <c r="N1232" s="81"/>
      <c r="O1232" s="82">
        <v>3299.485595703125</v>
      </c>
      <c r="P1232" s="82">
        <v>419.8447265625</v>
      </c>
      <c r="Q1232" s="75"/>
      <c r="R1232" s="83"/>
      <c r="S1232" s="83"/>
      <c r="T1232" s="77"/>
      <c r="U1232" s="77"/>
      <c r="V1232" s="77"/>
      <c r="W1232" s="77"/>
      <c r="X1232" s="50"/>
      <c r="Y1232" s="50"/>
      <c r="Z1232" s="50"/>
      <c r="AA1232" s="50"/>
      <c r="AB1232" s="49"/>
      <c r="AC1232" s="84">
        <v>1232</v>
      </c>
      <c r="AD12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2" s="107">
        <v>6.5</v>
      </c>
      <c r="AF1232" s="110"/>
      <c r="AG1232" s="2"/>
      <c r="AI1232" s="3"/>
      <c r="AJ1232" s="3"/>
      <c r="AK1232" s="3"/>
    </row>
    <row r="1233" spans="1:37" ht="34.049999999999997" customHeight="1" x14ac:dyDescent="0.3">
      <c r="A1233" t="s">
        <v>2147</v>
      </c>
      <c r="C1233" t="s">
        <v>564</v>
      </c>
      <c r="D1233" s="14"/>
      <c r="E1233" s="14" t="s">
        <v>56</v>
      </c>
      <c r="F1233" s="79">
        <v>5.1016949152542601</v>
      </c>
      <c r="G1233" s="80"/>
      <c r="H1233" s="14"/>
      <c r="I1233" s="14"/>
      <c r="J1233" s="15" t="s">
        <v>564</v>
      </c>
      <c r="K1233" s="64"/>
      <c r="L1233" s="64"/>
      <c r="M1233" s="15"/>
      <c r="N1233" s="81"/>
      <c r="O1233" s="82">
        <v>7029.482421875</v>
      </c>
      <c r="P1233" s="82">
        <v>1069.484375</v>
      </c>
      <c r="Q1233" s="75"/>
      <c r="R1233" s="83"/>
      <c r="S1233" s="83"/>
      <c r="T1233" s="77"/>
      <c r="U1233" s="77"/>
      <c r="V1233" s="77"/>
      <c r="W1233" s="77"/>
      <c r="X1233" s="50"/>
      <c r="Y1233" s="50"/>
      <c r="Z1233" s="50"/>
      <c r="AA1233" s="50"/>
      <c r="AB1233" s="49"/>
      <c r="AC1233" s="84">
        <v>1233</v>
      </c>
      <c r="AD12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3" s="107">
        <v>6.5</v>
      </c>
      <c r="AF1233" s="110"/>
      <c r="AG1233" s="2"/>
      <c r="AI1233" s="3"/>
      <c r="AJ1233" s="3"/>
      <c r="AK1233" s="3"/>
    </row>
    <row r="1234" spans="1:37" ht="34.049999999999997" customHeight="1" x14ac:dyDescent="0.3">
      <c r="A1234" t="s">
        <v>2148</v>
      </c>
      <c r="C1234" t="s">
        <v>565</v>
      </c>
      <c r="D1234" s="14"/>
      <c r="E1234" s="14" t="s">
        <v>56</v>
      </c>
      <c r="F1234" s="79">
        <v>5.1016949152542601</v>
      </c>
      <c r="G1234" s="80"/>
      <c r="H1234" s="14"/>
      <c r="I1234" s="14"/>
      <c r="J1234" s="15" t="s">
        <v>565</v>
      </c>
      <c r="K1234" s="64"/>
      <c r="L1234" s="64"/>
      <c r="M1234" s="15"/>
      <c r="N1234" s="81"/>
      <c r="O1234" s="82">
        <v>2330.448486328125</v>
      </c>
      <c r="P1234" s="82">
        <v>7983.7275390625</v>
      </c>
      <c r="Q1234" s="75"/>
      <c r="R1234" s="83"/>
      <c r="S1234" s="83"/>
      <c r="T1234" s="77"/>
      <c r="U1234" s="77"/>
      <c r="V1234" s="77"/>
      <c r="W1234" s="77"/>
      <c r="X1234" s="50"/>
      <c r="Y1234" s="50"/>
      <c r="Z1234" s="50"/>
      <c r="AA1234" s="50"/>
      <c r="AB1234" s="49"/>
      <c r="AC1234" s="84">
        <v>1234</v>
      </c>
      <c r="AD12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4" s="107">
        <v>6.5</v>
      </c>
      <c r="AF1234" s="110"/>
      <c r="AG1234" s="2"/>
      <c r="AI1234" s="3"/>
      <c r="AJ1234" s="3"/>
      <c r="AK1234" s="3"/>
    </row>
    <row r="1235" spans="1:37" ht="34.049999999999997" customHeight="1" x14ac:dyDescent="0.3">
      <c r="A1235" t="s">
        <v>2149</v>
      </c>
      <c r="C1235" t="s">
        <v>459</v>
      </c>
      <c r="D1235" s="14"/>
      <c r="E1235" s="14" t="s">
        <v>56</v>
      </c>
      <c r="F1235" s="79">
        <v>5.1016949152542601</v>
      </c>
      <c r="G1235" s="80"/>
      <c r="H1235" s="14"/>
      <c r="I1235" s="14"/>
      <c r="J1235" s="15" t="s">
        <v>459</v>
      </c>
      <c r="K1235" s="64"/>
      <c r="L1235" s="64"/>
      <c r="M1235" s="15"/>
      <c r="N1235" s="81"/>
      <c r="O1235" s="82">
        <v>5587.11865234375</v>
      </c>
      <c r="P1235" s="82">
        <v>9590.28515625</v>
      </c>
      <c r="Q1235" s="75"/>
      <c r="R1235" s="83"/>
      <c r="S1235" s="83"/>
      <c r="T1235" s="77"/>
      <c r="U1235" s="77"/>
      <c r="V1235" s="77"/>
      <c r="W1235" s="77"/>
      <c r="X1235" s="50"/>
      <c r="Y1235" s="50"/>
      <c r="Z1235" s="50"/>
      <c r="AA1235" s="50"/>
      <c r="AB1235" s="49"/>
      <c r="AC1235" s="84">
        <v>1235</v>
      </c>
      <c r="AD12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5" s="107">
        <v>6.5</v>
      </c>
      <c r="AF1235" s="110"/>
      <c r="AG1235" s="2"/>
      <c r="AI1235" s="3"/>
      <c r="AJ1235" s="3"/>
      <c r="AK1235" s="3"/>
    </row>
    <row r="1236" spans="1:37" ht="34.049999999999997" customHeight="1" x14ac:dyDescent="0.3">
      <c r="A1236" t="s">
        <v>2150</v>
      </c>
      <c r="C1236" t="s">
        <v>566</v>
      </c>
      <c r="D1236" s="14"/>
      <c r="E1236" s="14" t="s">
        <v>56</v>
      </c>
      <c r="F1236" s="79">
        <v>5.1016949152542601</v>
      </c>
      <c r="G1236" s="80"/>
      <c r="H1236" s="14"/>
      <c r="I1236" s="14"/>
      <c r="J1236" s="15" t="s">
        <v>566</v>
      </c>
      <c r="K1236" s="64"/>
      <c r="L1236" s="64"/>
      <c r="M1236" s="15"/>
      <c r="N1236" s="81"/>
      <c r="O1236" s="82">
        <v>7271.1064453125</v>
      </c>
      <c r="P1236" s="82">
        <v>2655.037109375</v>
      </c>
      <c r="Q1236" s="75"/>
      <c r="R1236" s="83"/>
      <c r="S1236" s="83"/>
      <c r="T1236" s="77"/>
      <c r="U1236" s="77"/>
      <c r="V1236" s="77"/>
      <c r="W1236" s="77"/>
      <c r="X1236" s="50"/>
      <c r="Y1236" s="50"/>
      <c r="Z1236" s="50"/>
      <c r="AA1236" s="50"/>
      <c r="AB1236" s="49"/>
      <c r="AC1236" s="84">
        <v>1236</v>
      </c>
      <c r="AD12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6" s="107">
        <v>6.5</v>
      </c>
      <c r="AF1236" s="110"/>
      <c r="AG1236" s="2"/>
      <c r="AI1236" s="3"/>
      <c r="AJ1236" s="3"/>
      <c r="AK1236" s="3"/>
    </row>
    <row r="1237" spans="1:37" ht="34.049999999999997" customHeight="1" x14ac:dyDescent="0.3">
      <c r="A1237" t="s">
        <v>2151</v>
      </c>
      <c r="C1237" t="s">
        <v>329</v>
      </c>
      <c r="D1237" s="14"/>
      <c r="E1237" s="14" t="s">
        <v>56</v>
      </c>
      <c r="F1237" s="79">
        <v>5.1016949152542601</v>
      </c>
      <c r="G1237" s="80"/>
      <c r="H1237" s="14"/>
      <c r="I1237" s="14"/>
      <c r="J1237" s="15" t="s">
        <v>329</v>
      </c>
      <c r="K1237" s="64"/>
      <c r="L1237" s="64"/>
      <c r="M1237" s="15"/>
      <c r="N1237" s="81"/>
      <c r="O1237" s="82">
        <v>9527.2783203125</v>
      </c>
      <c r="P1237" s="82">
        <v>2537.9765625</v>
      </c>
      <c r="Q1237" s="75"/>
      <c r="R1237" s="83"/>
      <c r="S1237" s="83"/>
      <c r="T1237" s="77"/>
      <c r="U1237" s="77"/>
      <c r="V1237" s="77"/>
      <c r="W1237" s="77"/>
      <c r="X1237" s="50"/>
      <c r="Y1237" s="50"/>
      <c r="Z1237" s="50"/>
      <c r="AA1237" s="50"/>
      <c r="AB1237" s="49"/>
      <c r="AC1237" s="84">
        <v>1237</v>
      </c>
      <c r="AD12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7" s="107">
        <v>6.5</v>
      </c>
      <c r="AF1237" s="110"/>
      <c r="AG1237" s="2"/>
      <c r="AI1237" s="3"/>
      <c r="AJ1237" s="3"/>
      <c r="AK1237" s="3"/>
    </row>
    <row r="1238" spans="1:37" ht="34.049999999999997" customHeight="1" x14ac:dyDescent="0.3">
      <c r="A1238" t="s">
        <v>2152</v>
      </c>
      <c r="C1238" t="s">
        <v>208</v>
      </c>
      <c r="D1238" s="14"/>
      <c r="E1238" s="14" t="s">
        <v>56</v>
      </c>
      <c r="F1238" s="79">
        <v>5.1016949152542601</v>
      </c>
      <c r="G1238" s="80"/>
      <c r="H1238" s="14"/>
      <c r="I1238" s="14"/>
      <c r="J1238" s="15" t="s">
        <v>208</v>
      </c>
      <c r="K1238" s="64"/>
      <c r="L1238" s="64"/>
      <c r="M1238" s="15"/>
      <c r="N1238" s="81"/>
      <c r="O1238" s="82">
        <v>6818.91064453125</v>
      </c>
      <c r="P1238" s="82">
        <v>6897.59130859375</v>
      </c>
      <c r="Q1238" s="75"/>
      <c r="R1238" s="83"/>
      <c r="S1238" s="83"/>
      <c r="T1238" s="77"/>
      <c r="U1238" s="77"/>
      <c r="V1238" s="77"/>
      <c r="W1238" s="77"/>
      <c r="X1238" s="50"/>
      <c r="Y1238" s="50"/>
      <c r="Z1238" s="50"/>
      <c r="AA1238" s="50"/>
      <c r="AB1238" s="49"/>
      <c r="AC1238" s="84">
        <v>1238</v>
      </c>
      <c r="AD12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8" s="107">
        <v>6.5</v>
      </c>
      <c r="AF1238" s="110"/>
      <c r="AG1238" s="2"/>
      <c r="AI1238" s="3"/>
      <c r="AJ1238" s="3"/>
      <c r="AK1238" s="3"/>
    </row>
    <row r="1239" spans="1:37" ht="34.049999999999997" customHeight="1" x14ac:dyDescent="0.3">
      <c r="A1239" t="s">
        <v>2153</v>
      </c>
      <c r="C1239" t="s">
        <v>196</v>
      </c>
      <c r="D1239" s="14"/>
      <c r="E1239" s="14" t="s">
        <v>56</v>
      </c>
      <c r="F1239" s="79">
        <v>5.1016949152542601</v>
      </c>
      <c r="G1239" s="80"/>
      <c r="H1239" s="14"/>
      <c r="I1239" s="14"/>
      <c r="J1239" s="15" t="s">
        <v>196</v>
      </c>
      <c r="K1239" s="64"/>
      <c r="L1239" s="64"/>
      <c r="M1239" s="15"/>
      <c r="N1239" s="81"/>
      <c r="O1239" s="82">
        <v>5339.98193359375</v>
      </c>
      <c r="P1239" s="82">
        <v>9185.4892578125</v>
      </c>
      <c r="Q1239" s="75"/>
      <c r="R1239" s="83"/>
      <c r="S1239" s="83"/>
      <c r="T1239" s="77"/>
      <c r="U1239" s="77"/>
      <c r="V1239" s="77"/>
      <c r="W1239" s="77"/>
      <c r="X1239" s="50"/>
      <c r="Y1239" s="50"/>
      <c r="Z1239" s="50"/>
      <c r="AA1239" s="50"/>
      <c r="AB1239" s="49"/>
      <c r="AC1239" s="84">
        <v>1239</v>
      </c>
      <c r="AD12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39" s="107">
        <v>6.5</v>
      </c>
      <c r="AF1239" s="110"/>
      <c r="AG1239" s="2"/>
      <c r="AI1239" s="3"/>
      <c r="AJ1239" s="3"/>
      <c r="AK1239" s="3"/>
    </row>
    <row r="1240" spans="1:37" ht="34.049999999999997" customHeight="1" x14ac:dyDescent="0.3">
      <c r="A1240" t="s">
        <v>2154</v>
      </c>
      <c r="C1240" t="s">
        <v>298</v>
      </c>
      <c r="D1240" s="14"/>
      <c r="E1240" s="14" t="s">
        <v>56</v>
      </c>
      <c r="F1240" s="79">
        <v>5.1016949152542601</v>
      </c>
      <c r="G1240" s="80"/>
      <c r="H1240" s="14"/>
      <c r="I1240" s="14"/>
      <c r="J1240" s="15" t="s">
        <v>298</v>
      </c>
      <c r="K1240" s="64"/>
      <c r="L1240" s="64"/>
      <c r="M1240" s="15"/>
      <c r="N1240" s="81"/>
      <c r="O1240" s="82">
        <v>6659.1435546875</v>
      </c>
      <c r="P1240" s="82">
        <v>9221.7900390625</v>
      </c>
      <c r="Q1240" s="75"/>
      <c r="R1240" s="83"/>
      <c r="S1240" s="83"/>
      <c r="T1240" s="77"/>
      <c r="U1240" s="77"/>
      <c r="V1240" s="77"/>
      <c r="W1240" s="77"/>
      <c r="X1240" s="50"/>
      <c r="Y1240" s="50"/>
      <c r="Z1240" s="50"/>
      <c r="AA1240" s="50"/>
      <c r="AB1240" s="49"/>
      <c r="AC1240" s="84">
        <v>1240</v>
      </c>
      <c r="AD12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0" s="107">
        <v>6.5</v>
      </c>
      <c r="AF1240" s="110"/>
      <c r="AG1240" s="2"/>
      <c r="AI1240" s="3"/>
      <c r="AJ1240" s="3"/>
      <c r="AK1240" s="3"/>
    </row>
    <row r="1241" spans="1:37" ht="34.049999999999997" customHeight="1" x14ac:dyDescent="0.3">
      <c r="A1241" t="s">
        <v>2155</v>
      </c>
      <c r="C1241" t="s">
        <v>567</v>
      </c>
      <c r="D1241" s="14"/>
      <c r="E1241" s="14" t="s">
        <v>56</v>
      </c>
      <c r="F1241" s="79">
        <v>5.1016949152542601</v>
      </c>
      <c r="G1241" s="80"/>
      <c r="H1241" s="14"/>
      <c r="I1241" s="14"/>
      <c r="J1241" s="15" t="s">
        <v>567</v>
      </c>
      <c r="K1241" s="64"/>
      <c r="L1241" s="64"/>
      <c r="M1241" s="15"/>
      <c r="N1241" s="81"/>
      <c r="O1241" s="82">
        <v>6234.5322265625</v>
      </c>
      <c r="P1241" s="82">
        <v>8473.7626953125</v>
      </c>
      <c r="Q1241" s="75"/>
      <c r="R1241" s="83"/>
      <c r="S1241" s="83"/>
      <c r="T1241" s="77"/>
      <c r="U1241" s="77"/>
      <c r="V1241" s="77"/>
      <c r="W1241" s="77"/>
      <c r="X1241" s="50"/>
      <c r="Y1241" s="50"/>
      <c r="Z1241" s="50"/>
      <c r="AA1241" s="50"/>
      <c r="AB1241" s="49"/>
      <c r="AC1241" s="84">
        <v>1241</v>
      </c>
      <c r="AD12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1" s="107">
        <v>6.5</v>
      </c>
      <c r="AF1241" s="110"/>
      <c r="AG1241" s="2"/>
      <c r="AI1241" s="3"/>
      <c r="AJ1241" s="3"/>
      <c r="AK1241" s="3"/>
    </row>
    <row r="1242" spans="1:37" ht="34.049999999999997" customHeight="1" x14ac:dyDescent="0.3">
      <c r="A1242" t="s">
        <v>2156</v>
      </c>
      <c r="C1242" t="s">
        <v>568</v>
      </c>
      <c r="D1242" s="14"/>
      <c r="E1242" s="14" t="s">
        <v>56</v>
      </c>
      <c r="F1242" s="79">
        <v>5.1016949152542601</v>
      </c>
      <c r="G1242" s="80"/>
      <c r="H1242" s="14"/>
      <c r="I1242" s="14"/>
      <c r="J1242" s="15" t="s">
        <v>568</v>
      </c>
      <c r="K1242" s="64"/>
      <c r="L1242" s="64"/>
      <c r="M1242" s="15"/>
      <c r="N1242" s="81"/>
      <c r="O1242" s="82">
        <v>314.67987060546875</v>
      </c>
      <c r="P1242" s="82">
        <v>3523.34326171875</v>
      </c>
      <c r="Q1242" s="75"/>
      <c r="R1242" s="83"/>
      <c r="S1242" s="83"/>
      <c r="T1242" s="77"/>
      <c r="U1242" s="77"/>
      <c r="V1242" s="77"/>
      <c r="W1242" s="77"/>
      <c r="X1242" s="50"/>
      <c r="Y1242" s="50"/>
      <c r="Z1242" s="50"/>
      <c r="AA1242" s="50"/>
      <c r="AB1242" s="49"/>
      <c r="AC1242" s="84">
        <v>1242</v>
      </c>
      <c r="AD12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2" s="107">
        <v>6.5</v>
      </c>
      <c r="AF1242" s="110"/>
      <c r="AG1242" s="2"/>
      <c r="AI1242" s="3"/>
      <c r="AJ1242" s="3"/>
      <c r="AK1242" s="3"/>
    </row>
    <row r="1243" spans="1:37" ht="34.049999999999997" customHeight="1" x14ac:dyDescent="0.3">
      <c r="A1243" t="s">
        <v>2157</v>
      </c>
      <c r="C1243" t="s">
        <v>388</v>
      </c>
      <c r="D1243" s="14"/>
      <c r="E1243" s="14" t="s">
        <v>56</v>
      </c>
      <c r="F1243" s="79">
        <v>5.1016949152542601</v>
      </c>
      <c r="G1243" s="80"/>
      <c r="H1243" s="14"/>
      <c r="I1243" s="14"/>
      <c r="J1243" s="15" t="s">
        <v>388</v>
      </c>
      <c r="K1243" s="64"/>
      <c r="L1243" s="64"/>
      <c r="M1243" s="15"/>
      <c r="N1243" s="81"/>
      <c r="O1243" s="82">
        <v>4886.52001953125</v>
      </c>
      <c r="P1243" s="82">
        <v>9727.076171875</v>
      </c>
      <c r="Q1243" s="75"/>
      <c r="R1243" s="83"/>
      <c r="S1243" s="83"/>
      <c r="T1243" s="77"/>
      <c r="U1243" s="77"/>
      <c r="V1243" s="77"/>
      <c r="W1243" s="77"/>
      <c r="X1243" s="50"/>
      <c r="Y1243" s="50"/>
      <c r="Z1243" s="50"/>
      <c r="AA1243" s="50"/>
      <c r="AB1243" s="49"/>
      <c r="AC1243" s="84">
        <v>1243</v>
      </c>
      <c r="AD12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3" s="107">
        <v>6.5</v>
      </c>
      <c r="AF1243" s="110"/>
      <c r="AG1243" s="2"/>
      <c r="AI1243" s="3"/>
      <c r="AJ1243" s="3"/>
      <c r="AK1243" s="3"/>
    </row>
    <row r="1244" spans="1:37" ht="34.049999999999997" customHeight="1" x14ac:dyDescent="0.3">
      <c r="A1244" t="s">
        <v>2158</v>
      </c>
      <c r="C1244" t="s">
        <v>344</v>
      </c>
      <c r="D1244" s="14"/>
      <c r="E1244" s="14" t="s">
        <v>56</v>
      </c>
      <c r="F1244" s="79">
        <v>5.1016949152542601</v>
      </c>
      <c r="G1244" s="80"/>
      <c r="H1244" s="14"/>
      <c r="I1244" s="14"/>
      <c r="J1244" s="15" t="s">
        <v>344</v>
      </c>
      <c r="K1244" s="64"/>
      <c r="L1244" s="64"/>
      <c r="M1244" s="15"/>
      <c r="N1244" s="81"/>
      <c r="O1244" s="82">
        <v>6166.0703125</v>
      </c>
      <c r="P1244" s="82">
        <v>978.79986572265625</v>
      </c>
      <c r="Q1244" s="75"/>
      <c r="R1244" s="83"/>
      <c r="S1244" s="83"/>
      <c r="T1244" s="77"/>
      <c r="U1244" s="77"/>
      <c r="V1244" s="77"/>
      <c r="W1244" s="77"/>
      <c r="X1244" s="50"/>
      <c r="Y1244" s="50"/>
      <c r="Z1244" s="50"/>
      <c r="AA1244" s="50"/>
      <c r="AB1244" s="49"/>
      <c r="AC1244" s="84">
        <v>1244</v>
      </c>
      <c r="AD12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4" s="107">
        <v>6.5</v>
      </c>
      <c r="AF1244" s="110"/>
      <c r="AG1244" s="2"/>
      <c r="AI1244" s="3"/>
      <c r="AJ1244" s="3"/>
      <c r="AK1244" s="3"/>
    </row>
    <row r="1245" spans="1:37" ht="34.049999999999997" customHeight="1" x14ac:dyDescent="0.3">
      <c r="A1245" t="s">
        <v>2159</v>
      </c>
      <c r="C1245" t="s">
        <v>344</v>
      </c>
      <c r="D1245" s="14"/>
      <c r="E1245" s="14" t="s">
        <v>56</v>
      </c>
      <c r="F1245" s="79">
        <v>5.1016949152542601</v>
      </c>
      <c r="G1245" s="80"/>
      <c r="H1245" s="14"/>
      <c r="I1245" s="14"/>
      <c r="J1245" s="15" t="s">
        <v>344</v>
      </c>
      <c r="K1245" s="64"/>
      <c r="L1245" s="64"/>
      <c r="M1245" s="15"/>
      <c r="N1245" s="81"/>
      <c r="O1245" s="82">
        <v>2387.105712890625</v>
      </c>
      <c r="P1245" s="82">
        <v>3865.1171875</v>
      </c>
      <c r="Q1245" s="75"/>
      <c r="R1245" s="83"/>
      <c r="S1245" s="83"/>
      <c r="T1245" s="77"/>
      <c r="U1245" s="77"/>
      <c r="V1245" s="77"/>
      <c r="W1245" s="77"/>
      <c r="X1245" s="50"/>
      <c r="Y1245" s="50"/>
      <c r="Z1245" s="50"/>
      <c r="AA1245" s="50"/>
      <c r="AB1245" s="49"/>
      <c r="AC1245" s="84">
        <v>1245</v>
      </c>
      <c r="AD12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5" s="107">
        <v>6.5</v>
      </c>
      <c r="AF1245" s="110"/>
      <c r="AG1245" s="2"/>
      <c r="AI1245" s="3"/>
      <c r="AJ1245" s="3"/>
      <c r="AK1245" s="3"/>
    </row>
    <row r="1246" spans="1:37" ht="34.049999999999997" customHeight="1" x14ac:dyDescent="0.3">
      <c r="A1246" t="s">
        <v>2160</v>
      </c>
      <c r="C1246" t="s">
        <v>544</v>
      </c>
      <c r="D1246" s="14"/>
      <c r="E1246" s="14" t="s">
        <v>56</v>
      </c>
      <c r="F1246" s="79">
        <v>5.1016949152542601</v>
      </c>
      <c r="G1246" s="80"/>
      <c r="H1246" s="14"/>
      <c r="I1246" s="14"/>
      <c r="J1246" s="15" t="s">
        <v>544</v>
      </c>
      <c r="K1246" s="64"/>
      <c r="L1246" s="64"/>
      <c r="M1246" s="15"/>
      <c r="N1246" s="81"/>
      <c r="O1246" s="82">
        <v>3053.96826171875</v>
      </c>
      <c r="P1246" s="82">
        <v>3626.41748046875</v>
      </c>
      <c r="Q1246" s="75"/>
      <c r="R1246" s="83"/>
      <c r="S1246" s="83"/>
      <c r="T1246" s="77"/>
      <c r="U1246" s="77"/>
      <c r="V1246" s="77"/>
      <c r="W1246" s="77"/>
      <c r="X1246" s="50"/>
      <c r="Y1246" s="50"/>
      <c r="Z1246" s="50"/>
      <c r="AA1246" s="50"/>
      <c r="AB1246" s="49"/>
      <c r="AC1246" s="84">
        <v>1246</v>
      </c>
      <c r="AD12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6" s="107">
        <v>6.5</v>
      </c>
      <c r="AF1246" s="110"/>
      <c r="AG1246" s="2"/>
      <c r="AI1246" s="3"/>
      <c r="AJ1246" s="3"/>
      <c r="AK1246" s="3"/>
    </row>
    <row r="1247" spans="1:37" ht="34.049999999999997" customHeight="1" x14ac:dyDescent="0.3">
      <c r="A1247" t="s">
        <v>2161</v>
      </c>
      <c r="C1247" t="s">
        <v>176</v>
      </c>
      <c r="D1247" s="14"/>
      <c r="E1247" s="14" t="s">
        <v>56</v>
      </c>
      <c r="F1247" s="79">
        <v>5.1016949152542601</v>
      </c>
      <c r="G1247" s="80"/>
      <c r="H1247" s="14"/>
      <c r="I1247" s="14"/>
      <c r="J1247" s="15" t="s">
        <v>176</v>
      </c>
      <c r="K1247" s="64"/>
      <c r="L1247" s="64"/>
      <c r="M1247" s="15"/>
      <c r="N1247" s="81"/>
      <c r="O1247" s="82">
        <v>5927.96630859375</v>
      </c>
      <c r="P1247" s="82">
        <v>991.69952392578125</v>
      </c>
      <c r="Q1247" s="75"/>
      <c r="R1247" s="83"/>
      <c r="S1247" s="83"/>
      <c r="T1247" s="77"/>
      <c r="U1247" s="77"/>
      <c r="V1247" s="77"/>
      <c r="W1247" s="77"/>
      <c r="X1247" s="50"/>
      <c r="Y1247" s="50"/>
      <c r="Z1247" s="50"/>
      <c r="AA1247" s="50"/>
      <c r="AB1247" s="49"/>
      <c r="AC1247" s="84">
        <v>1247</v>
      </c>
      <c r="AD12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7" s="107">
        <v>6.5</v>
      </c>
      <c r="AF1247" s="110"/>
      <c r="AG1247" s="2"/>
      <c r="AI1247" s="3"/>
      <c r="AJ1247" s="3"/>
      <c r="AK1247" s="3"/>
    </row>
    <row r="1248" spans="1:37" ht="34.049999999999997" customHeight="1" x14ac:dyDescent="0.3">
      <c r="A1248" t="s">
        <v>2162</v>
      </c>
      <c r="C1248" t="s">
        <v>300</v>
      </c>
      <c r="D1248" s="14"/>
      <c r="E1248" s="14" t="s">
        <v>56</v>
      </c>
      <c r="F1248" s="79">
        <v>5.1016949152542601</v>
      </c>
      <c r="G1248" s="80"/>
      <c r="H1248" s="14"/>
      <c r="I1248" s="14"/>
      <c r="J1248" s="15" t="s">
        <v>300</v>
      </c>
      <c r="K1248" s="64"/>
      <c r="L1248" s="64"/>
      <c r="M1248" s="15"/>
      <c r="N1248" s="81"/>
      <c r="O1248" s="82">
        <v>6260.24853515625</v>
      </c>
      <c r="P1248" s="82">
        <v>4343.00537109375</v>
      </c>
      <c r="Q1248" s="75"/>
      <c r="R1248" s="83"/>
      <c r="S1248" s="83"/>
      <c r="T1248" s="77"/>
      <c r="U1248" s="77"/>
      <c r="V1248" s="77"/>
      <c r="W1248" s="77"/>
      <c r="X1248" s="50"/>
      <c r="Y1248" s="50"/>
      <c r="Z1248" s="50"/>
      <c r="AA1248" s="50"/>
      <c r="AB1248" s="49"/>
      <c r="AC1248" s="84">
        <v>1248</v>
      </c>
      <c r="AD12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8" s="107">
        <v>6.5</v>
      </c>
      <c r="AF1248" s="110"/>
      <c r="AG1248" s="2"/>
      <c r="AI1248" s="3"/>
      <c r="AJ1248" s="3"/>
      <c r="AK1248" s="3"/>
    </row>
    <row r="1249" spans="1:37" ht="34.049999999999997" customHeight="1" x14ac:dyDescent="0.3">
      <c r="A1249" t="s">
        <v>2163</v>
      </c>
      <c r="C1249" t="s">
        <v>344</v>
      </c>
      <c r="D1249" s="14"/>
      <c r="E1249" s="14" t="s">
        <v>56</v>
      </c>
      <c r="F1249" s="79">
        <v>5.1016949152542601</v>
      </c>
      <c r="G1249" s="80"/>
      <c r="H1249" s="14"/>
      <c r="I1249" s="14"/>
      <c r="J1249" s="15" t="s">
        <v>344</v>
      </c>
      <c r="K1249" s="64"/>
      <c r="L1249" s="64"/>
      <c r="M1249" s="15"/>
      <c r="N1249" s="81"/>
      <c r="O1249" s="82">
        <v>4494.67333984375</v>
      </c>
      <c r="P1249" s="82">
        <v>1125.1309814453125</v>
      </c>
      <c r="Q1249" s="75"/>
      <c r="R1249" s="83"/>
      <c r="S1249" s="83"/>
      <c r="T1249" s="77"/>
      <c r="U1249" s="77"/>
      <c r="V1249" s="77"/>
      <c r="W1249" s="77"/>
      <c r="X1249" s="50"/>
      <c r="Y1249" s="50"/>
      <c r="Z1249" s="50"/>
      <c r="AA1249" s="50"/>
      <c r="AB1249" s="49"/>
      <c r="AC1249" s="84">
        <v>1249</v>
      </c>
      <c r="AD12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49" s="107">
        <v>6.5</v>
      </c>
      <c r="AF1249" s="110"/>
      <c r="AG1249" s="2"/>
      <c r="AI1249" s="3"/>
      <c r="AJ1249" s="3"/>
      <c r="AK1249" s="3"/>
    </row>
    <row r="1250" spans="1:37" ht="34.049999999999997" customHeight="1" x14ac:dyDescent="0.3">
      <c r="A1250" t="s">
        <v>2164</v>
      </c>
      <c r="C1250" t="s">
        <v>341</v>
      </c>
      <c r="D1250" s="14"/>
      <c r="E1250" s="14" t="s">
        <v>56</v>
      </c>
      <c r="F1250" s="79">
        <v>5.1016949152542601</v>
      </c>
      <c r="G1250" s="80"/>
      <c r="H1250" s="14"/>
      <c r="I1250" s="14"/>
      <c r="J1250" s="15" t="s">
        <v>341</v>
      </c>
      <c r="K1250" s="64"/>
      <c r="L1250" s="64"/>
      <c r="M1250" s="15"/>
      <c r="N1250" s="81"/>
      <c r="O1250" s="82">
        <v>2178.425537109375</v>
      </c>
      <c r="P1250" s="82">
        <v>6155.92626953125</v>
      </c>
      <c r="Q1250" s="75"/>
      <c r="R1250" s="83"/>
      <c r="S1250" s="83"/>
      <c r="T1250" s="77"/>
      <c r="U1250" s="77"/>
      <c r="V1250" s="77"/>
      <c r="W1250" s="77"/>
      <c r="X1250" s="50"/>
      <c r="Y1250" s="50"/>
      <c r="Z1250" s="50"/>
      <c r="AA1250" s="50"/>
      <c r="AB1250" s="49"/>
      <c r="AC1250" s="84">
        <v>1250</v>
      </c>
      <c r="AD12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0" s="107">
        <v>6.5</v>
      </c>
      <c r="AF1250" s="110"/>
      <c r="AG1250" s="2"/>
      <c r="AI1250" s="3"/>
      <c r="AJ1250" s="3"/>
      <c r="AK1250" s="3"/>
    </row>
    <row r="1251" spans="1:37" ht="34.049999999999997" customHeight="1" x14ac:dyDescent="0.3">
      <c r="A1251" t="s">
        <v>2165</v>
      </c>
      <c r="C1251" t="s">
        <v>318</v>
      </c>
      <c r="D1251" s="14"/>
      <c r="E1251" s="14" t="s">
        <v>56</v>
      </c>
      <c r="F1251" s="79">
        <v>5.1016949152542601</v>
      </c>
      <c r="G1251" s="80"/>
      <c r="H1251" s="14"/>
      <c r="I1251" s="14"/>
      <c r="J1251" s="15" t="s">
        <v>318</v>
      </c>
      <c r="K1251" s="64"/>
      <c r="L1251" s="64"/>
      <c r="M1251" s="15"/>
      <c r="N1251" s="81"/>
      <c r="O1251" s="82">
        <v>9438.1865234375</v>
      </c>
      <c r="P1251" s="82">
        <v>3855.07666015625</v>
      </c>
      <c r="Q1251" s="75"/>
      <c r="R1251" s="83"/>
      <c r="S1251" s="83"/>
      <c r="T1251" s="77"/>
      <c r="U1251" s="77"/>
      <c r="V1251" s="77"/>
      <c r="W1251" s="77"/>
      <c r="X1251" s="50"/>
      <c r="Y1251" s="50"/>
      <c r="Z1251" s="50"/>
      <c r="AA1251" s="50"/>
      <c r="AB1251" s="49"/>
      <c r="AC1251" s="84">
        <v>1251</v>
      </c>
      <c r="AD12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1" s="107">
        <v>6.5</v>
      </c>
      <c r="AF1251" s="110"/>
      <c r="AG1251" s="2"/>
      <c r="AI1251" s="3"/>
      <c r="AJ1251" s="3"/>
      <c r="AK1251" s="3"/>
    </row>
    <row r="1252" spans="1:37" ht="34.049999999999997" customHeight="1" x14ac:dyDescent="0.3">
      <c r="A1252" t="s">
        <v>2166</v>
      </c>
      <c r="C1252" t="s">
        <v>298</v>
      </c>
      <c r="D1252" s="14"/>
      <c r="E1252" s="14" t="s">
        <v>56</v>
      </c>
      <c r="F1252" s="79">
        <v>5.1016949152542601</v>
      </c>
      <c r="G1252" s="80"/>
      <c r="H1252" s="14"/>
      <c r="I1252" s="14"/>
      <c r="J1252" s="15" t="s">
        <v>298</v>
      </c>
      <c r="K1252" s="64"/>
      <c r="L1252" s="64"/>
      <c r="M1252" s="15"/>
      <c r="N1252" s="81"/>
      <c r="O1252" s="82">
        <v>4184.71142578125</v>
      </c>
      <c r="P1252" s="82">
        <v>7875.53369140625</v>
      </c>
      <c r="Q1252" s="75"/>
      <c r="R1252" s="83"/>
      <c r="S1252" s="83"/>
      <c r="T1252" s="77"/>
      <c r="U1252" s="77"/>
      <c r="V1252" s="77"/>
      <c r="W1252" s="77"/>
      <c r="X1252" s="50"/>
      <c r="Y1252" s="50"/>
      <c r="Z1252" s="50"/>
      <c r="AA1252" s="50"/>
      <c r="AB1252" s="49"/>
      <c r="AC1252" s="84">
        <v>1252</v>
      </c>
      <c r="AD12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2" s="107">
        <v>6.5</v>
      </c>
      <c r="AF1252" s="110"/>
      <c r="AG1252" s="2"/>
      <c r="AI1252" s="3"/>
      <c r="AJ1252" s="3"/>
      <c r="AK1252" s="3"/>
    </row>
    <row r="1253" spans="1:37" ht="34.049999999999997" customHeight="1" x14ac:dyDescent="0.3">
      <c r="A1253" t="s">
        <v>2167</v>
      </c>
      <c r="C1253" t="s">
        <v>569</v>
      </c>
      <c r="D1253" s="14"/>
      <c r="E1253" s="14" t="s">
        <v>56</v>
      </c>
      <c r="F1253" s="79">
        <v>5.1016949152542601</v>
      </c>
      <c r="G1253" s="80"/>
      <c r="H1253" s="14"/>
      <c r="I1253" s="14"/>
      <c r="J1253" s="15" t="s">
        <v>569</v>
      </c>
      <c r="K1253" s="64"/>
      <c r="L1253" s="64"/>
      <c r="M1253" s="15"/>
      <c r="N1253" s="81"/>
      <c r="O1253" s="82">
        <v>243.78260803222656</v>
      </c>
      <c r="P1253" s="82">
        <v>5885.57177734375</v>
      </c>
      <c r="Q1253" s="75"/>
      <c r="R1253" s="83"/>
      <c r="S1253" s="83"/>
      <c r="T1253" s="77"/>
      <c r="U1253" s="77"/>
      <c r="V1253" s="77"/>
      <c r="W1253" s="77"/>
      <c r="X1253" s="50"/>
      <c r="Y1253" s="50"/>
      <c r="Z1253" s="50"/>
      <c r="AA1253" s="50"/>
      <c r="AB1253" s="49"/>
      <c r="AC1253" s="84">
        <v>1253</v>
      </c>
      <c r="AD12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3" s="107">
        <v>6.5</v>
      </c>
      <c r="AF1253" s="110"/>
      <c r="AG1253" s="2"/>
      <c r="AI1253" s="3"/>
      <c r="AJ1253" s="3"/>
      <c r="AK1253" s="3"/>
    </row>
    <row r="1254" spans="1:37" ht="34.049999999999997" customHeight="1" x14ac:dyDescent="0.3">
      <c r="A1254" t="s">
        <v>2168</v>
      </c>
      <c r="C1254" t="s">
        <v>570</v>
      </c>
      <c r="D1254" s="14"/>
      <c r="E1254" s="14" t="s">
        <v>56</v>
      </c>
      <c r="F1254" s="79">
        <v>5.1016949152542601</v>
      </c>
      <c r="G1254" s="80"/>
      <c r="H1254" s="14"/>
      <c r="I1254" s="14"/>
      <c r="J1254" s="15" t="s">
        <v>570</v>
      </c>
      <c r="K1254" s="64"/>
      <c r="L1254" s="64"/>
      <c r="M1254" s="15"/>
      <c r="N1254" s="81"/>
      <c r="O1254" s="82">
        <v>2457.613525390625</v>
      </c>
      <c r="P1254" s="82">
        <v>7204.81201171875</v>
      </c>
      <c r="Q1254" s="75"/>
      <c r="R1254" s="83"/>
      <c r="S1254" s="83"/>
      <c r="T1254" s="77"/>
      <c r="U1254" s="77"/>
      <c r="V1254" s="77"/>
      <c r="W1254" s="77"/>
      <c r="X1254" s="50"/>
      <c r="Y1254" s="50"/>
      <c r="Z1254" s="50"/>
      <c r="AA1254" s="50"/>
      <c r="AB1254" s="49"/>
      <c r="AC1254" s="84">
        <v>1254</v>
      </c>
      <c r="AD12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4" s="107">
        <v>6.5</v>
      </c>
      <c r="AF1254" s="110"/>
      <c r="AG1254" s="2"/>
      <c r="AI1254" s="3"/>
      <c r="AJ1254" s="3"/>
      <c r="AK1254" s="3"/>
    </row>
    <row r="1255" spans="1:37" ht="34.049999999999997" customHeight="1" x14ac:dyDescent="0.3">
      <c r="A1255" t="s">
        <v>2169</v>
      </c>
      <c r="C1255" t="s">
        <v>464</v>
      </c>
      <c r="D1255" s="14"/>
      <c r="E1255" s="14" t="s">
        <v>56</v>
      </c>
      <c r="F1255" s="79">
        <v>5.1016949152542601</v>
      </c>
      <c r="G1255" s="80"/>
      <c r="H1255" s="14"/>
      <c r="I1255" s="14"/>
      <c r="J1255" s="15" t="s">
        <v>464</v>
      </c>
      <c r="K1255" s="64"/>
      <c r="L1255" s="64"/>
      <c r="M1255" s="15"/>
      <c r="N1255" s="81"/>
      <c r="O1255" s="82">
        <v>5288.08447265625</v>
      </c>
      <c r="P1255" s="82">
        <v>3346.513671875</v>
      </c>
      <c r="Q1255" s="75"/>
      <c r="R1255" s="83"/>
      <c r="S1255" s="83"/>
      <c r="T1255" s="77"/>
      <c r="U1255" s="77"/>
      <c r="V1255" s="77"/>
      <c r="W1255" s="77"/>
      <c r="X1255" s="50"/>
      <c r="Y1255" s="50"/>
      <c r="Z1255" s="50"/>
      <c r="AA1255" s="50"/>
      <c r="AB1255" s="49"/>
      <c r="AC1255" s="84">
        <v>1255</v>
      </c>
      <c r="AD12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5" s="107">
        <v>6.5</v>
      </c>
      <c r="AF1255" s="110"/>
      <c r="AG1255" s="2"/>
      <c r="AI1255" s="3"/>
      <c r="AJ1255" s="3"/>
      <c r="AK1255" s="3"/>
    </row>
    <row r="1256" spans="1:37" ht="34.049999999999997" customHeight="1" x14ac:dyDescent="0.3">
      <c r="A1256" t="s">
        <v>2170</v>
      </c>
      <c r="C1256" t="s">
        <v>479</v>
      </c>
      <c r="D1256" s="14"/>
      <c r="E1256" s="14" t="s">
        <v>56</v>
      </c>
      <c r="F1256" s="79">
        <v>5.1016949152542601</v>
      </c>
      <c r="G1256" s="80"/>
      <c r="H1256" s="14"/>
      <c r="I1256" s="14"/>
      <c r="J1256" s="15" t="s">
        <v>479</v>
      </c>
      <c r="K1256" s="64"/>
      <c r="L1256" s="64"/>
      <c r="M1256" s="15"/>
      <c r="N1256" s="81"/>
      <c r="O1256" s="82">
        <v>1364.5296630859375</v>
      </c>
      <c r="P1256" s="82">
        <v>4543.1591796875</v>
      </c>
      <c r="Q1256" s="75"/>
      <c r="R1256" s="83"/>
      <c r="S1256" s="83"/>
      <c r="T1256" s="77"/>
      <c r="U1256" s="77"/>
      <c r="V1256" s="77"/>
      <c r="W1256" s="77"/>
      <c r="X1256" s="50"/>
      <c r="Y1256" s="50"/>
      <c r="Z1256" s="50"/>
      <c r="AA1256" s="50"/>
      <c r="AB1256" s="49"/>
      <c r="AC1256" s="84">
        <v>1256</v>
      </c>
      <c r="AD12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6" s="107">
        <v>6.5</v>
      </c>
      <c r="AF1256" s="110"/>
      <c r="AG1256" s="2"/>
      <c r="AI1256" s="3"/>
      <c r="AJ1256" s="3"/>
      <c r="AK1256" s="3"/>
    </row>
    <row r="1257" spans="1:37" ht="34.049999999999997" customHeight="1" x14ac:dyDescent="0.3">
      <c r="A1257" t="s">
        <v>2171</v>
      </c>
      <c r="C1257" t="s">
        <v>571</v>
      </c>
      <c r="D1257" s="14"/>
      <c r="E1257" s="14" t="s">
        <v>56</v>
      </c>
      <c r="F1257" s="79">
        <v>5.1016949152542601</v>
      </c>
      <c r="G1257" s="80"/>
      <c r="H1257" s="14"/>
      <c r="I1257" s="14"/>
      <c r="J1257" s="15" t="s">
        <v>571</v>
      </c>
      <c r="K1257" s="64"/>
      <c r="L1257" s="64"/>
      <c r="M1257" s="15"/>
      <c r="N1257" s="81"/>
      <c r="O1257" s="82">
        <v>9249.251953125</v>
      </c>
      <c r="P1257" s="82">
        <v>7836.4140625</v>
      </c>
      <c r="Q1257" s="75"/>
      <c r="R1257" s="83"/>
      <c r="S1257" s="83"/>
      <c r="T1257" s="77"/>
      <c r="U1257" s="77"/>
      <c r="V1257" s="77"/>
      <c r="W1257" s="77"/>
      <c r="X1257" s="50"/>
      <c r="Y1257" s="50"/>
      <c r="Z1257" s="50"/>
      <c r="AA1257" s="50"/>
      <c r="AB1257" s="49"/>
      <c r="AC1257" s="84">
        <v>1257</v>
      </c>
      <c r="AD12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7" s="107">
        <v>6.5</v>
      </c>
      <c r="AF1257" s="110"/>
      <c r="AG1257" s="2"/>
      <c r="AI1257" s="3"/>
      <c r="AJ1257" s="3"/>
      <c r="AK1257" s="3"/>
    </row>
    <row r="1258" spans="1:37" ht="34.049999999999997" customHeight="1" x14ac:dyDescent="0.3">
      <c r="A1258" t="s">
        <v>2172</v>
      </c>
      <c r="C1258" t="s">
        <v>572</v>
      </c>
      <c r="D1258" s="14"/>
      <c r="E1258" s="14" t="s">
        <v>56</v>
      </c>
      <c r="F1258" s="79">
        <v>5.1016949152542601</v>
      </c>
      <c r="G1258" s="80"/>
      <c r="H1258" s="14"/>
      <c r="I1258" s="14"/>
      <c r="J1258" s="15" t="s">
        <v>572</v>
      </c>
      <c r="K1258" s="64"/>
      <c r="L1258" s="64"/>
      <c r="M1258" s="15"/>
      <c r="N1258" s="81"/>
      <c r="O1258" s="82">
        <v>6616.90771484375</v>
      </c>
      <c r="P1258" s="82">
        <v>1171.88720703125</v>
      </c>
      <c r="Q1258" s="75"/>
      <c r="R1258" s="83"/>
      <c r="S1258" s="83"/>
      <c r="T1258" s="77"/>
      <c r="U1258" s="77"/>
      <c r="V1258" s="77"/>
      <c r="W1258" s="77"/>
      <c r="X1258" s="50"/>
      <c r="Y1258" s="50"/>
      <c r="Z1258" s="50"/>
      <c r="AA1258" s="50"/>
      <c r="AB1258" s="49"/>
      <c r="AC1258" s="84">
        <v>1258</v>
      </c>
      <c r="AD12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8" s="107">
        <v>6.5</v>
      </c>
      <c r="AF1258" s="110"/>
      <c r="AG1258" s="2"/>
      <c r="AI1258" s="3"/>
      <c r="AJ1258" s="3"/>
      <c r="AK1258" s="3"/>
    </row>
    <row r="1259" spans="1:37" ht="34.049999999999997" customHeight="1" x14ac:dyDescent="0.3">
      <c r="A1259" t="s">
        <v>2173</v>
      </c>
      <c r="C1259" t="s">
        <v>278</v>
      </c>
      <c r="D1259" s="14"/>
      <c r="E1259" s="14" t="s">
        <v>56</v>
      </c>
      <c r="F1259" s="79">
        <v>5.1016949152542601</v>
      </c>
      <c r="G1259" s="80"/>
      <c r="H1259" s="14"/>
      <c r="I1259" s="14"/>
      <c r="J1259" s="15" t="s">
        <v>278</v>
      </c>
      <c r="K1259" s="64"/>
      <c r="L1259" s="64"/>
      <c r="M1259" s="15"/>
      <c r="N1259" s="81"/>
      <c r="O1259" s="82">
        <v>4141.51318359375</v>
      </c>
      <c r="P1259" s="82">
        <v>9357.15625</v>
      </c>
      <c r="Q1259" s="75"/>
      <c r="R1259" s="83"/>
      <c r="S1259" s="83"/>
      <c r="T1259" s="77"/>
      <c r="U1259" s="77"/>
      <c r="V1259" s="77"/>
      <c r="W1259" s="77"/>
      <c r="X1259" s="50"/>
      <c r="Y1259" s="50"/>
      <c r="Z1259" s="50"/>
      <c r="AA1259" s="50"/>
      <c r="AB1259" s="49"/>
      <c r="AC1259" s="84">
        <v>1259</v>
      </c>
      <c r="AD12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59" s="107">
        <v>6.5</v>
      </c>
      <c r="AF1259" s="110"/>
      <c r="AG1259" s="2"/>
      <c r="AI1259" s="3"/>
      <c r="AJ1259" s="3"/>
      <c r="AK1259" s="3"/>
    </row>
    <row r="1260" spans="1:37" ht="34.049999999999997" customHeight="1" x14ac:dyDescent="0.3">
      <c r="A1260" t="s">
        <v>2174</v>
      </c>
      <c r="C1260" t="s">
        <v>194</v>
      </c>
      <c r="D1260" s="14"/>
      <c r="E1260" s="14" t="s">
        <v>56</v>
      </c>
      <c r="F1260" s="79">
        <v>5.1016949152542601</v>
      </c>
      <c r="G1260" s="80"/>
      <c r="H1260" s="14"/>
      <c r="I1260" s="14"/>
      <c r="J1260" s="15" t="s">
        <v>194</v>
      </c>
      <c r="K1260" s="64"/>
      <c r="L1260" s="64"/>
      <c r="M1260" s="15"/>
      <c r="N1260" s="81"/>
      <c r="O1260" s="82">
        <v>7079.89990234375</v>
      </c>
      <c r="P1260" s="82">
        <v>7995.89697265625</v>
      </c>
      <c r="Q1260" s="75"/>
      <c r="R1260" s="83"/>
      <c r="S1260" s="83"/>
      <c r="T1260" s="77"/>
      <c r="U1260" s="77"/>
      <c r="V1260" s="77"/>
      <c r="W1260" s="77"/>
      <c r="X1260" s="50"/>
      <c r="Y1260" s="50"/>
      <c r="Z1260" s="50"/>
      <c r="AA1260" s="50"/>
      <c r="AB1260" s="49"/>
      <c r="AC1260" s="84">
        <v>1260</v>
      </c>
      <c r="AD12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0" s="107">
        <v>6.5</v>
      </c>
      <c r="AF1260" s="110"/>
      <c r="AG1260" s="2"/>
      <c r="AI1260" s="3"/>
      <c r="AJ1260" s="3"/>
      <c r="AK1260" s="3"/>
    </row>
    <row r="1261" spans="1:37" ht="34.049999999999997" customHeight="1" x14ac:dyDescent="0.3">
      <c r="A1261" t="s">
        <v>2175</v>
      </c>
      <c r="C1261" t="s">
        <v>409</v>
      </c>
      <c r="D1261" s="14"/>
      <c r="E1261" s="14" t="s">
        <v>56</v>
      </c>
      <c r="F1261" s="79">
        <v>5.1016949152542601</v>
      </c>
      <c r="G1261" s="80"/>
      <c r="H1261" s="14"/>
      <c r="I1261" s="14"/>
      <c r="J1261" s="15" t="s">
        <v>409</v>
      </c>
      <c r="K1261" s="64"/>
      <c r="L1261" s="64"/>
      <c r="M1261" s="15"/>
      <c r="N1261" s="81"/>
      <c r="O1261" s="82">
        <v>7417.57080078125</v>
      </c>
      <c r="P1261" s="82">
        <v>6050.71728515625</v>
      </c>
      <c r="Q1261" s="75"/>
      <c r="R1261" s="83"/>
      <c r="S1261" s="83"/>
      <c r="T1261" s="77"/>
      <c r="U1261" s="77"/>
      <c r="V1261" s="77"/>
      <c r="W1261" s="77"/>
      <c r="X1261" s="50"/>
      <c r="Y1261" s="50"/>
      <c r="Z1261" s="50"/>
      <c r="AA1261" s="50"/>
      <c r="AB1261" s="49"/>
      <c r="AC1261" s="84">
        <v>1261</v>
      </c>
      <c r="AD12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1" s="107">
        <v>6.5</v>
      </c>
      <c r="AF1261" s="110"/>
      <c r="AG1261" s="2"/>
      <c r="AI1261" s="3"/>
      <c r="AJ1261" s="3"/>
      <c r="AK1261" s="3"/>
    </row>
    <row r="1262" spans="1:37" ht="34.049999999999997" customHeight="1" x14ac:dyDescent="0.3">
      <c r="A1262" t="s">
        <v>2176</v>
      </c>
      <c r="C1262" t="s">
        <v>573</v>
      </c>
      <c r="D1262" s="14"/>
      <c r="E1262" s="14" t="s">
        <v>56</v>
      </c>
      <c r="F1262" s="79">
        <v>5.1016949152542601</v>
      </c>
      <c r="G1262" s="80"/>
      <c r="H1262" s="14"/>
      <c r="I1262" s="14"/>
      <c r="J1262" s="15" t="s">
        <v>573</v>
      </c>
      <c r="K1262" s="64"/>
      <c r="L1262" s="64"/>
      <c r="M1262" s="15"/>
      <c r="N1262" s="81"/>
      <c r="O1262" s="82">
        <v>5308.53955078125</v>
      </c>
      <c r="P1262" s="82">
        <v>6910.9951171875</v>
      </c>
      <c r="Q1262" s="75"/>
      <c r="R1262" s="83"/>
      <c r="S1262" s="83"/>
      <c r="T1262" s="77"/>
      <c r="U1262" s="77"/>
      <c r="V1262" s="77"/>
      <c r="W1262" s="77"/>
      <c r="X1262" s="50"/>
      <c r="Y1262" s="50"/>
      <c r="Z1262" s="50"/>
      <c r="AA1262" s="50"/>
      <c r="AB1262" s="49"/>
      <c r="AC1262" s="84">
        <v>1262</v>
      </c>
      <c r="AD12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2" s="107">
        <v>6.5</v>
      </c>
      <c r="AF1262" s="110"/>
      <c r="AG1262" s="2"/>
      <c r="AI1262" s="3"/>
      <c r="AJ1262" s="3"/>
      <c r="AK1262" s="3"/>
    </row>
    <row r="1263" spans="1:37" ht="34.049999999999997" customHeight="1" x14ac:dyDescent="0.3">
      <c r="A1263" t="s">
        <v>2177</v>
      </c>
      <c r="C1263" t="s">
        <v>507</v>
      </c>
      <c r="D1263" s="14"/>
      <c r="E1263" s="14" t="s">
        <v>56</v>
      </c>
      <c r="F1263" s="79">
        <v>5.1016949152542601</v>
      </c>
      <c r="G1263" s="80"/>
      <c r="H1263" s="14"/>
      <c r="I1263" s="14"/>
      <c r="J1263" s="15" t="s">
        <v>507</v>
      </c>
      <c r="K1263" s="64"/>
      <c r="L1263" s="64"/>
      <c r="M1263" s="15"/>
      <c r="N1263" s="81"/>
      <c r="O1263" s="82">
        <v>5616.455078125</v>
      </c>
      <c r="P1263" s="82">
        <v>2280.303466796875</v>
      </c>
      <c r="Q1263" s="75"/>
      <c r="R1263" s="83"/>
      <c r="S1263" s="83"/>
      <c r="T1263" s="77"/>
      <c r="U1263" s="77"/>
      <c r="V1263" s="77"/>
      <c r="W1263" s="77"/>
      <c r="X1263" s="50"/>
      <c r="Y1263" s="50"/>
      <c r="Z1263" s="50"/>
      <c r="AA1263" s="50"/>
      <c r="AB1263" s="49"/>
      <c r="AC1263" s="84">
        <v>1263</v>
      </c>
      <c r="AD12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3" s="107">
        <v>6.5</v>
      </c>
      <c r="AF1263" s="110"/>
      <c r="AG1263" s="2"/>
      <c r="AI1263" s="3"/>
      <c r="AJ1263" s="3"/>
      <c r="AK1263" s="3"/>
    </row>
    <row r="1264" spans="1:37" ht="34.049999999999997" customHeight="1" x14ac:dyDescent="0.3">
      <c r="A1264" t="s">
        <v>2178</v>
      </c>
      <c r="C1264" t="s">
        <v>411</v>
      </c>
      <c r="D1264" s="14"/>
      <c r="E1264" s="14" t="s">
        <v>56</v>
      </c>
      <c r="F1264" s="79">
        <v>5.1016949152542601</v>
      </c>
      <c r="G1264" s="80"/>
      <c r="H1264" s="14"/>
      <c r="I1264" s="14"/>
      <c r="J1264" s="15" t="s">
        <v>411</v>
      </c>
      <c r="K1264" s="64"/>
      <c r="L1264" s="64"/>
      <c r="M1264" s="15"/>
      <c r="N1264" s="81"/>
      <c r="O1264" s="82">
        <v>4322.71435546875</v>
      </c>
      <c r="P1264" s="82">
        <v>596.01971435546875</v>
      </c>
      <c r="Q1264" s="75"/>
      <c r="R1264" s="83"/>
      <c r="S1264" s="83"/>
      <c r="T1264" s="77"/>
      <c r="U1264" s="77"/>
      <c r="V1264" s="77"/>
      <c r="W1264" s="77"/>
      <c r="X1264" s="50"/>
      <c r="Y1264" s="50"/>
      <c r="Z1264" s="50"/>
      <c r="AA1264" s="50"/>
      <c r="AB1264" s="49"/>
      <c r="AC1264" s="84">
        <v>1264</v>
      </c>
      <c r="AD12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4" s="107">
        <v>6.5</v>
      </c>
      <c r="AF1264" s="110"/>
      <c r="AG1264" s="2"/>
      <c r="AI1264" s="3"/>
      <c r="AJ1264" s="3"/>
      <c r="AK1264" s="3"/>
    </row>
    <row r="1265" spans="1:37" ht="34.049999999999997" customHeight="1" x14ac:dyDescent="0.3">
      <c r="A1265" t="s">
        <v>2179</v>
      </c>
      <c r="C1265" t="s">
        <v>574</v>
      </c>
      <c r="D1265" s="14"/>
      <c r="E1265" s="14" t="s">
        <v>56</v>
      </c>
      <c r="F1265" s="79">
        <v>5.1016949152542601</v>
      </c>
      <c r="G1265" s="80"/>
      <c r="H1265" s="14"/>
      <c r="I1265" s="14"/>
      <c r="J1265" s="15" t="s">
        <v>574</v>
      </c>
      <c r="K1265" s="64"/>
      <c r="L1265" s="64"/>
      <c r="M1265" s="15"/>
      <c r="N1265" s="81"/>
      <c r="O1265" s="82">
        <v>1538.907958984375</v>
      </c>
      <c r="P1265" s="82">
        <v>8526.8623046875</v>
      </c>
      <c r="Q1265" s="75"/>
      <c r="R1265" s="83"/>
      <c r="S1265" s="83"/>
      <c r="T1265" s="77"/>
      <c r="U1265" s="77"/>
      <c r="V1265" s="77"/>
      <c r="W1265" s="77"/>
      <c r="X1265" s="50"/>
      <c r="Y1265" s="50"/>
      <c r="Z1265" s="50"/>
      <c r="AA1265" s="50"/>
      <c r="AB1265" s="49"/>
      <c r="AC1265" s="84">
        <v>1265</v>
      </c>
      <c r="AD12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5" s="107">
        <v>6.5</v>
      </c>
      <c r="AF1265" s="110"/>
      <c r="AG1265" s="2"/>
      <c r="AI1265" s="3"/>
      <c r="AJ1265" s="3"/>
      <c r="AK1265" s="3"/>
    </row>
    <row r="1266" spans="1:37" ht="34.049999999999997" customHeight="1" x14ac:dyDescent="0.3">
      <c r="A1266" t="s">
        <v>2180</v>
      </c>
      <c r="C1266" t="s">
        <v>318</v>
      </c>
      <c r="D1266" s="14"/>
      <c r="E1266" s="14" t="s">
        <v>56</v>
      </c>
      <c r="F1266" s="79">
        <v>5.1016949152542601</v>
      </c>
      <c r="G1266" s="80"/>
      <c r="H1266" s="14"/>
      <c r="I1266" s="14"/>
      <c r="J1266" s="15" t="s">
        <v>318</v>
      </c>
      <c r="K1266" s="64"/>
      <c r="L1266" s="64"/>
      <c r="M1266" s="15"/>
      <c r="N1266" s="81"/>
      <c r="O1266" s="82">
        <v>7695.5087890625</v>
      </c>
      <c r="P1266" s="82">
        <v>7677.84521484375</v>
      </c>
      <c r="Q1266" s="75"/>
      <c r="R1266" s="83"/>
      <c r="S1266" s="83"/>
      <c r="T1266" s="77"/>
      <c r="U1266" s="77"/>
      <c r="V1266" s="77"/>
      <c r="W1266" s="77"/>
      <c r="X1266" s="50"/>
      <c r="Y1266" s="50"/>
      <c r="Z1266" s="50"/>
      <c r="AA1266" s="50"/>
      <c r="AB1266" s="49"/>
      <c r="AC1266" s="84">
        <v>1266</v>
      </c>
      <c r="AD12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6" s="107">
        <v>6.5</v>
      </c>
      <c r="AF1266" s="110"/>
      <c r="AG1266" s="2"/>
      <c r="AI1266" s="3"/>
      <c r="AJ1266" s="3"/>
      <c r="AK1266" s="3"/>
    </row>
    <row r="1267" spans="1:37" ht="34.049999999999997" customHeight="1" x14ac:dyDescent="0.3">
      <c r="A1267" t="s">
        <v>2181</v>
      </c>
      <c r="C1267" t="s">
        <v>377</v>
      </c>
      <c r="D1267" s="14"/>
      <c r="E1267" s="14" t="s">
        <v>56</v>
      </c>
      <c r="F1267" s="79">
        <v>5.1016949152542601</v>
      </c>
      <c r="G1267" s="80"/>
      <c r="H1267" s="14"/>
      <c r="I1267" s="14"/>
      <c r="J1267" s="15" t="s">
        <v>377</v>
      </c>
      <c r="K1267" s="64"/>
      <c r="L1267" s="64"/>
      <c r="M1267" s="15"/>
      <c r="N1267" s="81"/>
      <c r="O1267" s="82">
        <v>5011.8798828125</v>
      </c>
      <c r="P1267" s="82">
        <v>9802.0224609375</v>
      </c>
      <c r="Q1267" s="75"/>
      <c r="R1267" s="83"/>
      <c r="S1267" s="83"/>
      <c r="T1267" s="77"/>
      <c r="U1267" s="77"/>
      <c r="V1267" s="77"/>
      <c r="W1267" s="77"/>
      <c r="X1267" s="50"/>
      <c r="Y1267" s="50"/>
      <c r="Z1267" s="50"/>
      <c r="AA1267" s="50"/>
      <c r="AB1267" s="49"/>
      <c r="AC1267" s="84">
        <v>1267</v>
      </c>
      <c r="AD12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7" s="107">
        <v>6.5</v>
      </c>
      <c r="AF1267" s="110"/>
      <c r="AG1267" s="2"/>
      <c r="AI1267" s="3"/>
      <c r="AJ1267" s="3"/>
      <c r="AK1267" s="3"/>
    </row>
    <row r="1268" spans="1:37" ht="34.049999999999997" customHeight="1" x14ac:dyDescent="0.3">
      <c r="A1268" t="s">
        <v>2182</v>
      </c>
      <c r="C1268" t="s">
        <v>352</v>
      </c>
      <c r="D1268" s="14"/>
      <c r="E1268" s="14" t="s">
        <v>56</v>
      </c>
      <c r="F1268" s="79">
        <v>5.1016949152542601</v>
      </c>
      <c r="G1268" s="80"/>
      <c r="H1268" s="14"/>
      <c r="I1268" s="14"/>
      <c r="J1268" s="15" t="s">
        <v>352</v>
      </c>
      <c r="K1268" s="64"/>
      <c r="L1268" s="64"/>
      <c r="M1268" s="15"/>
      <c r="N1268" s="81"/>
      <c r="O1268" s="82">
        <v>3332.7841796875</v>
      </c>
      <c r="P1268" s="82">
        <v>4200.560546875</v>
      </c>
      <c r="Q1268" s="75"/>
      <c r="R1268" s="83"/>
      <c r="S1268" s="83"/>
      <c r="T1268" s="77"/>
      <c r="U1268" s="77"/>
      <c r="V1268" s="77"/>
      <c r="W1268" s="77"/>
      <c r="X1268" s="50"/>
      <c r="Y1268" s="50"/>
      <c r="Z1268" s="50"/>
      <c r="AA1268" s="50"/>
      <c r="AB1268" s="49"/>
      <c r="AC1268" s="84">
        <v>1268</v>
      </c>
      <c r="AD12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8" s="107">
        <v>6.5</v>
      </c>
      <c r="AF1268" s="110"/>
      <c r="AG1268" s="2"/>
      <c r="AI1268" s="3"/>
      <c r="AJ1268" s="3"/>
      <c r="AK1268" s="3"/>
    </row>
    <row r="1269" spans="1:37" ht="34.049999999999997" customHeight="1" x14ac:dyDescent="0.3">
      <c r="A1269" t="s">
        <v>2183</v>
      </c>
      <c r="C1269" t="s">
        <v>300</v>
      </c>
      <c r="D1269" s="14"/>
      <c r="E1269" s="14" t="s">
        <v>56</v>
      </c>
      <c r="F1269" s="79">
        <v>5.1016949152542601</v>
      </c>
      <c r="G1269" s="80"/>
      <c r="H1269" s="14"/>
      <c r="I1269" s="14"/>
      <c r="J1269" s="15" t="s">
        <v>300</v>
      </c>
      <c r="K1269" s="64"/>
      <c r="L1269" s="64"/>
      <c r="M1269" s="15"/>
      <c r="N1269" s="81"/>
      <c r="O1269" s="82">
        <v>8294.3486328125</v>
      </c>
      <c r="P1269" s="82">
        <v>7580.931640625</v>
      </c>
      <c r="Q1269" s="75"/>
      <c r="R1269" s="83"/>
      <c r="S1269" s="83"/>
      <c r="T1269" s="77"/>
      <c r="U1269" s="77"/>
      <c r="V1269" s="77"/>
      <c r="W1269" s="77"/>
      <c r="X1269" s="50"/>
      <c r="Y1269" s="50"/>
      <c r="Z1269" s="50"/>
      <c r="AA1269" s="50"/>
      <c r="AB1269" s="49"/>
      <c r="AC1269" s="84">
        <v>1269</v>
      </c>
      <c r="AD12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69" s="107">
        <v>6.5</v>
      </c>
      <c r="AF1269" s="110"/>
      <c r="AG1269" s="2"/>
      <c r="AI1269" s="3"/>
      <c r="AJ1269" s="3"/>
      <c r="AK1269" s="3"/>
    </row>
    <row r="1270" spans="1:37" ht="34.049999999999997" customHeight="1" x14ac:dyDescent="0.3">
      <c r="A1270" t="s">
        <v>2184</v>
      </c>
      <c r="C1270" t="s">
        <v>544</v>
      </c>
      <c r="D1270" s="14"/>
      <c r="E1270" s="14" t="s">
        <v>56</v>
      </c>
      <c r="F1270" s="79">
        <v>5.1016949152542601</v>
      </c>
      <c r="G1270" s="80"/>
      <c r="H1270" s="14"/>
      <c r="I1270" s="14"/>
      <c r="J1270" s="15" t="s">
        <v>544</v>
      </c>
      <c r="K1270" s="64"/>
      <c r="L1270" s="64"/>
      <c r="M1270" s="15"/>
      <c r="N1270" s="81"/>
      <c r="O1270" s="82">
        <v>2168.496337890625</v>
      </c>
      <c r="P1270" s="82">
        <v>663.25579833984375</v>
      </c>
      <c r="Q1270" s="75"/>
      <c r="R1270" s="83"/>
      <c r="S1270" s="83"/>
      <c r="T1270" s="77"/>
      <c r="U1270" s="77"/>
      <c r="V1270" s="77"/>
      <c r="W1270" s="77"/>
      <c r="X1270" s="50"/>
      <c r="Y1270" s="50"/>
      <c r="Z1270" s="50"/>
      <c r="AA1270" s="50"/>
      <c r="AB1270" s="49"/>
      <c r="AC1270" s="84">
        <v>1270</v>
      </c>
      <c r="AD12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0" s="107">
        <v>6.5</v>
      </c>
      <c r="AF1270" s="110"/>
      <c r="AG1270" s="2"/>
      <c r="AI1270" s="3"/>
      <c r="AJ1270" s="3"/>
      <c r="AK1270" s="3"/>
    </row>
    <row r="1271" spans="1:37" ht="34.049999999999997" customHeight="1" x14ac:dyDescent="0.3">
      <c r="A1271" t="s">
        <v>2185</v>
      </c>
      <c r="C1271" t="s">
        <v>436</v>
      </c>
      <c r="D1271" s="14"/>
      <c r="E1271" s="14" t="s">
        <v>56</v>
      </c>
      <c r="F1271" s="79">
        <v>5.1016949152542601</v>
      </c>
      <c r="G1271" s="80"/>
      <c r="H1271" s="14"/>
      <c r="I1271" s="14"/>
      <c r="J1271" s="15" t="s">
        <v>436</v>
      </c>
      <c r="K1271" s="64"/>
      <c r="L1271" s="64"/>
      <c r="M1271" s="15"/>
      <c r="N1271" s="81"/>
      <c r="O1271" s="82">
        <v>5228.15625</v>
      </c>
      <c r="P1271" s="82">
        <v>2128.3662109375</v>
      </c>
      <c r="Q1271" s="75"/>
      <c r="R1271" s="83"/>
      <c r="S1271" s="83"/>
      <c r="T1271" s="77"/>
      <c r="U1271" s="77"/>
      <c r="V1271" s="77"/>
      <c r="W1271" s="77"/>
      <c r="X1271" s="50"/>
      <c r="Y1271" s="50"/>
      <c r="Z1271" s="50"/>
      <c r="AA1271" s="50"/>
      <c r="AB1271" s="49"/>
      <c r="AC1271" s="84">
        <v>1271</v>
      </c>
      <c r="AD12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1" s="107">
        <v>6.5</v>
      </c>
      <c r="AF1271" s="110"/>
      <c r="AG1271" s="2"/>
      <c r="AI1271" s="3"/>
      <c r="AJ1271" s="3"/>
      <c r="AK1271" s="3"/>
    </row>
    <row r="1272" spans="1:37" ht="34.049999999999997" customHeight="1" x14ac:dyDescent="0.3">
      <c r="A1272" t="s">
        <v>2186</v>
      </c>
      <c r="C1272" t="s">
        <v>575</v>
      </c>
      <c r="D1272" s="14"/>
      <c r="E1272" s="14" t="s">
        <v>56</v>
      </c>
      <c r="F1272" s="79">
        <v>5.1016949152542601</v>
      </c>
      <c r="G1272" s="80"/>
      <c r="H1272" s="14"/>
      <c r="I1272" s="14"/>
      <c r="J1272" s="15" t="s">
        <v>575</v>
      </c>
      <c r="K1272" s="64"/>
      <c r="L1272" s="64"/>
      <c r="M1272" s="15"/>
      <c r="N1272" s="81"/>
      <c r="O1272" s="82">
        <v>8061.67041015625</v>
      </c>
      <c r="P1272" s="82">
        <v>2466.514892578125</v>
      </c>
      <c r="Q1272" s="75"/>
      <c r="R1272" s="83"/>
      <c r="S1272" s="83"/>
      <c r="T1272" s="77"/>
      <c r="U1272" s="77"/>
      <c r="V1272" s="77"/>
      <c r="W1272" s="77"/>
      <c r="X1272" s="50"/>
      <c r="Y1272" s="50"/>
      <c r="Z1272" s="50"/>
      <c r="AA1272" s="50"/>
      <c r="AB1272" s="49"/>
      <c r="AC1272" s="84">
        <v>1272</v>
      </c>
      <c r="AD12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2" s="107">
        <v>6.5</v>
      </c>
      <c r="AF1272" s="110"/>
      <c r="AG1272" s="2"/>
      <c r="AI1272" s="3"/>
      <c r="AJ1272" s="3"/>
      <c r="AK1272" s="3"/>
    </row>
    <row r="1273" spans="1:37" ht="34.049999999999997" customHeight="1" x14ac:dyDescent="0.3">
      <c r="A1273" t="s">
        <v>2187</v>
      </c>
      <c r="C1273" t="s">
        <v>341</v>
      </c>
      <c r="D1273" s="14"/>
      <c r="E1273" s="14" t="s">
        <v>56</v>
      </c>
      <c r="F1273" s="79">
        <v>5.1016949152542601</v>
      </c>
      <c r="G1273" s="80"/>
      <c r="H1273" s="14"/>
      <c r="I1273" s="14"/>
      <c r="J1273" s="15" t="s">
        <v>341</v>
      </c>
      <c r="K1273" s="64"/>
      <c r="L1273" s="64"/>
      <c r="M1273" s="15"/>
      <c r="N1273" s="81"/>
      <c r="O1273" s="82">
        <v>504.2318115234375</v>
      </c>
      <c r="P1273" s="82">
        <v>3092.75</v>
      </c>
      <c r="Q1273" s="75"/>
      <c r="R1273" s="83"/>
      <c r="S1273" s="83"/>
      <c r="T1273" s="77"/>
      <c r="U1273" s="77"/>
      <c r="V1273" s="77"/>
      <c r="W1273" s="77"/>
      <c r="X1273" s="50"/>
      <c r="Y1273" s="50"/>
      <c r="Z1273" s="50"/>
      <c r="AA1273" s="50"/>
      <c r="AB1273" s="49"/>
      <c r="AC1273" s="84">
        <v>1273</v>
      </c>
      <c r="AD12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3" s="107">
        <v>6.5</v>
      </c>
      <c r="AF1273" s="110"/>
      <c r="AG1273" s="2"/>
      <c r="AI1273" s="3"/>
      <c r="AJ1273" s="3"/>
      <c r="AK1273" s="3"/>
    </row>
    <row r="1274" spans="1:37" ht="34.049999999999997" customHeight="1" x14ac:dyDescent="0.3">
      <c r="A1274" t="s">
        <v>2188</v>
      </c>
      <c r="C1274" t="s">
        <v>196</v>
      </c>
      <c r="D1274" s="14"/>
      <c r="E1274" s="14" t="s">
        <v>56</v>
      </c>
      <c r="F1274" s="79">
        <v>5.1016949152542601</v>
      </c>
      <c r="G1274" s="80"/>
      <c r="H1274" s="14"/>
      <c r="I1274" s="14"/>
      <c r="J1274" s="15" t="s">
        <v>196</v>
      </c>
      <c r="K1274" s="64"/>
      <c r="L1274" s="64"/>
      <c r="M1274" s="15"/>
      <c r="N1274" s="81"/>
      <c r="O1274" s="82">
        <v>1044.3643798828125</v>
      </c>
      <c r="P1274" s="82">
        <v>7161.22607421875</v>
      </c>
      <c r="Q1274" s="75"/>
      <c r="R1274" s="83"/>
      <c r="S1274" s="83"/>
      <c r="T1274" s="77"/>
      <c r="U1274" s="77"/>
      <c r="V1274" s="77"/>
      <c r="W1274" s="77"/>
      <c r="X1274" s="50"/>
      <c r="Y1274" s="50"/>
      <c r="Z1274" s="50"/>
      <c r="AA1274" s="50"/>
      <c r="AB1274" s="49"/>
      <c r="AC1274" s="84">
        <v>1274</v>
      </c>
      <c r="AD12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4" s="107">
        <v>6.5</v>
      </c>
      <c r="AF1274" s="110"/>
      <c r="AG1274" s="2"/>
      <c r="AI1274" s="3"/>
      <c r="AJ1274" s="3"/>
      <c r="AK1274" s="3"/>
    </row>
    <row r="1275" spans="1:37" ht="34.049999999999997" customHeight="1" x14ac:dyDescent="0.3">
      <c r="A1275" t="s">
        <v>2189</v>
      </c>
      <c r="C1275" t="s">
        <v>294</v>
      </c>
      <c r="D1275" s="14"/>
      <c r="E1275" s="14" t="s">
        <v>56</v>
      </c>
      <c r="F1275" s="79">
        <v>5.1016949152542601</v>
      </c>
      <c r="G1275" s="80"/>
      <c r="H1275" s="14"/>
      <c r="I1275" s="14"/>
      <c r="J1275" s="15" t="s">
        <v>294</v>
      </c>
      <c r="K1275" s="64"/>
      <c r="L1275" s="64"/>
      <c r="M1275" s="15"/>
      <c r="N1275" s="81"/>
      <c r="O1275" s="82">
        <v>2132.528564453125</v>
      </c>
      <c r="P1275" s="82">
        <v>1104.345947265625</v>
      </c>
      <c r="Q1275" s="75"/>
      <c r="R1275" s="83"/>
      <c r="S1275" s="83"/>
      <c r="T1275" s="77"/>
      <c r="U1275" s="77"/>
      <c r="V1275" s="77"/>
      <c r="W1275" s="77"/>
      <c r="X1275" s="50"/>
      <c r="Y1275" s="50"/>
      <c r="Z1275" s="50"/>
      <c r="AA1275" s="50"/>
      <c r="AB1275" s="49"/>
      <c r="AC1275" s="84">
        <v>1275</v>
      </c>
      <c r="AD12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5" s="107">
        <v>6.5</v>
      </c>
      <c r="AF1275" s="110"/>
      <c r="AG1275" s="2"/>
      <c r="AI1275" s="3"/>
      <c r="AJ1275" s="3"/>
      <c r="AK1275" s="3"/>
    </row>
    <row r="1276" spans="1:37" ht="34.049999999999997" customHeight="1" x14ac:dyDescent="0.3">
      <c r="A1276" t="s">
        <v>2190</v>
      </c>
      <c r="C1276" t="s">
        <v>194</v>
      </c>
      <c r="D1276" s="14"/>
      <c r="E1276" s="14" t="s">
        <v>56</v>
      </c>
      <c r="F1276" s="79">
        <v>5.1016949152542601</v>
      </c>
      <c r="G1276" s="80"/>
      <c r="H1276" s="14"/>
      <c r="I1276" s="14"/>
      <c r="J1276" s="15" t="s">
        <v>194</v>
      </c>
      <c r="K1276" s="64"/>
      <c r="L1276" s="64"/>
      <c r="M1276" s="15"/>
      <c r="N1276" s="81"/>
      <c r="O1276" s="82">
        <v>8873.6044921875</v>
      </c>
      <c r="P1276" s="82">
        <v>4257.919921875</v>
      </c>
      <c r="Q1276" s="75"/>
      <c r="R1276" s="83"/>
      <c r="S1276" s="83"/>
      <c r="T1276" s="77"/>
      <c r="U1276" s="77"/>
      <c r="V1276" s="77"/>
      <c r="W1276" s="77"/>
      <c r="X1276" s="50"/>
      <c r="Y1276" s="50"/>
      <c r="Z1276" s="50"/>
      <c r="AA1276" s="50"/>
      <c r="AB1276" s="49"/>
      <c r="AC1276" s="84">
        <v>1276</v>
      </c>
      <c r="AD12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6" s="107">
        <v>6.5</v>
      </c>
      <c r="AF1276" s="110"/>
      <c r="AG1276" s="2"/>
      <c r="AI1276" s="3"/>
      <c r="AJ1276" s="3"/>
      <c r="AK1276" s="3"/>
    </row>
    <row r="1277" spans="1:37" ht="34.049999999999997" customHeight="1" x14ac:dyDescent="0.3">
      <c r="A1277" t="s">
        <v>2191</v>
      </c>
      <c r="C1277" t="s">
        <v>178</v>
      </c>
      <c r="D1277" s="14"/>
      <c r="E1277" s="14" t="s">
        <v>56</v>
      </c>
      <c r="F1277" s="79">
        <v>5.1016949152542601</v>
      </c>
      <c r="G1277" s="80"/>
      <c r="H1277" s="14"/>
      <c r="I1277" s="14"/>
      <c r="J1277" s="15" t="s">
        <v>178</v>
      </c>
      <c r="K1277" s="64"/>
      <c r="L1277" s="64"/>
      <c r="M1277" s="15"/>
      <c r="N1277" s="81"/>
      <c r="O1277" s="82">
        <v>3091.937744140625</v>
      </c>
      <c r="P1277" s="82">
        <v>8243.193359375</v>
      </c>
      <c r="Q1277" s="75"/>
      <c r="R1277" s="83"/>
      <c r="S1277" s="83"/>
      <c r="T1277" s="77"/>
      <c r="U1277" s="77"/>
      <c r="V1277" s="77"/>
      <c r="W1277" s="77"/>
      <c r="X1277" s="50"/>
      <c r="Y1277" s="50"/>
      <c r="Z1277" s="50"/>
      <c r="AA1277" s="50"/>
      <c r="AB1277" s="49"/>
      <c r="AC1277" s="84">
        <v>1277</v>
      </c>
      <c r="AD12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7" s="107">
        <v>6.5</v>
      </c>
      <c r="AF1277" s="110"/>
      <c r="AG1277" s="2"/>
      <c r="AI1277" s="3"/>
      <c r="AJ1277" s="3"/>
      <c r="AK1277" s="3"/>
    </row>
    <row r="1278" spans="1:37" ht="34.049999999999997" customHeight="1" x14ac:dyDescent="0.3">
      <c r="A1278" t="s">
        <v>2192</v>
      </c>
      <c r="C1278" t="s">
        <v>576</v>
      </c>
      <c r="D1278" s="14"/>
      <c r="E1278" s="14" t="s">
        <v>56</v>
      </c>
      <c r="F1278" s="79">
        <v>5.1016949152542601</v>
      </c>
      <c r="G1278" s="80"/>
      <c r="H1278" s="14"/>
      <c r="I1278" s="14"/>
      <c r="J1278" s="15" t="s">
        <v>576</v>
      </c>
      <c r="K1278" s="64"/>
      <c r="L1278" s="64"/>
      <c r="M1278" s="15"/>
      <c r="N1278" s="81"/>
      <c r="O1278" s="82">
        <v>5773.169921875</v>
      </c>
      <c r="P1278" s="82">
        <v>9164.2919921875</v>
      </c>
      <c r="Q1278" s="75"/>
      <c r="R1278" s="83"/>
      <c r="S1278" s="83"/>
      <c r="T1278" s="77"/>
      <c r="U1278" s="77"/>
      <c r="V1278" s="77"/>
      <c r="W1278" s="77"/>
      <c r="X1278" s="50"/>
      <c r="Y1278" s="50"/>
      <c r="Z1278" s="50"/>
      <c r="AA1278" s="50"/>
      <c r="AB1278" s="49"/>
      <c r="AC1278" s="84">
        <v>1278</v>
      </c>
      <c r="AD12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8" s="107">
        <v>6.5</v>
      </c>
      <c r="AF1278" s="110"/>
      <c r="AG1278" s="2"/>
      <c r="AI1278" s="3"/>
      <c r="AJ1278" s="3"/>
      <c r="AK1278" s="3"/>
    </row>
    <row r="1279" spans="1:37" ht="34.049999999999997" customHeight="1" x14ac:dyDescent="0.3">
      <c r="A1279" t="s">
        <v>2193</v>
      </c>
      <c r="C1279" t="s">
        <v>190</v>
      </c>
      <c r="D1279" s="14"/>
      <c r="E1279" s="14" t="s">
        <v>56</v>
      </c>
      <c r="F1279" s="79">
        <v>5.1016949152542601</v>
      </c>
      <c r="G1279" s="80"/>
      <c r="H1279" s="14"/>
      <c r="I1279" s="14"/>
      <c r="J1279" s="15" t="s">
        <v>190</v>
      </c>
      <c r="K1279" s="64"/>
      <c r="L1279" s="64"/>
      <c r="M1279" s="15"/>
      <c r="N1279" s="81"/>
      <c r="O1279" s="82">
        <v>5261.86181640625</v>
      </c>
      <c r="P1279" s="82">
        <v>1147.5830078125</v>
      </c>
      <c r="Q1279" s="75"/>
      <c r="R1279" s="83"/>
      <c r="S1279" s="83"/>
      <c r="T1279" s="77"/>
      <c r="U1279" s="77"/>
      <c r="V1279" s="77"/>
      <c r="W1279" s="77"/>
      <c r="X1279" s="50"/>
      <c r="Y1279" s="50"/>
      <c r="Z1279" s="50"/>
      <c r="AA1279" s="50"/>
      <c r="AB1279" s="49"/>
      <c r="AC1279" s="84">
        <v>1279</v>
      </c>
      <c r="AD12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79" s="107">
        <v>6.5</v>
      </c>
      <c r="AF1279" s="110"/>
      <c r="AG1279" s="2"/>
      <c r="AI1279" s="3"/>
      <c r="AJ1279" s="3"/>
      <c r="AK1279" s="3"/>
    </row>
    <row r="1280" spans="1:37" ht="34.049999999999997" customHeight="1" x14ac:dyDescent="0.3">
      <c r="A1280" t="s">
        <v>2194</v>
      </c>
      <c r="C1280" t="s">
        <v>201</v>
      </c>
      <c r="D1280" s="14"/>
      <c r="E1280" s="14" t="s">
        <v>56</v>
      </c>
      <c r="F1280" s="79">
        <v>5.1016949152542601</v>
      </c>
      <c r="G1280" s="80"/>
      <c r="H1280" s="14"/>
      <c r="I1280" s="14"/>
      <c r="J1280" s="15" t="s">
        <v>201</v>
      </c>
      <c r="K1280" s="64"/>
      <c r="L1280" s="64"/>
      <c r="M1280" s="15"/>
      <c r="N1280" s="81"/>
      <c r="O1280" s="82">
        <v>3516.120849609375</v>
      </c>
      <c r="P1280" s="82">
        <v>315.18850708007812</v>
      </c>
      <c r="Q1280" s="75"/>
      <c r="R1280" s="83"/>
      <c r="S1280" s="83"/>
      <c r="T1280" s="77"/>
      <c r="U1280" s="77"/>
      <c r="V1280" s="77"/>
      <c r="W1280" s="77"/>
      <c r="X1280" s="50"/>
      <c r="Y1280" s="50"/>
      <c r="Z1280" s="50"/>
      <c r="AA1280" s="50"/>
      <c r="AB1280" s="49"/>
      <c r="AC1280" s="84">
        <v>1280</v>
      </c>
      <c r="AD12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0" s="107">
        <v>6.5</v>
      </c>
      <c r="AF1280" s="110"/>
      <c r="AG1280" s="2"/>
      <c r="AI1280" s="3"/>
      <c r="AJ1280" s="3"/>
      <c r="AK1280" s="3"/>
    </row>
    <row r="1281" spans="1:37" ht="34.049999999999997" customHeight="1" x14ac:dyDescent="0.3">
      <c r="A1281" t="s">
        <v>2195</v>
      </c>
      <c r="C1281" t="s">
        <v>191</v>
      </c>
      <c r="D1281" s="14"/>
      <c r="E1281" s="14" t="s">
        <v>56</v>
      </c>
      <c r="F1281" s="79">
        <v>5.1016949152542601</v>
      </c>
      <c r="G1281" s="80"/>
      <c r="H1281" s="14"/>
      <c r="I1281" s="14"/>
      <c r="J1281" s="15" t="s">
        <v>191</v>
      </c>
      <c r="K1281" s="64"/>
      <c r="L1281" s="64"/>
      <c r="M1281" s="15"/>
      <c r="N1281" s="81"/>
      <c r="O1281" s="82">
        <v>4345.353515625</v>
      </c>
      <c r="P1281" s="82">
        <v>7921.34326171875</v>
      </c>
      <c r="Q1281" s="75"/>
      <c r="R1281" s="83"/>
      <c r="S1281" s="83"/>
      <c r="T1281" s="77"/>
      <c r="U1281" s="77"/>
      <c r="V1281" s="77"/>
      <c r="W1281" s="77"/>
      <c r="X1281" s="50"/>
      <c r="Y1281" s="50"/>
      <c r="Z1281" s="50"/>
      <c r="AA1281" s="50"/>
      <c r="AB1281" s="49"/>
      <c r="AC1281" s="84">
        <v>1281</v>
      </c>
      <c r="AD12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1" s="107">
        <v>6.5</v>
      </c>
      <c r="AF1281" s="110"/>
      <c r="AG1281" s="2"/>
      <c r="AI1281" s="3"/>
      <c r="AJ1281" s="3"/>
      <c r="AK1281" s="3"/>
    </row>
    <row r="1282" spans="1:37" ht="34.049999999999997" customHeight="1" x14ac:dyDescent="0.3">
      <c r="A1282" t="s">
        <v>2196</v>
      </c>
      <c r="C1282" t="s">
        <v>454</v>
      </c>
      <c r="D1282" s="14"/>
      <c r="E1282" s="14" t="s">
        <v>56</v>
      </c>
      <c r="F1282" s="79">
        <v>5.1016949152542601</v>
      </c>
      <c r="G1282" s="80"/>
      <c r="H1282" s="14"/>
      <c r="I1282" s="14"/>
      <c r="J1282" s="15" t="s">
        <v>454</v>
      </c>
      <c r="K1282" s="64"/>
      <c r="L1282" s="64"/>
      <c r="M1282" s="15"/>
      <c r="N1282" s="81"/>
      <c r="O1282" s="82">
        <v>317.931884765625</v>
      </c>
      <c r="P1282" s="82">
        <v>6342.77734375</v>
      </c>
      <c r="Q1282" s="75"/>
      <c r="R1282" s="83"/>
      <c r="S1282" s="83"/>
      <c r="T1282" s="77"/>
      <c r="U1282" s="77"/>
      <c r="V1282" s="77"/>
      <c r="W1282" s="77"/>
      <c r="X1282" s="50"/>
      <c r="Y1282" s="50"/>
      <c r="Z1282" s="50"/>
      <c r="AA1282" s="50"/>
      <c r="AB1282" s="49"/>
      <c r="AC1282" s="84">
        <v>1282</v>
      </c>
      <c r="AD12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2" s="107">
        <v>6.5</v>
      </c>
      <c r="AF1282" s="110"/>
      <c r="AG1282" s="2"/>
      <c r="AI1282" s="3"/>
      <c r="AJ1282" s="3"/>
      <c r="AK1282" s="3"/>
    </row>
    <row r="1283" spans="1:37" ht="34.049999999999997" customHeight="1" x14ac:dyDescent="0.3">
      <c r="A1283" t="s">
        <v>2197</v>
      </c>
      <c r="C1283" t="s">
        <v>367</v>
      </c>
      <c r="D1283" s="14"/>
      <c r="E1283" s="14" t="s">
        <v>56</v>
      </c>
      <c r="F1283" s="79">
        <v>5.1016949152542601</v>
      </c>
      <c r="G1283" s="80"/>
      <c r="H1283" s="14"/>
      <c r="I1283" s="14"/>
      <c r="J1283" s="15" t="s">
        <v>367</v>
      </c>
      <c r="K1283" s="64"/>
      <c r="L1283" s="64"/>
      <c r="M1283" s="15"/>
      <c r="N1283" s="81"/>
      <c r="O1283" s="82">
        <v>9671.2470703125</v>
      </c>
      <c r="P1283" s="82">
        <v>4181.2890625</v>
      </c>
      <c r="Q1283" s="75"/>
      <c r="R1283" s="83"/>
      <c r="S1283" s="83"/>
      <c r="T1283" s="77"/>
      <c r="U1283" s="77"/>
      <c r="V1283" s="77"/>
      <c r="W1283" s="77"/>
      <c r="X1283" s="50"/>
      <c r="Y1283" s="50"/>
      <c r="Z1283" s="50"/>
      <c r="AA1283" s="50"/>
      <c r="AB1283" s="49"/>
      <c r="AC1283" s="84">
        <v>1283</v>
      </c>
      <c r="AD12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3" s="107">
        <v>6.5</v>
      </c>
      <c r="AF1283" s="110"/>
      <c r="AG1283" s="2"/>
      <c r="AI1283" s="3"/>
      <c r="AJ1283" s="3"/>
      <c r="AK1283" s="3"/>
    </row>
    <row r="1284" spans="1:37" ht="34.049999999999997" customHeight="1" x14ac:dyDescent="0.3">
      <c r="A1284" t="s">
        <v>2198</v>
      </c>
      <c r="C1284" t="s">
        <v>577</v>
      </c>
      <c r="D1284" s="14"/>
      <c r="E1284" s="14" t="s">
        <v>56</v>
      </c>
      <c r="F1284" s="79">
        <v>5.1016949152542601</v>
      </c>
      <c r="G1284" s="80"/>
      <c r="H1284" s="14"/>
      <c r="I1284" s="14"/>
      <c r="J1284" s="15" t="s">
        <v>577</v>
      </c>
      <c r="K1284" s="64"/>
      <c r="L1284" s="64"/>
      <c r="M1284" s="15"/>
      <c r="N1284" s="81"/>
      <c r="O1284" s="82">
        <v>9643.6494140625</v>
      </c>
      <c r="P1284" s="82">
        <v>6370.763671875</v>
      </c>
      <c r="Q1284" s="75"/>
      <c r="R1284" s="83"/>
      <c r="S1284" s="83"/>
      <c r="T1284" s="77"/>
      <c r="U1284" s="77"/>
      <c r="V1284" s="77"/>
      <c r="W1284" s="77"/>
      <c r="X1284" s="50"/>
      <c r="Y1284" s="50"/>
      <c r="Z1284" s="50"/>
      <c r="AA1284" s="50"/>
      <c r="AB1284" s="49"/>
      <c r="AC1284" s="84">
        <v>1284</v>
      </c>
      <c r="AD12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4" s="107">
        <v>6.5</v>
      </c>
      <c r="AF1284" s="110"/>
      <c r="AG1284" s="2"/>
      <c r="AI1284" s="3"/>
      <c r="AJ1284" s="3"/>
      <c r="AK1284" s="3"/>
    </row>
    <row r="1285" spans="1:37" ht="34.049999999999997" customHeight="1" x14ac:dyDescent="0.3">
      <c r="A1285" t="s">
        <v>2199</v>
      </c>
      <c r="C1285" t="s">
        <v>344</v>
      </c>
      <c r="D1285" s="14"/>
      <c r="E1285" s="14" t="s">
        <v>56</v>
      </c>
      <c r="F1285" s="79">
        <v>5.1016949152542601</v>
      </c>
      <c r="G1285" s="80"/>
      <c r="H1285" s="14"/>
      <c r="I1285" s="14"/>
      <c r="J1285" s="15" t="s">
        <v>344</v>
      </c>
      <c r="K1285" s="64"/>
      <c r="L1285" s="64"/>
      <c r="M1285" s="15"/>
      <c r="N1285" s="81"/>
      <c r="O1285" s="82">
        <v>6675.9345703125</v>
      </c>
      <c r="P1285" s="82">
        <v>1891.9564208984375</v>
      </c>
      <c r="Q1285" s="75"/>
      <c r="R1285" s="83"/>
      <c r="S1285" s="83"/>
      <c r="T1285" s="77"/>
      <c r="U1285" s="77"/>
      <c r="V1285" s="77"/>
      <c r="W1285" s="77"/>
      <c r="X1285" s="50"/>
      <c r="Y1285" s="50"/>
      <c r="Z1285" s="50"/>
      <c r="AA1285" s="50"/>
      <c r="AB1285" s="49"/>
      <c r="AC1285" s="84">
        <v>1285</v>
      </c>
      <c r="AD12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5" s="107">
        <v>6.5</v>
      </c>
      <c r="AF1285" s="110"/>
      <c r="AG1285" s="2"/>
      <c r="AI1285" s="3"/>
      <c r="AJ1285" s="3"/>
      <c r="AK1285" s="3"/>
    </row>
    <row r="1286" spans="1:37" ht="34.049999999999997" customHeight="1" x14ac:dyDescent="0.3">
      <c r="A1286" t="s">
        <v>2200</v>
      </c>
      <c r="C1286" t="s">
        <v>578</v>
      </c>
      <c r="D1286" s="14"/>
      <c r="E1286" s="14" t="s">
        <v>56</v>
      </c>
      <c r="F1286" s="79">
        <v>5.1016949152542601</v>
      </c>
      <c r="G1286" s="80"/>
      <c r="H1286" s="14"/>
      <c r="I1286" s="14"/>
      <c r="J1286" s="15" t="s">
        <v>578</v>
      </c>
      <c r="K1286" s="64"/>
      <c r="L1286" s="64"/>
      <c r="M1286" s="15"/>
      <c r="N1286" s="81"/>
      <c r="O1286" s="82">
        <v>8967.3193359375</v>
      </c>
      <c r="P1286" s="82">
        <v>4626.748046875</v>
      </c>
      <c r="Q1286" s="75"/>
      <c r="R1286" s="83"/>
      <c r="S1286" s="83"/>
      <c r="T1286" s="77"/>
      <c r="U1286" s="77"/>
      <c r="V1286" s="77"/>
      <c r="W1286" s="77"/>
      <c r="X1286" s="50"/>
      <c r="Y1286" s="50"/>
      <c r="Z1286" s="50"/>
      <c r="AA1286" s="50"/>
      <c r="AB1286" s="49"/>
      <c r="AC1286" s="84">
        <v>1286</v>
      </c>
      <c r="AD12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6" s="107">
        <v>6.5</v>
      </c>
      <c r="AF1286" s="110"/>
      <c r="AG1286" s="2"/>
      <c r="AI1286" s="3"/>
      <c r="AJ1286" s="3"/>
      <c r="AK1286" s="3"/>
    </row>
    <row r="1287" spans="1:37" ht="34.049999999999997" customHeight="1" x14ac:dyDescent="0.3">
      <c r="A1287" t="s">
        <v>1510</v>
      </c>
      <c r="C1287" t="s">
        <v>219</v>
      </c>
      <c r="D1287" s="14"/>
      <c r="E1287" s="14" t="s">
        <v>56</v>
      </c>
      <c r="F1287" s="79">
        <v>5.1016949152542601</v>
      </c>
      <c r="G1287" s="80"/>
      <c r="H1287" s="14"/>
      <c r="I1287" s="14"/>
      <c r="J1287" s="15" t="s">
        <v>219</v>
      </c>
      <c r="K1287" s="64"/>
      <c r="L1287" s="64"/>
      <c r="M1287" s="15"/>
      <c r="N1287" s="81"/>
      <c r="O1287" s="82">
        <v>5588.2783203125</v>
      </c>
      <c r="P1287" s="82">
        <v>9320.57421875</v>
      </c>
      <c r="Q1287" s="75"/>
      <c r="R1287" s="83"/>
      <c r="S1287" s="83"/>
      <c r="T1287" s="77"/>
      <c r="U1287" s="77"/>
      <c r="V1287" s="77"/>
      <c r="W1287" s="77"/>
      <c r="X1287" s="50"/>
      <c r="Y1287" s="50"/>
      <c r="Z1287" s="50"/>
      <c r="AA1287" s="50"/>
      <c r="AB1287" s="49"/>
      <c r="AC1287" s="84">
        <v>1287</v>
      </c>
      <c r="AD12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7" s="107">
        <v>6.5</v>
      </c>
      <c r="AF1287" s="110"/>
      <c r="AG1287" s="2"/>
      <c r="AI1287" s="3"/>
      <c r="AJ1287" s="3"/>
      <c r="AK1287" s="3"/>
    </row>
    <row r="1288" spans="1:37" ht="34.049999999999997" customHeight="1" x14ac:dyDescent="0.3">
      <c r="A1288" t="s">
        <v>2201</v>
      </c>
      <c r="C1288" t="s">
        <v>363</v>
      </c>
      <c r="D1288" s="14"/>
      <c r="E1288" s="14" t="s">
        <v>56</v>
      </c>
      <c r="F1288" s="79">
        <v>5.1016949152542601</v>
      </c>
      <c r="G1288" s="80"/>
      <c r="H1288" s="14"/>
      <c r="I1288" s="14"/>
      <c r="J1288" s="15" t="s">
        <v>363</v>
      </c>
      <c r="K1288" s="64"/>
      <c r="L1288" s="64"/>
      <c r="M1288" s="15"/>
      <c r="N1288" s="81"/>
      <c r="O1288" s="82">
        <v>798.8758544921875</v>
      </c>
      <c r="P1288" s="82">
        <v>7732.85107421875</v>
      </c>
      <c r="Q1288" s="75"/>
      <c r="R1288" s="83"/>
      <c r="S1288" s="83"/>
      <c r="T1288" s="77"/>
      <c r="U1288" s="77"/>
      <c r="V1288" s="77"/>
      <c r="W1288" s="77"/>
      <c r="X1288" s="50"/>
      <c r="Y1288" s="50"/>
      <c r="Z1288" s="50"/>
      <c r="AA1288" s="50"/>
      <c r="AB1288" s="49"/>
      <c r="AC1288" s="84">
        <v>1288</v>
      </c>
      <c r="AD12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8" s="107">
        <v>6.5</v>
      </c>
      <c r="AF1288" s="110"/>
      <c r="AG1288" s="2"/>
      <c r="AI1288" s="3"/>
      <c r="AJ1288" s="3"/>
      <c r="AK1288" s="3"/>
    </row>
    <row r="1289" spans="1:37" ht="34.049999999999997" customHeight="1" x14ac:dyDescent="0.3">
      <c r="A1289" t="s">
        <v>2202</v>
      </c>
      <c r="C1289" t="s">
        <v>477</v>
      </c>
      <c r="D1289" s="14"/>
      <c r="E1289" s="14" t="s">
        <v>56</v>
      </c>
      <c r="F1289" s="79">
        <v>5.1016949152542601</v>
      </c>
      <c r="G1289" s="80"/>
      <c r="H1289" s="14"/>
      <c r="I1289" s="14"/>
      <c r="J1289" s="15" t="s">
        <v>477</v>
      </c>
      <c r="K1289" s="64"/>
      <c r="L1289" s="64"/>
      <c r="M1289" s="15"/>
      <c r="N1289" s="81"/>
      <c r="O1289" s="82">
        <v>383.65097045898437</v>
      </c>
      <c r="P1289" s="82">
        <v>5487.6142578125</v>
      </c>
      <c r="Q1289" s="75"/>
      <c r="R1289" s="83"/>
      <c r="S1289" s="83"/>
      <c r="T1289" s="77"/>
      <c r="U1289" s="77"/>
      <c r="V1289" s="77"/>
      <c r="W1289" s="77"/>
      <c r="X1289" s="50"/>
      <c r="Y1289" s="50"/>
      <c r="Z1289" s="50"/>
      <c r="AA1289" s="50"/>
      <c r="AB1289" s="49"/>
      <c r="AC1289" s="84">
        <v>1289</v>
      </c>
      <c r="AD12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89" s="107">
        <v>6.5</v>
      </c>
      <c r="AF1289" s="110"/>
      <c r="AG1289" s="2"/>
      <c r="AI1289" s="3"/>
      <c r="AJ1289" s="3"/>
      <c r="AK1289" s="3"/>
    </row>
    <row r="1290" spans="1:37" ht="34.049999999999997" customHeight="1" x14ac:dyDescent="0.3">
      <c r="A1290" t="s">
        <v>2203</v>
      </c>
      <c r="C1290" t="s">
        <v>579</v>
      </c>
      <c r="D1290" s="14"/>
      <c r="E1290" s="14" t="s">
        <v>56</v>
      </c>
      <c r="F1290" s="79">
        <v>5.1016949152542601</v>
      </c>
      <c r="G1290" s="80"/>
      <c r="H1290" s="14"/>
      <c r="I1290" s="14"/>
      <c r="J1290" s="15" t="s">
        <v>579</v>
      </c>
      <c r="K1290" s="64"/>
      <c r="L1290" s="64"/>
      <c r="M1290" s="15"/>
      <c r="N1290" s="81"/>
      <c r="O1290" s="82">
        <v>1475.6142578125</v>
      </c>
      <c r="P1290" s="82">
        <v>3775.222900390625</v>
      </c>
      <c r="Q1290" s="75"/>
      <c r="R1290" s="83"/>
      <c r="S1290" s="83"/>
      <c r="T1290" s="77"/>
      <c r="U1290" s="77"/>
      <c r="V1290" s="77"/>
      <c r="W1290" s="77"/>
      <c r="X1290" s="50"/>
      <c r="Y1290" s="50"/>
      <c r="Z1290" s="50"/>
      <c r="AA1290" s="50"/>
      <c r="AB1290" s="49"/>
      <c r="AC1290" s="84">
        <v>1290</v>
      </c>
      <c r="AD12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0" s="107">
        <v>6.5</v>
      </c>
      <c r="AF1290" s="110"/>
      <c r="AG1290" s="2"/>
      <c r="AI1290" s="3"/>
      <c r="AJ1290" s="3"/>
      <c r="AK1290" s="3"/>
    </row>
    <row r="1291" spans="1:37" ht="34.049999999999997" customHeight="1" x14ac:dyDescent="0.3">
      <c r="A1291" t="s">
        <v>2204</v>
      </c>
      <c r="C1291" t="s">
        <v>233</v>
      </c>
      <c r="D1291" s="14"/>
      <c r="E1291" s="14" t="s">
        <v>56</v>
      </c>
      <c r="F1291" s="79">
        <v>5.1016949152542601</v>
      </c>
      <c r="G1291" s="80"/>
      <c r="H1291" s="14"/>
      <c r="I1291" s="14"/>
      <c r="J1291" s="15" t="s">
        <v>233</v>
      </c>
      <c r="K1291" s="64"/>
      <c r="L1291" s="64"/>
      <c r="M1291" s="15"/>
      <c r="N1291" s="81"/>
      <c r="O1291" s="82">
        <v>7104.18798828125</v>
      </c>
      <c r="P1291" s="82">
        <v>930.01043701171875</v>
      </c>
      <c r="Q1291" s="75"/>
      <c r="R1291" s="83"/>
      <c r="S1291" s="83"/>
      <c r="T1291" s="77"/>
      <c r="U1291" s="77"/>
      <c r="V1291" s="77"/>
      <c r="W1291" s="77"/>
      <c r="X1291" s="50"/>
      <c r="Y1291" s="50"/>
      <c r="Z1291" s="50"/>
      <c r="AA1291" s="50"/>
      <c r="AB1291" s="49"/>
      <c r="AC1291" s="84">
        <v>1291</v>
      </c>
      <c r="AD12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1" s="107">
        <v>6.5</v>
      </c>
      <c r="AF1291" s="110"/>
      <c r="AG1291" s="2"/>
      <c r="AI1291" s="3"/>
      <c r="AJ1291" s="3"/>
      <c r="AK1291" s="3"/>
    </row>
    <row r="1292" spans="1:37" ht="34.049999999999997" customHeight="1" x14ac:dyDescent="0.3">
      <c r="A1292" t="s">
        <v>2205</v>
      </c>
      <c r="C1292" t="s">
        <v>447</v>
      </c>
      <c r="D1292" s="14"/>
      <c r="E1292" s="14" t="s">
        <v>56</v>
      </c>
      <c r="F1292" s="79">
        <v>5.1016949152542601</v>
      </c>
      <c r="G1292" s="80"/>
      <c r="H1292" s="14"/>
      <c r="I1292" s="14"/>
      <c r="J1292" s="15" t="s">
        <v>447</v>
      </c>
      <c r="K1292" s="64"/>
      <c r="L1292" s="64"/>
      <c r="M1292" s="15"/>
      <c r="N1292" s="81"/>
      <c r="O1292" s="82">
        <v>6340.263671875</v>
      </c>
      <c r="P1292" s="82">
        <v>7470.119140625</v>
      </c>
      <c r="Q1292" s="75"/>
      <c r="R1292" s="83"/>
      <c r="S1292" s="83"/>
      <c r="T1292" s="77"/>
      <c r="U1292" s="77"/>
      <c r="V1292" s="77"/>
      <c r="W1292" s="77"/>
      <c r="X1292" s="50"/>
      <c r="Y1292" s="50"/>
      <c r="Z1292" s="50"/>
      <c r="AA1292" s="50"/>
      <c r="AB1292" s="49"/>
      <c r="AC1292" s="84">
        <v>1292</v>
      </c>
      <c r="AD12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2" s="107">
        <v>6.5</v>
      </c>
      <c r="AF1292" s="110"/>
      <c r="AG1292" s="2"/>
      <c r="AI1292" s="3"/>
      <c r="AJ1292" s="3"/>
      <c r="AK1292" s="3"/>
    </row>
    <row r="1293" spans="1:37" ht="34.049999999999997" customHeight="1" x14ac:dyDescent="0.3">
      <c r="A1293" t="s">
        <v>2206</v>
      </c>
      <c r="C1293" t="s">
        <v>580</v>
      </c>
      <c r="D1293" s="14"/>
      <c r="E1293" s="14" t="s">
        <v>56</v>
      </c>
      <c r="F1293" s="79">
        <v>5.1016949152542601</v>
      </c>
      <c r="G1293" s="80"/>
      <c r="H1293" s="14"/>
      <c r="I1293" s="14"/>
      <c r="J1293" s="15" t="s">
        <v>580</v>
      </c>
      <c r="K1293" s="64"/>
      <c r="L1293" s="64"/>
      <c r="M1293" s="15"/>
      <c r="N1293" s="81"/>
      <c r="O1293" s="82">
        <v>2105.393798828125</v>
      </c>
      <c r="P1293" s="82">
        <v>8623.951171875</v>
      </c>
      <c r="Q1293" s="75"/>
      <c r="R1293" s="83"/>
      <c r="S1293" s="83"/>
      <c r="T1293" s="77"/>
      <c r="U1293" s="77"/>
      <c r="V1293" s="77"/>
      <c r="W1293" s="77"/>
      <c r="X1293" s="50"/>
      <c r="Y1293" s="50"/>
      <c r="Z1293" s="50"/>
      <c r="AA1293" s="50"/>
      <c r="AB1293" s="49"/>
      <c r="AC1293" s="84">
        <v>1293</v>
      </c>
      <c r="AD12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3" s="107">
        <v>6.5</v>
      </c>
      <c r="AF1293" s="110"/>
      <c r="AG1293" s="2"/>
      <c r="AI1293" s="3"/>
      <c r="AJ1293" s="3"/>
      <c r="AK1293" s="3"/>
    </row>
    <row r="1294" spans="1:37" ht="34.049999999999997" customHeight="1" x14ac:dyDescent="0.3">
      <c r="A1294" t="s">
        <v>2207</v>
      </c>
      <c r="C1294" t="s">
        <v>190</v>
      </c>
      <c r="D1294" s="14"/>
      <c r="E1294" s="14" t="s">
        <v>56</v>
      </c>
      <c r="F1294" s="79">
        <v>5.1016949152542601</v>
      </c>
      <c r="G1294" s="80"/>
      <c r="H1294" s="14"/>
      <c r="I1294" s="14"/>
      <c r="J1294" s="15" t="s">
        <v>190</v>
      </c>
      <c r="K1294" s="64"/>
      <c r="L1294" s="64"/>
      <c r="M1294" s="15"/>
      <c r="N1294" s="81"/>
      <c r="O1294" s="82">
        <v>6258.19873046875</v>
      </c>
      <c r="P1294" s="82">
        <v>3925.611572265625</v>
      </c>
      <c r="Q1294" s="75"/>
      <c r="R1294" s="83"/>
      <c r="S1294" s="83"/>
      <c r="T1294" s="77"/>
      <c r="U1294" s="77"/>
      <c r="V1294" s="77"/>
      <c r="W1294" s="77"/>
      <c r="X1294" s="50"/>
      <c r="Y1294" s="50"/>
      <c r="Z1294" s="50"/>
      <c r="AA1294" s="50"/>
      <c r="AB1294" s="49"/>
      <c r="AC1294" s="84">
        <v>1294</v>
      </c>
      <c r="AD12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4" s="107">
        <v>6.5</v>
      </c>
      <c r="AF1294" s="110"/>
      <c r="AG1294" s="2"/>
      <c r="AI1294" s="3"/>
      <c r="AJ1294" s="3"/>
      <c r="AK1294" s="3"/>
    </row>
    <row r="1295" spans="1:37" ht="34.049999999999997" customHeight="1" x14ac:dyDescent="0.3">
      <c r="A1295" t="s">
        <v>2208</v>
      </c>
      <c r="C1295" t="s">
        <v>196</v>
      </c>
      <c r="D1295" s="14"/>
      <c r="E1295" s="14" t="s">
        <v>56</v>
      </c>
      <c r="F1295" s="79">
        <v>5.1016949152542601</v>
      </c>
      <c r="G1295" s="80"/>
      <c r="H1295" s="14"/>
      <c r="I1295" s="14"/>
      <c r="J1295" s="15" t="s">
        <v>196</v>
      </c>
      <c r="K1295" s="64"/>
      <c r="L1295" s="64"/>
      <c r="M1295" s="15"/>
      <c r="N1295" s="81"/>
      <c r="O1295" s="82">
        <v>6247.54931640625</v>
      </c>
      <c r="P1295" s="82">
        <v>6257.6181640625</v>
      </c>
      <c r="Q1295" s="75"/>
      <c r="R1295" s="83"/>
      <c r="S1295" s="83"/>
      <c r="T1295" s="77"/>
      <c r="U1295" s="77"/>
      <c r="V1295" s="77"/>
      <c r="W1295" s="77"/>
      <c r="X1295" s="50"/>
      <c r="Y1295" s="50"/>
      <c r="Z1295" s="50"/>
      <c r="AA1295" s="50"/>
      <c r="AB1295" s="49"/>
      <c r="AC1295" s="84">
        <v>1295</v>
      </c>
      <c r="AD12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5" s="107">
        <v>6.5</v>
      </c>
      <c r="AF1295" s="110"/>
      <c r="AG1295" s="2"/>
      <c r="AI1295" s="3"/>
      <c r="AJ1295" s="3"/>
      <c r="AK1295" s="3"/>
    </row>
    <row r="1296" spans="1:37" ht="34.049999999999997" customHeight="1" x14ac:dyDescent="0.3">
      <c r="A1296" t="s">
        <v>2209</v>
      </c>
      <c r="C1296" t="s">
        <v>581</v>
      </c>
      <c r="D1296" s="14"/>
      <c r="E1296" s="14" t="s">
        <v>56</v>
      </c>
      <c r="F1296" s="79">
        <v>5.1016949152542601</v>
      </c>
      <c r="G1296" s="80"/>
      <c r="H1296" s="14"/>
      <c r="I1296" s="14"/>
      <c r="J1296" s="15" t="s">
        <v>581</v>
      </c>
      <c r="K1296" s="64"/>
      <c r="L1296" s="64"/>
      <c r="M1296" s="15"/>
      <c r="N1296" s="81"/>
      <c r="O1296" s="82">
        <v>8239.796875</v>
      </c>
      <c r="P1296" s="82">
        <v>1849.471435546875</v>
      </c>
      <c r="Q1296" s="75"/>
      <c r="R1296" s="83"/>
      <c r="S1296" s="83"/>
      <c r="T1296" s="77"/>
      <c r="U1296" s="77"/>
      <c r="V1296" s="77"/>
      <c r="W1296" s="77"/>
      <c r="X1296" s="50"/>
      <c r="Y1296" s="50"/>
      <c r="Z1296" s="50"/>
      <c r="AA1296" s="50"/>
      <c r="AB1296" s="49"/>
      <c r="AC1296" s="84">
        <v>1296</v>
      </c>
      <c r="AD12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6" s="107">
        <v>6.5</v>
      </c>
      <c r="AF1296" s="110"/>
      <c r="AG1296" s="2"/>
      <c r="AI1296" s="3"/>
      <c r="AJ1296" s="3"/>
      <c r="AK1296" s="3"/>
    </row>
    <row r="1297" spans="1:37" ht="34.049999999999997" customHeight="1" x14ac:dyDescent="0.3">
      <c r="A1297" t="s">
        <v>2210</v>
      </c>
      <c r="C1297" t="s">
        <v>190</v>
      </c>
      <c r="D1297" s="14"/>
      <c r="E1297" s="14" t="s">
        <v>56</v>
      </c>
      <c r="F1297" s="79">
        <v>5.1016949152542601</v>
      </c>
      <c r="G1297" s="80"/>
      <c r="H1297" s="14"/>
      <c r="I1297" s="14"/>
      <c r="J1297" s="15" t="s">
        <v>190</v>
      </c>
      <c r="K1297" s="64"/>
      <c r="L1297" s="64"/>
      <c r="M1297" s="15"/>
      <c r="N1297" s="81"/>
      <c r="O1297" s="82">
        <v>3254.32470703125</v>
      </c>
      <c r="P1297" s="82">
        <v>841.48846435546875</v>
      </c>
      <c r="Q1297" s="75"/>
      <c r="R1297" s="83"/>
      <c r="S1297" s="83"/>
      <c r="T1297" s="77"/>
      <c r="U1297" s="77"/>
      <c r="V1297" s="77"/>
      <c r="W1297" s="77"/>
      <c r="X1297" s="50"/>
      <c r="Y1297" s="50"/>
      <c r="Z1297" s="50"/>
      <c r="AA1297" s="50"/>
      <c r="AB1297" s="49"/>
      <c r="AC1297" s="84">
        <v>1297</v>
      </c>
      <c r="AD12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7" s="107">
        <v>6.5</v>
      </c>
      <c r="AF1297" s="110"/>
      <c r="AG1297" s="2"/>
      <c r="AI1297" s="3"/>
      <c r="AJ1297" s="3"/>
      <c r="AK1297" s="3"/>
    </row>
    <row r="1298" spans="1:37" ht="34.049999999999997" customHeight="1" x14ac:dyDescent="0.3">
      <c r="A1298" t="s">
        <v>2211</v>
      </c>
      <c r="C1298" t="s">
        <v>582</v>
      </c>
      <c r="D1298" s="14"/>
      <c r="E1298" s="14" t="s">
        <v>56</v>
      </c>
      <c r="F1298" s="79">
        <v>5.1016949152542601</v>
      </c>
      <c r="G1298" s="80"/>
      <c r="H1298" s="14"/>
      <c r="I1298" s="14"/>
      <c r="J1298" s="15" t="s">
        <v>582</v>
      </c>
      <c r="K1298" s="64"/>
      <c r="L1298" s="64"/>
      <c r="M1298" s="15"/>
      <c r="N1298" s="81"/>
      <c r="O1298" s="82">
        <v>9001.048828125</v>
      </c>
      <c r="P1298" s="82">
        <v>2223.184326171875</v>
      </c>
      <c r="Q1298" s="75"/>
      <c r="R1298" s="83"/>
      <c r="S1298" s="83"/>
      <c r="T1298" s="77"/>
      <c r="U1298" s="77"/>
      <c r="V1298" s="77"/>
      <c r="W1298" s="77"/>
      <c r="X1298" s="50"/>
      <c r="Y1298" s="50"/>
      <c r="Z1298" s="50"/>
      <c r="AA1298" s="50"/>
      <c r="AB1298" s="49"/>
      <c r="AC1298" s="84">
        <v>1298</v>
      </c>
      <c r="AD12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8" s="107">
        <v>6.5</v>
      </c>
      <c r="AF1298" s="110"/>
      <c r="AG1298" s="2"/>
      <c r="AI1298" s="3"/>
      <c r="AJ1298" s="3"/>
      <c r="AK1298" s="3"/>
    </row>
    <row r="1299" spans="1:37" ht="34.049999999999997" customHeight="1" x14ac:dyDescent="0.3">
      <c r="A1299" t="s">
        <v>2212</v>
      </c>
      <c r="C1299" t="s">
        <v>176</v>
      </c>
      <c r="D1299" s="14"/>
      <c r="E1299" s="14" t="s">
        <v>56</v>
      </c>
      <c r="F1299" s="79">
        <v>5.1016949152542601</v>
      </c>
      <c r="G1299" s="80"/>
      <c r="H1299" s="14"/>
      <c r="I1299" s="14"/>
      <c r="J1299" s="15" t="s">
        <v>176</v>
      </c>
      <c r="K1299" s="64"/>
      <c r="L1299" s="64"/>
      <c r="M1299" s="15"/>
      <c r="N1299" s="81"/>
      <c r="O1299" s="82">
        <v>3884.565673828125</v>
      </c>
      <c r="P1299" s="82">
        <v>1049.437744140625</v>
      </c>
      <c r="Q1299" s="75"/>
      <c r="R1299" s="83"/>
      <c r="S1299" s="83"/>
      <c r="T1299" s="77"/>
      <c r="U1299" s="77"/>
      <c r="V1299" s="77"/>
      <c r="W1299" s="77"/>
      <c r="X1299" s="50"/>
      <c r="Y1299" s="50"/>
      <c r="Z1299" s="50"/>
      <c r="AA1299" s="50"/>
      <c r="AB1299" s="49"/>
      <c r="AC1299" s="84">
        <v>1299</v>
      </c>
      <c r="AD12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299" s="107">
        <v>6.5</v>
      </c>
      <c r="AF1299" s="110"/>
      <c r="AG1299" s="2"/>
      <c r="AI1299" s="3"/>
      <c r="AJ1299" s="3"/>
      <c r="AK1299" s="3"/>
    </row>
    <row r="1300" spans="1:37" ht="34.049999999999997" customHeight="1" x14ac:dyDescent="0.3">
      <c r="A1300" t="s">
        <v>2213</v>
      </c>
      <c r="C1300" t="s">
        <v>273</v>
      </c>
      <c r="D1300" s="14"/>
      <c r="E1300" s="14" t="s">
        <v>56</v>
      </c>
      <c r="F1300" s="79">
        <v>5.1016949152542601</v>
      </c>
      <c r="G1300" s="80"/>
      <c r="H1300" s="14"/>
      <c r="I1300" s="14"/>
      <c r="J1300" s="15" t="s">
        <v>273</v>
      </c>
      <c r="K1300" s="64"/>
      <c r="L1300" s="64"/>
      <c r="M1300" s="15"/>
      <c r="N1300" s="81"/>
      <c r="O1300" s="82">
        <v>3030.083251953125</v>
      </c>
      <c r="P1300" s="82">
        <v>8633.12109375</v>
      </c>
      <c r="Q1300" s="75"/>
      <c r="R1300" s="83"/>
      <c r="S1300" s="83"/>
      <c r="T1300" s="77"/>
      <c r="U1300" s="77"/>
      <c r="V1300" s="77"/>
      <c r="W1300" s="77"/>
      <c r="X1300" s="50"/>
      <c r="Y1300" s="50"/>
      <c r="Z1300" s="50"/>
      <c r="AA1300" s="50"/>
      <c r="AB1300" s="49"/>
      <c r="AC1300" s="84">
        <v>1300</v>
      </c>
      <c r="AD13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0" s="107">
        <v>6.5</v>
      </c>
      <c r="AF1300" s="110"/>
      <c r="AG1300" s="2"/>
      <c r="AI1300" s="3"/>
      <c r="AJ1300" s="3"/>
      <c r="AK1300" s="3"/>
    </row>
    <row r="1301" spans="1:37" ht="34.049999999999997" customHeight="1" x14ac:dyDescent="0.3">
      <c r="A1301" t="s">
        <v>2214</v>
      </c>
      <c r="C1301" t="s">
        <v>583</v>
      </c>
      <c r="D1301" s="14"/>
      <c r="E1301" s="14" t="s">
        <v>56</v>
      </c>
      <c r="F1301" s="79">
        <v>5.1016949152542601</v>
      </c>
      <c r="G1301" s="80"/>
      <c r="H1301" s="14"/>
      <c r="I1301" s="14"/>
      <c r="J1301" s="15" t="s">
        <v>583</v>
      </c>
      <c r="K1301" s="64"/>
      <c r="L1301" s="64"/>
      <c r="M1301" s="15"/>
      <c r="N1301" s="81"/>
      <c r="O1301" s="82">
        <v>5145.94921875</v>
      </c>
      <c r="P1301" s="82">
        <v>9802.0224609375</v>
      </c>
      <c r="Q1301" s="75"/>
      <c r="R1301" s="83"/>
      <c r="S1301" s="83"/>
      <c r="T1301" s="77"/>
      <c r="U1301" s="77"/>
      <c r="V1301" s="77"/>
      <c r="W1301" s="77"/>
      <c r="X1301" s="50"/>
      <c r="Y1301" s="50"/>
      <c r="Z1301" s="50"/>
      <c r="AA1301" s="50"/>
      <c r="AB1301" s="49"/>
      <c r="AC1301" s="84">
        <v>1301</v>
      </c>
      <c r="AD13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1" s="107">
        <v>6.5</v>
      </c>
      <c r="AF1301" s="110"/>
      <c r="AG1301" s="2"/>
      <c r="AI1301" s="3"/>
      <c r="AJ1301" s="3"/>
      <c r="AK1301" s="3"/>
    </row>
    <row r="1302" spans="1:37" ht="34.049999999999997" customHeight="1" x14ac:dyDescent="0.3">
      <c r="A1302" t="s">
        <v>2215</v>
      </c>
      <c r="C1302" t="s">
        <v>584</v>
      </c>
      <c r="D1302" s="14"/>
      <c r="E1302" s="14" t="s">
        <v>56</v>
      </c>
      <c r="F1302" s="79">
        <v>5.1016949152542601</v>
      </c>
      <c r="G1302" s="80"/>
      <c r="H1302" s="14"/>
      <c r="I1302" s="14"/>
      <c r="J1302" s="15" t="s">
        <v>584</v>
      </c>
      <c r="K1302" s="64"/>
      <c r="L1302" s="64"/>
      <c r="M1302" s="15"/>
      <c r="N1302" s="81"/>
      <c r="O1302" s="82">
        <v>4119.95068359375</v>
      </c>
      <c r="P1302" s="82">
        <v>810.3271484375</v>
      </c>
      <c r="Q1302" s="75"/>
      <c r="R1302" s="83"/>
      <c r="S1302" s="83"/>
      <c r="T1302" s="77"/>
      <c r="U1302" s="77"/>
      <c r="V1302" s="77"/>
      <c r="W1302" s="77"/>
      <c r="X1302" s="50"/>
      <c r="Y1302" s="50"/>
      <c r="Z1302" s="50"/>
      <c r="AA1302" s="50"/>
      <c r="AB1302" s="49"/>
      <c r="AC1302" s="84">
        <v>1302</v>
      </c>
      <c r="AD13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2" s="107">
        <v>6.5</v>
      </c>
      <c r="AF1302" s="110"/>
      <c r="AG1302" s="2"/>
      <c r="AI1302" s="3"/>
      <c r="AJ1302" s="3"/>
      <c r="AK1302" s="3"/>
    </row>
    <row r="1303" spans="1:37" ht="34.049999999999997" customHeight="1" x14ac:dyDescent="0.3">
      <c r="A1303" t="s">
        <v>2216</v>
      </c>
      <c r="C1303" t="s">
        <v>585</v>
      </c>
      <c r="D1303" s="14"/>
      <c r="E1303" s="14" t="s">
        <v>56</v>
      </c>
      <c r="F1303" s="79">
        <v>5.1016949152542601</v>
      </c>
      <c r="G1303" s="80"/>
      <c r="H1303" s="14"/>
      <c r="I1303" s="14"/>
      <c r="J1303" s="15" t="s">
        <v>585</v>
      </c>
      <c r="K1303" s="64"/>
      <c r="L1303" s="64"/>
      <c r="M1303" s="15"/>
      <c r="N1303" s="81"/>
      <c r="O1303" s="82">
        <v>6016.072265625</v>
      </c>
      <c r="P1303" s="82">
        <v>9487.2294921875</v>
      </c>
      <c r="Q1303" s="75"/>
      <c r="R1303" s="83"/>
      <c r="S1303" s="83"/>
      <c r="T1303" s="77"/>
      <c r="U1303" s="77"/>
      <c r="V1303" s="77"/>
      <c r="W1303" s="77"/>
      <c r="X1303" s="50"/>
      <c r="Y1303" s="50"/>
      <c r="Z1303" s="50"/>
      <c r="AA1303" s="50"/>
      <c r="AB1303" s="49"/>
      <c r="AC1303" s="84">
        <v>1303</v>
      </c>
      <c r="AD13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3" s="107">
        <v>6.5</v>
      </c>
      <c r="AF1303" s="110"/>
      <c r="AG1303" s="2"/>
      <c r="AI1303" s="3"/>
      <c r="AJ1303" s="3"/>
      <c r="AK1303" s="3"/>
    </row>
    <row r="1304" spans="1:37" ht="34.049999999999997" customHeight="1" x14ac:dyDescent="0.3">
      <c r="A1304" t="s">
        <v>2217</v>
      </c>
      <c r="C1304" t="s">
        <v>279</v>
      </c>
      <c r="D1304" s="14"/>
      <c r="E1304" s="14" t="s">
        <v>56</v>
      </c>
      <c r="F1304" s="79">
        <v>5.1016949152542601</v>
      </c>
      <c r="G1304" s="80"/>
      <c r="H1304" s="14"/>
      <c r="I1304" s="14"/>
      <c r="J1304" s="15" t="s">
        <v>279</v>
      </c>
      <c r="K1304" s="64"/>
      <c r="L1304" s="64"/>
      <c r="M1304" s="15"/>
      <c r="N1304" s="81"/>
      <c r="O1304" s="82">
        <v>2071.400146484375</v>
      </c>
      <c r="P1304" s="82">
        <v>1436.72265625</v>
      </c>
      <c r="Q1304" s="75"/>
      <c r="R1304" s="83"/>
      <c r="S1304" s="83"/>
      <c r="T1304" s="77"/>
      <c r="U1304" s="77"/>
      <c r="V1304" s="77"/>
      <c r="W1304" s="77"/>
      <c r="X1304" s="50"/>
      <c r="Y1304" s="50"/>
      <c r="Z1304" s="50"/>
      <c r="AA1304" s="50"/>
      <c r="AB1304" s="49"/>
      <c r="AC1304" s="84">
        <v>1304</v>
      </c>
      <c r="AD13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4" s="107">
        <v>6.5</v>
      </c>
      <c r="AF1304" s="110"/>
      <c r="AG1304" s="2"/>
      <c r="AI1304" s="3"/>
      <c r="AJ1304" s="3"/>
      <c r="AK1304" s="3"/>
    </row>
    <row r="1305" spans="1:37" ht="34.049999999999997" customHeight="1" x14ac:dyDescent="0.3">
      <c r="A1305" t="s">
        <v>2218</v>
      </c>
      <c r="C1305" t="s">
        <v>341</v>
      </c>
      <c r="D1305" s="14"/>
      <c r="E1305" s="14" t="s">
        <v>56</v>
      </c>
      <c r="F1305" s="79">
        <v>5.1016949152542601</v>
      </c>
      <c r="G1305" s="80"/>
      <c r="H1305" s="14"/>
      <c r="I1305" s="14"/>
      <c r="J1305" s="15" t="s">
        <v>341</v>
      </c>
      <c r="K1305" s="64"/>
      <c r="L1305" s="64"/>
      <c r="M1305" s="15"/>
      <c r="N1305" s="81"/>
      <c r="O1305" s="82">
        <v>3043.8876953125</v>
      </c>
      <c r="P1305" s="82">
        <v>6722.48681640625</v>
      </c>
      <c r="Q1305" s="75"/>
      <c r="R1305" s="83"/>
      <c r="S1305" s="83"/>
      <c r="T1305" s="77"/>
      <c r="U1305" s="77"/>
      <c r="V1305" s="77"/>
      <c r="W1305" s="77"/>
      <c r="X1305" s="50"/>
      <c r="Y1305" s="50"/>
      <c r="Z1305" s="50"/>
      <c r="AA1305" s="50"/>
      <c r="AB1305" s="49"/>
      <c r="AC1305" s="84">
        <v>1305</v>
      </c>
      <c r="AD13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5" s="107">
        <v>6.5</v>
      </c>
      <c r="AF1305" s="110"/>
      <c r="AG1305" s="2"/>
      <c r="AI1305" s="3"/>
      <c r="AJ1305" s="3"/>
      <c r="AK1305" s="3"/>
    </row>
    <row r="1306" spans="1:37" ht="34.049999999999997" customHeight="1" x14ac:dyDescent="0.3">
      <c r="A1306" t="s">
        <v>2219</v>
      </c>
      <c r="C1306" t="s">
        <v>506</v>
      </c>
      <c r="D1306" s="14"/>
      <c r="E1306" s="14" t="s">
        <v>56</v>
      </c>
      <c r="F1306" s="79">
        <v>5.1016949152542601</v>
      </c>
      <c r="G1306" s="80"/>
      <c r="H1306" s="14"/>
      <c r="I1306" s="14"/>
      <c r="J1306" s="15" t="s">
        <v>506</v>
      </c>
      <c r="K1306" s="64"/>
      <c r="L1306" s="64"/>
      <c r="M1306" s="15"/>
      <c r="N1306" s="81"/>
      <c r="O1306" s="82">
        <v>2360.034423828125</v>
      </c>
      <c r="P1306" s="82">
        <v>1531.6402587890625</v>
      </c>
      <c r="Q1306" s="75"/>
      <c r="R1306" s="83"/>
      <c r="S1306" s="83"/>
      <c r="T1306" s="77"/>
      <c r="U1306" s="77"/>
      <c r="V1306" s="77"/>
      <c r="W1306" s="77"/>
      <c r="X1306" s="50"/>
      <c r="Y1306" s="50"/>
      <c r="Z1306" s="50"/>
      <c r="AA1306" s="50"/>
      <c r="AB1306" s="49"/>
      <c r="AC1306" s="84">
        <v>1306</v>
      </c>
      <c r="AD13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6" s="107">
        <v>6.5</v>
      </c>
      <c r="AF1306" s="110"/>
      <c r="AG1306" s="2"/>
      <c r="AI1306" s="3"/>
      <c r="AJ1306" s="3"/>
      <c r="AK1306" s="3"/>
    </row>
    <row r="1307" spans="1:37" ht="34.049999999999997" customHeight="1" x14ac:dyDescent="0.3">
      <c r="A1307" t="s">
        <v>2220</v>
      </c>
      <c r="C1307" t="s">
        <v>479</v>
      </c>
      <c r="D1307" s="14"/>
      <c r="E1307" s="14" t="s">
        <v>56</v>
      </c>
      <c r="F1307" s="79">
        <v>5.1016949152542601</v>
      </c>
      <c r="G1307" s="80"/>
      <c r="H1307" s="14"/>
      <c r="I1307" s="14"/>
      <c r="J1307" s="15" t="s">
        <v>479</v>
      </c>
      <c r="K1307" s="64"/>
      <c r="L1307" s="64"/>
      <c r="M1307" s="15"/>
      <c r="N1307" s="81"/>
      <c r="O1307" s="82">
        <v>1200.3134765625</v>
      </c>
      <c r="P1307" s="82">
        <v>7188.57421875</v>
      </c>
      <c r="Q1307" s="75"/>
      <c r="R1307" s="83"/>
      <c r="S1307" s="83"/>
      <c r="T1307" s="77"/>
      <c r="U1307" s="77"/>
      <c r="V1307" s="77"/>
      <c r="W1307" s="77"/>
      <c r="X1307" s="50"/>
      <c r="Y1307" s="50"/>
      <c r="Z1307" s="50"/>
      <c r="AA1307" s="50"/>
      <c r="AB1307" s="49"/>
      <c r="AC1307" s="84">
        <v>1307</v>
      </c>
      <c r="AD13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7" s="107">
        <v>6.5</v>
      </c>
      <c r="AF1307" s="110"/>
      <c r="AG1307" s="2"/>
      <c r="AI1307" s="3"/>
      <c r="AJ1307" s="3"/>
      <c r="AK1307" s="3"/>
    </row>
    <row r="1308" spans="1:37" ht="34.049999999999997" customHeight="1" x14ac:dyDescent="0.3">
      <c r="A1308" t="s">
        <v>2221</v>
      </c>
      <c r="C1308" t="s">
        <v>586</v>
      </c>
      <c r="D1308" s="14"/>
      <c r="E1308" s="14" t="s">
        <v>56</v>
      </c>
      <c r="F1308" s="79">
        <v>5.1016949152542601</v>
      </c>
      <c r="G1308" s="80"/>
      <c r="H1308" s="14"/>
      <c r="I1308" s="14"/>
      <c r="J1308" s="15" t="s">
        <v>586</v>
      </c>
      <c r="K1308" s="64"/>
      <c r="L1308" s="64"/>
      <c r="M1308" s="15"/>
      <c r="N1308" s="81"/>
      <c r="O1308" s="82">
        <v>1753.58056640625</v>
      </c>
      <c r="P1308" s="82">
        <v>7875.25830078125</v>
      </c>
      <c r="Q1308" s="75"/>
      <c r="R1308" s="83"/>
      <c r="S1308" s="83"/>
      <c r="T1308" s="77"/>
      <c r="U1308" s="77"/>
      <c r="V1308" s="77"/>
      <c r="W1308" s="77"/>
      <c r="X1308" s="50"/>
      <c r="Y1308" s="50"/>
      <c r="Z1308" s="50"/>
      <c r="AA1308" s="50"/>
      <c r="AB1308" s="49"/>
      <c r="AC1308" s="84">
        <v>1308</v>
      </c>
      <c r="AD13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8" s="107">
        <v>6.5</v>
      </c>
      <c r="AF1308" s="110"/>
      <c r="AG1308" s="2"/>
      <c r="AI1308" s="3"/>
      <c r="AJ1308" s="3"/>
      <c r="AK1308" s="3"/>
    </row>
    <row r="1309" spans="1:37" ht="34.049999999999997" customHeight="1" x14ac:dyDescent="0.3">
      <c r="A1309" t="s">
        <v>2222</v>
      </c>
      <c r="C1309" t="s">
        <v>587</v>
      </c>
      <c r="D1309" s="14"/>
      <c r="E1309" s="14" t="s">
        <v>56</v>
      </c>
      <c r="F1309" s="79">
        <v>5.1016949152542601</v>
      </c>
      <c r="G1309" s="80"/>
      <c r="H1309" s="14"/>
      <c r="I1309" s="14"/>
      <c r="J1309" s="15" t="s">
        <v>587</v>
      </c>
      <c r="K1309" s="64"/>
      <c r="L1309" s="64"/>
      <c r="M1309" s="15"/>
      <c r="N1309" s="81"/>
      <c r="O1309" s="82">
        <v>9184.314453125</v>
      </c>
      <c r="P1309" s="82">
        <v>3743.9287109375</v>
      </c>
      <c r="Q1309" s="75"/>
      <c r="R1309" s="83"/>
      <c r="S1309" s="83"/>
      <c r="T1309" s="77"/>
      <c r="U1309" s="77"/>
      <c r="V1309" s="77"/>
      <c r="W1309" s="77"/>
      <c r="X1309" s="50"/>
      <c r="Y1309" s="50"/>
      <c r="Z1309" s="50"/>
      <c r="AA1309" s="50"/>
      <c r="AB1309" s="49"/>
      <c r="AC1309" s="84">
        <v>1309</v>
      </c>
      <c r="AD13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09" s="107">
        <v>6.5</v>
      </c>
      <c r="AF1309" s="110"/>
      <c r="AG1309" s="2"/>
      <c r="AI1309" s="3"/>
      <c r="AJ1309" s="3"/>
      <c r="AK1309" s="3"/>
    </row>
    <row r="1310" spans="1:37" ht="34.049999999999997" customHeight="1" x14ac:dyDescent="0.3">
      <c r="A1310" t="s">
        <v>2223</v>
      </c>
      <c r="C1310" t="s">
        <v>193</v>
      </c>
      <c r="D1310" s="14"/>
      <c r="E1310" s="14" t="s">
        <v>56</v>
      </c>
      <c r="F1310" s="79">
        <v>5.1016949152542601</v>
      </c>
      <c r="G1310" s="80"/>
      <c r="H1310" s="14"/>
      <c r="I1310" s="14"/>
      <c r="J1310" s="15" t="s">
        <v>193</v>
      </c>
      <c r="K1310" s="64"/>
      <c r="L1310" s="64"/>
      <c r="M1310" s="15"/>
      <c r="N1310" s="81"/>
      <c r="O1310" s="82">
        <v>5428.74560546875</v>
      </c>
      <c r="P1310" s="82">
        <v>8632.728515625</v>
      </c>
      <c r="Q1310" s="75"/>
      <c r="R1310" s="83"/>
      <c r="S1310" s="83"/>
      <c r="T1310" s="77"/>
      <c r="U1310" s="77"/>
      <c r="V1310" s="77"/>
      <c r="W1310" s="77"/>
      <c r="X1310" s="50"/>
      <c r="Y1310" s="50"/>
      <c r="Z1310" s="50"/>
      <c r="AA1310" s="50"/>
      <c r="AB1310" s="49"/>
      <c r="AC1310" s="84">
        <v>1310</v>
      </c>
      <c r="AD13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0" s="107">
        <v>6.5</v>
      </c>
      <c r="AF1310" s="110"/>
      <c r="AG1310" s="2"/>
      <c r="AI1310" s="3"/>
      <c r="AJ1310" s="3"/>
      <c r="AK1310" s="3"/>
    </row>
    <row r="1311" spans="1:37" ht="34.049999999999997" customHeight="1" x14ac:dyDescent="0.3">
      <c r="A1311" t="s">
        <v>2224</v>
      </c>
      <c r="C1311" t="s">
        <v>424</v>
      </c>
      <c r="D1311" s="14"/>
      <c r="E1311" s="14" t="s">
        <v>56</v>
      </c>
      <c r="F1311" s="79">
        <v>5.1016949152542601</v>
      </c>
      <c r="G1311" s="80"/>
      <c r="H1311" s="14"/>
      <c r="I1311" s="14"/>
      <c r="J1311" s="15" t="s">
        <v>424</v>
      </c>
      <c r="K1311" s="64"/>
      <c r="L1311" s="64"/>
      <c r="M1311" s="15"/>
      <c r="N1311" s="81"/>
      <c r="O1311" s="82">
        <v>8585.4921875</v>
      </c>
      <c r="P1311" s="82">
        <v>3295.688232421875</v>
      </c>
      <c r="Q1311" s="75"/>
      <c r="R1311" s="83"/>
      <c r="S1311" s="83"/>
      <c r="T1311" s="77"/>
      <c r="U1311" s="77"/>
      <c r="V1311" s="77"/>
      <c r="W1311" s="77"/>
      <c r="X1311" s="50"/>
      <c r="Y1311" s="50"/>
      <c r="Z1311" s="50"/>
      <c r="AA1311" s="50"/>
      <c r="AB1311" s="49"/>
      <c r="AC1311" s="84">
        <v>1311</v>
      </c>
      <c r="AD13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1" s="107">
        <v>6.5</v>
      </c>
      <c r="AF1311" s="110"/>
      <c r="AG1311" s="2"/>
      <c r="AI1311" s="3"/>
      <c r="AJ1311" s="3"/>
      <c r="AK1311" s="3"/>
    </row>
    <row r="1312" spans="1:37" ht="34.049999999999997" customHeight="1" x14ac:dyDescent="0.3">
      <c r="A1312" t="s">
        <v>2225</v>
      </c>
      <c r="C1312" t="s">
        <v>443</v>
      </c>
      <c r="D1312" s="14"/>
      <c r="E1312" s="14" t="s">
        <v>56</v>
      </c>
      <c r="F1312" s="79">
        <v>5.1016949152542601</v>
      </c>
      <c r="G1312" s="80"/>
      <c r="H1312" s="14"/>
      <c r="I1312" s="14"/>
      <c r="J1312" s="15" t="s">
        <v>443</v>
      </c>
      <c r="K1312" s="64"/>
      <c r="L1312" s="64"/>
      <c r="M1312" s="15"/>
      <c r="N1312" s="81"/>
      <c r="O1312" s="82">
        <v>7231.82080078125</v>
      </c>
      <c r="P1312" s="82">
        <v>6044.9423828125</v>
      </c>
      <c r="Q1312" s="75"/>
      <c r="R1312" s="83"/>
      <c r="S1312" s="83"/>
      <c r="T1312" s="77"/>
      <c r="U1312" s="77"/>
      <c r="V1312" s="77"/>
      <c r="W1312" s="77"/>
      <c r="X1312" s="50"/>
      <c r="Y1312" s="50"/>
      <c r="Z1312" s="50"/>
      <c r="AA1312" s="50"/>
      <c r="AB1312" s="49"/>
      <c r="AC1312" s="84">
        <v>1312</v>
      </c>
      <c r="AD13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2" s="107">
        <v>6.5</v>
      </c>
      <c r="AF1312" s="110"/>
      <c r="AG1312" s="2"/>
      <c r="AI1312" s="3"/>
      <c r="AJ1312" s="3"/>
      <c r="AK1312" s="3"/>
    </row>
    <row r="1313" spans="1:37" ht="34.049999999999997" customHeight="1" x14ac:dyDescent="0.3">
      <c r="A1313" t="s">
        <v>2226</v>
      </c>
      <c r="C1313" t="s">
        <v>373</v>
      </c>
      <c r="D1313" s="14"/>
      <c r="E1313" s="14" t="s">
        <v>56</v>
      </c>
      <c r="F1313" s="79">
        <v>5.1016949152542601</v>
      </c>
      <c r="G1313" s="80"/>
      <c r="H1313" s="14"/>
      <c r="I1313" s="14"/>
      <c r="J1313" s="15" t="s">
        <v>373</v>
      </c>
      <c r="K1313" s="64"/>
      <c r="L1313" s="64"/>
      <c r="M1313" s="15"/>
      <c r="N1313" s="81"/>
      <c r="O1313" s="82">
        <v>4813.0498046875</v>
      </c>
      <c r="P1313" s="82">
        <v>9698.626953125</v>
      </c>
      <c r="Q1313" s="75"/>
      <c r="R1313" s="83"/>
      <c r="S1313" s="83"/>
      <c r="T1313" s="77"/>
      <c r="U1313" s="77"/>
      <c r="V1313" s="77"/>
      <c r="W1313" s="77"/>
      <c r="X1313" s="50"/>
      <c r="Y1313" s="50"/>
      <c r="Z1313" s="50"/>
      <c r="AA1313" s="50"/>
      <c r="AB1313" s="49"/>
      <c r="AC1313" s="84">
        <v>1313</v>
      </c>
      <c r="AD13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3" s="107">
        <v>6.5</v>
      </c>
      <c r="AF1313" s="110"/>
      <c r="AG1313" s="2"/>
      <c r="AI1313" s="3"/>
      <c r="AJ1313" s="3"/>
      <c r="AK1313" s="3"/>
    </row>
    <row r="1314" spans="1:37" ht="34.049999999999997" customHeight="1" x14ac:dyDescent="0.3">
      <c r="A1314" t="s">
        <v>2227</v>
      </c>
      <c r="C1314" t="s">
        <v>201</v>
      </c>
      <c r="D1314" s="14"/>
      <c r="E1314" s="14" t="s">
        <v>56</v>
      </c>
      <c r="F1314" s="79">
        <v>5.1016949152542601</v>
      </c>
      <c r="G1314" s="80"/>
      <c r="H1314" s="14"/>
      <c r="I1314" s="14"/>
      <c r="J1314" s="15" t="s">
        <v>201</v>
      </c>
      <c r="K1314" s="64"/>
      <c r="L1314" s="64"/>
      <c r="M1314" s="15"/>
      <c r="N1314" s="81"/>
      <c r="O1314" s="82">
        <v>7097.18994140625</v>
      </c>
      <c r="P1314" s="82">
        <v>2211.038818359375</v>
      </c>
      <c r="Q1314" s="75"/>
      <c r="R1314" s="83"/>
      <c r="S1314" s="83"/>
      <c r="T1314" s="77"/>
      <c r="U1314" s="77"/>
      <c r="V1314" s="77"/>
      <c r="W1314" s="77"/>
      <c r="X1314" s="50"/>
      <c r="Y1314" s="50"/>
      <c r="Z1314" s="50"/>
      <c r="AA1314" s="50"/>
      <c r="AB1314" s="49"/>
      <c r="AC1314" s="84">
        <v>1314</v>
      </c>
      <c r="AD13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4" s="107">
        <v>6.5</v>
      </c>
      <c r="AF1314" s="110"/>
      <c r="AG1314" s="2"/>
      <c r="AI1314" s="3"/>
      <c r="AJ1314" s="3"/>
      <c r="AK1314" s="3"/>
    </row>
    <row r="1315" spans="1:37" ht="34.049999999999997" customHeight="1" x14ac:dyDescent="0.3">
      <c r="A1315" t="s">
        <v>2228</v>
      </c>
      <c r="C1315" t="s">
        <v>300</v>
      </c>
      <c r="D1315" s="14"/>
      <c r="E1315" s="14" t="s">
        <v>56</v>
      </c>
      <c r="F1315" s="79">
        <v>5.1016949152542601</v>
      </c>
      <c r="G1315" s="80"/>
      <c r="H1315" s="14"/>
      <c r="I1315" s="14"/>
      <c r="J1315" s="15" t="s">
        <v>300</v>
      </c>
      <c r="K1315" s="64"/>
      <c r="L1315" s="64"/>
      <c r="M1315" s="15"/>
      <c r="N1315" s="81"/>
      <c r="O1315" s="82">
        <v>3937.631103515625</v>
      </c>
      <c r="P1315" s="82">
        <v>8776.0517578125</v>
      </c>
      <c r="Q1315" s="75"/>
      <c r="R1315" s="83"/>
      <c r="S1315" s="83"/>
      <c r="T1315" s="77"/>
      <c r="U1315" s="77"/>
      <c r="V1315" s="77"/>
      <c r="W1315" s="77"/>
      <c r="X1315" s="50"/>
      <c r="Y1315" s="50"/>
      <c r="Z1315" s="50"/>
      <c r="AA1315" s="50"/>
      <c r="AB1315" s="49"/>
      <c r="AC1315" s="84">
        <v>1315</v>
      </c>
      <c r="AD13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5" s="107">
        <v>6.5</v>
      </c>
      <c r="AF1315" s="110"/>
      <c r="AG1315" s="2"/>
      <c r="AI1315" s="3"/>
      <c r="AJ1315" s="3"/>
      <c r="AK1315" s="3"/>
    </row>
    <row r="1316" spans="1:37" ht="34.049999999999997" customHeight="1" x14ac:dyDescent="0.3">
      <c r="A1316" t="s">
        <v>2229</v>
      </c>
      <c r="C1316" t="s">
        <v>323</v>
      </c>
      <c r="D1316" s="14"/>
      <c r="E1316" s="14" t="s">
        <v>56</v>
      </c>
      <c r="F1316" s="79">
        <v>5.1016949152542601</v>
      </c>
      <c r="G1316" s="80"/>
      <c r="H1316" s="14"/>
      <c r="I1316" s="14"/>
      <c r="J1316" s="15" t="s">
        <v>323</v>
      </c>
      <c r="K1316" s="64"/>
      <c r="L1316" s="64"/>
      <c r="M1316" s="15"/>
      <c r="N1316" s="81"/>
      <c r="O1316" s="82">
        <v>6929.3779296875</v>
      </c>
      <c r="P1316" s="82">
        <v>2657.343017578125</v>
      </c>
      <c r="Q1316" s="75"/>
      <c r="R1316" s="83"/>
      <c r="S1316" s="83"/>
      <c r="T1316" s="77"/>
      <c r="U1316" s="77"/>
      <c r="V1316" s="77"/>
      <c r="W1316" s="77"/>
      <c r="X1316" s="50"/>
      <c r="Y1316" s="50"/>
      <c r="Z1316" s="50"/>
      <c r="AA1316" s="50"/>
      <c r="AB1316" s="49"/>
      <c r="AC1316" s="84">
        <v>1316</v>
      </c>
      <c r="AD13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6" s="107">
        <v>6.5</v>
      </c>
      <c r="AF1316" s="110"/>
      <c r="AG1316" s="2"/>
      <c r="AI1316" s="3"/>
      <c r="AJ1316" s="3"/>
      <c r="AK1316" s="3"/>
    </row>
    <row r="1317" spans="1:37" ht="34.049999999999997" customHeight="1" x14ac:dyDescent="0.3">
      <c r="A1317" t="s">
        <v>2230</v>
      </c>
      <c r="C1317" t="s">
        <v>222</v>
      </c>
      <c r="D1317" s="14"/>
      <c r="E1317" s="14" t="s">
        <v>56</v>
      </c>
      <c r="F1317" s="79">
        <v>5.1016949152542601</v>
      </c>
      <c r="G1317" s="80"/>
      <c r="H1317" s="14"/>
      <c r="I1317" s="14"/>
      <c r="J1317" s="15" t="s">
        <v>222</v>
      </c>
      <c r="K1317" s="64"/>
      <c r="L1317" s="64"/>
      <c r="M1317" s="15"/>
      <c r="N1317" s="81"/>
      <c r="O1317" s="82">
        <v>1818.820068359375</v>
      </c>
      <c r="P1317" s="82">
        <v>2441.4873046875</v>
      </c>
      <c r="Q1317" s="75"/>
      <c r="R1317" s="83"/>
      <c r="S1317" s="83"/>
      <c r="T1317" s="77"/>
      <c r="U1317" s="77"/>
      <c r="V1317" s="77"/>
      <c r="W1317" s="77"/>
      <c r="X1317" s="50"/>
      <c r="Y1317" s="50"/>
      <c r="Z1317" s="50"/>
      <c r="AA1317" s="50"/>
      <c r="AB1317" s="49"/>
      <c r="AC1317" s="84">
        <v>1317</v>
      </c>
      <c r="AD13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7" s="107">
        <v>6.5</v>
      </c>
      <c r="AF1317" s="110"/>
      <c r="AG1317" s="2"/>
      <c r="AI1317" s="3"/>
      <c r="AJ1317" s="3"/>
      <c r="AK1317" s="3"/>
    </row>
    <row r="1318" spans="1:37" ht="34.049999999999997" customHeight="1" x14ac:dyDescent="0.3">
      <c r="A1318" t="s">
        <v>2231</v>
      </c>
      <c r="C1318" t="s">
        <v>196</v>
      </c>
      <c r="D1318" s="14"/>
      <c r="E1318" s="14" t="s">
        <v>56</v>
      </c>
      <c r="F1318" s="79">
        <v>5.1016949152542601</v>
      </c>
      <c r="G1318" s="80"/>
      <c r="H1318" s="14"/>
      <c r="I1318" s="14"/>
      <c r="J1318" s="15" t="s">
        <v>196</v>
      </c>
      <c r="K1318" s="64"/>
      <c r="L1318" s="64"/>
      <c r="M1318" s="15"/>
      <c r="N1318" s="81"/>
      <c r="O1318" s="82">
        <v>2636.8046875</v>
      </c>
      <c r="P1318" s="82">
        <v>9256.3564453125</v>
      </c>
      <c r="Q1318" s="75"/>
      <c r="R1318" s="83"/>
      <c r="S1318" s="83"/>
      <c r="T1318" s="77"/>
      <c r="U1318" s="77"/>
      <c r="V1318" s="77"/>
      <c r="W1318" s="77"/>
      <c r="X1318" s="50"/>
      <c r="Y1318" s="50"/>
      <c r="Z1318" s="50"/>
      <c r="AA1318" s="50"/>
      <c r="AB1318" s="49"/>
      <c r="AC1318" s="84">
        <v>1318</v>
      </c>
      <c r="AD13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8" s="107">
        <v>6.5</v>
      </c>
      <c r="AF1318" s="110"/>
      <c r="AG1318" s="2"/>
      <c r="AI1318" s="3"/>
      <c r="AJ1318" s="3"/>
      <c r="AK1318" s="3"/>
    </row>
    <row r="1319" spans="1:37" ht="34.049999999999997" customHeight="1" x14ac:dyDescent="0.3">
      <c r="A1319" t="s">
        <v>2232</v>
      </c>
      <c r="C1319" t="s">
        <v>305</v>
      </c>
      <c r="D1319" s="14"/>
      <c r="E1319" s="14" t="s">
        <v>56</v>
      </c>
      <c r="F1319" s="79">
        <v>5.1016949152542601</v>
      </c>
      <c r="G1319" s="80"/>
      <c r="H1319" s="14"/>
      <c r="I1319" s="14"/>
      <c r="J1319" s="15" t="s">
        <v>305</v>
      </c>
      <c r="K1319" s="64"/>
      <c r="L1319" s="64"/>
      <c r="M1319" s="15"/>
      <c r="N1319" s="81"/>
      <c r="O1319" s="82">
        <v>2007.31591796875</v>
      </c>
      <c r="P1319" s="82">
        <v>7487.73828125</v>
      </c>
      <c r="Q1319" s="75"/>
      <c r="R1319" s="83"/>
      <c r="S1319" s="83"/>
      <c r="T1319" s="77"/>
      <c r="U1319" s="77"/>
      <c r="V1319" s="77"/>
      <c r="W1319" s="77"/>
      <c r="X1319" s="50"/>
      <c r="Y1319" s="50"/>
      <c r="Z1319" s="50"/>
      <c r="AA1319" s="50"/>
      <c r="AB1319" s="49"/>
      <c r="AC1319" s="84">
        <v>1319</v>
      </c>
      <c r="AD13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19" s="107">
        <v>6.5</v>
      </c>
      <c r="AF1319" s="110"/>
      <c r="AG1319" s="2"/>
      <c r="AI1319" s="3"/>
      <c r="AJ1319" s="3"/>
      <c r="AK1319" s="3"/>
    </row>
    <row r="1320" spans="1:37" ht="34.049999999999997" customHeight="1" x14ac:dyDescent="0.3">
      <c r="A1320" t="s">
        <v>2233</v>
      </c>
      <c r="C1320" t="s">
        <v>278</v>
      </c>
      <c r="D1320" s="14"/>
      <c r="E1320" s="14" t="s">
        <v>56</v>
      </c>
      <c r="F1320" s="79">
        <v>5.1016949152542601</v>
      </c>
      <c r="G1320" s="80"/>
      <c r="H1320" s="14"/>
      <c r="I1320" s="14"/>
      <c r="J1320" s="15" t="s">
        <v>278</v>
      </c>
      <c r="K1320" s="64"/>
      <c r="L1320" s="64"/>
      <c r="M1320" s="15"/>
      <c r="N1320" s="81"/>
      <c r="O1320" s="82">
        <v>1725.7872314453125</v>
      </c>
      <c r="P1320" s="82">
        <v>6248.04541015625</v>
      </c>
      <c r="Q1320" s="75"/>
      <c r="R1320" s="83"/>
      <c r="S1320" s="83"/>
      <c r="T1320" s="77"/>
      <c r="U1320" s="77"/>
      <c r="V1320" s="77"/>
      <c r="W1320" s="77"/>
      <c r="X1320" s="50"/>
      <c r="Y1320" s="50"/>
      <c r="Z1320" s="50"/>
      <c r="AA1320" s="50"/>
      <c r="AB1320" s="49"/>
      <c r="AC1320" s="84">
        <v>1320</v>
      </c>
      <c r="AD13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0" s="107">
        <v>6.5</v>
      </c>
      <c r="AF1320" s="110"/>
      <c r="AG1320" s="2"/>
      <c r="AI1320" s="3"/>
      <c r="AJ1320" s="3"/>
      <c r="AK1320" s="3"/>
    </row>
    <row r="1321" spans="1:37" ht="34.049999999999997" customHeight="1" x14ac:dyDescent="0.3">
      <c r="A1321" t="s">
        <v>2234</v>
      </c>
      <c r="C1321" t="s">
        <v>234</v>
      </c>
      <c r="D1321" s="14"/>
      <c r="E1321" s="14" t="s">
        <v>56</v>
      </c>
      <c r="F1321" s="79">
        <v>5.1016949152542601</v>
      </c>
      <c r="G1321" s="80"/>
      <c r="H1321" s="14"/>
      <c r="I1321" s="14"/>
      <c r="J1321" s="15" t="s">
        <v>234</v>
      </c>
      <c r="K1321" s="64"/>
      <c r="L1321" s="64"/>
      <c r="M1321" s="15"/>
      <c r="N1321" s="81"/>
      <c r="O1321" s="82">
        <v>815.55023193359375</v>
      </c>
      <c r="P1321" s="82">
        <v>3690.973388671875</v>
      </c>
      <c r="Q1321" s="75"/>
      <c r="R1321" s="83"/>
      <c r="S1321" s="83"/>
      <c r="T1321" s="77"/>
      <c r="U1321" s="77"/>
      <c r="V1321" s="77"/>
      <c r="W1321" s="77"/>
      <c r="X1321" s="50"/>
      <c r="Y1321" s="50"/>
      <c r="Z1321" s="50"/>
      <c r="AA1321" s="50"/>
      <c r="AB1321" s="49"/>
      <c r="AC1321" s="84">
        <v>1321</v>
      </c>
      <c r="AD13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1" s="107">
        <v>6.5</v>
      </c>
      <c r="AF1321" s="110"/>
      <c r="AG1321" s="2"/>
      <c r="AI1321" s="3"/>
      <c r="AJ1321" s="3"/>
      <c r="AK1321" s="3"/>
    </row>
    <row r="1322" spans="1:37" ht="34.049999999999997" customHeight="1" x14ac:dyDescent="0.3">
      <c r="A1322" t="s">
        <v>2235</v>
      </c>
      <c r="C1322" t="s">
        <v>300</v>
      </c>
      <c r="D1322" s="14"/>
      <c r="E1322" s="14" t="s">
        <v>56</v>
      </c>
      <c r="F1322" s="79">
        <v>5.1016949152542601</v>
      </c>
      <c r="G1322" s="80"/>
      <c r="H1322" s="14"/>
      <c r="I1322" s="14"/>
      <c r="J1322" s="15" t="s">
        <v>300</v>
      </c>
      <c r="K1322" s="64"/>
      <c r="L1322" s="64"/>
      <c r="M1322" s="15"/>
      <c r="N1322" s="81"/>
      <c r="O1322" s="82">
        <v>6022.9560546875</v>
      </c>
      <c r="P1322" s="82">
        <v>4165.37890625</v>
      </c>
      <c r="Q1322" s="75"/>
      <c r="R1322" s="83"/>
      <c r="S1322" s="83"/>
      <c r="T1322" s="77"/>
      <c r="U1322" s="77"/>
      <c r="V1322" s="77"/>
      <c r="W1322" s="77"/>
      <c r="X1322" s="50"/>
      <c r="Y1322" s="50"/>
      <c r="Z1322" s="50"/>
      <c r="AA1322" s="50"/>
      <c r="AB1322" s="49"/>
      <c r="AC1322" s="84">
        <v>1322</v>
      </c>
      <c r="AD13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2" s="107">
        <v>6.5</v>
      </c>
      <c r="AF1322" s="110"/>
      <c r="AG1322" s="2"/>
      <c r="AI1322" s="3"/>
      <c r="AJ1322" s="3"/>
      <c r="AK1322" s="3"/>
    </row>
    <row r="1323" spans="1:37" ht="34.049999999999997" customHeight="1" x14ac:dyDescent="0.3">
      <c r="A1323" t="s">
        <v>2236</v>
      </c>
      <c r="C1323" t="s">
        <v>278</v>
      </c>
      <c r="D1323" s="14"/>
      <c r="E1323" s="14" t="s">
        <v>56</v>
      </c>
      <c r="F1323" s="79">
        <v>5.1016949152542601</v>
      </c>
      <c r="G1323" s="80"/>
      <c r="H1323" s="14"/>
      <c r="I1323" s="14"/>
      <c r="J1323" s="15" t="s">
        <v>278</v>
      </c>
      <c r="K1323" s="64"/>
      <c r="L1323" s="64"/>
      <c r="M1323" s="15"/>
      <c r="N1323" s="81"/>
      <c r="O1323" s="82">
        <v>2284.71630859375</v>
      </c>
      <c r="P1323" s="82">
        <v>8723.5693359375</v>
      </c>
      <c r="Q1323" s="75"/>
      <c r="R1323" s="83"/>
      <c r="S1323" s="83"/>
      <c r="T1323" s="77"/>
      <c r="U1323" s="77"/>
      <c r="V1323" s="77"/>
      <c r="W1323" s="77"/>
      <c r="X1323" s="50"/>
      <c r="Y1323" s="50"/>
      <c r="Z1323" s="50"/>
      <c r="AA1323" s="50"/>
      <c r="AB1323" s="49"/>
      <c r="AC1323" s="84">
        <v>1323</v>
      </c>
      <c r="AD13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3" s="107">
        <v>6.5</v>
      </c>
      <c r="AF1323" s="110"/>
      <c r="AG1323" s="2"/>
      <c r="AI1323" s="3"/>
      <c r="AJ1323" s="3"/>
      <c r="AK1323" s="3"/>
    </row>
    <row r="1324" spans="1:37" ht="34.049999999999997" customHeight="1" x14ac:dyDescent="0.3">
      <c r="A1324" t="s">
        <v>2237</v>
      </c>
      <c r="C1324" t="s">
        <v>305</v>
      </c>
      <c r="D1324" s="14"/>
      <c r="E1324" s="14" t="s">
        <v>56</v>
      </c>
      <c r="F1324" s="79">
        <v>5.1016949152542601</v>
      </c>
      <c r="G1324" s="80"/>
      <c r="H1324" s="14"/>
      <c r="I1324" s="14"/>
      <c r="J1324" s="15" t="s">
        <v>305</v>
      </c>
      <c r="K1324" s="64"/>
      <c r="L1324" s="64"/>
      <c r="M1324" s="15"/>
      <c r="N1324" s="81"/>
      <c r="O1324" s="82">
        <v>1388.808349609375</v>
      </c>
      <c r="P1324" s="82">
        <v>6830.24365234375</v>
      </c>
      <c r="Q1324" s="75"/>
      <c r="R1324" s="83"/>
      <c r="S1324" s="83"/>
      <c r="T1324" s="77"/>
      <c r="U1324" s="77"/>
      <c r="V1324" s="77"/>
      <c r="W1324" s="77"/>
      <c r="X1324" s="50"/>
      <c r="Y1324" s="50"/>
      <c r="Z1324" s="50"/>
      <c r="AA1324" s="50"/>
      <c r="AB1324" s="49"/>
      <c r="AC1324" s="84">
        <v>1324</v>
      </c>
      <c r="AD13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4" s="107">
        <v>6.5</v>
      </c>
      <c r="AF1324" s="110"/>
      <c r="AG1324" s="2"/>
      <c r="AI1324" s="3"/>
      <c r="AJ1324" s="3"/>
      <c r="AK1324" s="3"/>
    </row>
    <row r="1325" spans="1:37" ht="34.049999999999997" customHeight="1" x14ac:dyDescent="0.3">
      <c r="A1325" t="s">
        <v>2238</v>
      </c>
      <c r="C1325" t="s">
        <v>588</v>
      </c>
      <c r="D1325" s="14"/>
      <c r="E1325" s="14" t="s">
        <v>56</v>
      </c>
      <c r="F1325" s="79">
        <v>5.1016949152542601</v>
      </c>
      <c r="G1325" s="80"/>
      <c r="H1325" s="14"/>
      <c r="I1325" s="14"/>
      <c r="J1325" s="15" t="s">
        <v>588</v>
      </c>
      <c r="K1325" s="64"/>
      <c r="L1325" s="64"/>
      <c r="M1325" s="15"/>
      <c r="N1325" s="81"/>
      <c r="O1325" s="82">
        <v>4689.9267578125</v>
      </c>
      <c r="P1325" s="82">
        <v>3628.521484375</v>
      </c>
      <c r="Q1325" s="75"/>
      <c r="R1325" s="83"/>
      <c r="S1325" s="83"/>
      <c r="T1325" s="77"/>
      <c r="U1325" s="77"/>
      <c r="V1325" s="77"/>
      <c r="W1325" s="77"/>
      <c r="X1325" s="50"/>
      <c r="Y1325" s="50"/>
      <c r="Z1325" s="50"/>
      <c r="AA1325" s="50"/>
      <c r="AB1325" s="49"/>
      <c r="AC1325" s="84">
        <v>1325</v>
      </c>
      <c r="AD13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5" s="107">
        <v>6.5</v>
      </c>
      <c r="AF1325" s="110"/>
      <c r="AG1325" s="2"/>
      <c r="AI1325" s="3"/>
      <c r="AJ1325" s="3"/>
      <c r="AK1325" s="3"/>
    </row>
    <row r="1326" spans="1:37" ht="34.049999999999997" customHeight="1" x14ac:dyDescent="0.3">
      <c r="A1326" t="s">
        <v>2239</v>
      </c>
      <c r="C1326" t="s">
        <v>428</v>
      </c>
      <c r="D1326" s="14"/>
      <c r="E1326" s="14" t="s">
        <v>56</v>
      </c>
      <c r="F1326" s="79">
        <v>5.1016949152542601</v>
      </c>
      <c r="G1326" s="80"/>
      <c r="H1326" s="14"/>
      <c r="I1326" s="14"/>
      <c r="J1326" s="15" t="s">
        <v>428</v>
      </c>
      <c r="K1326" s="64"/>
      <c r="L1326" s="64"/>
      <c r="M1326" s="15"/>
      <c r="N1326" s="81"/>
      <c r="O1326" s="82">
        <v>7250.8203125</v>
      </c>
      <c r="P1326" s="82">
        <v>9038.478515625</v>
      </c>
      <c r="Q1326" s="75"/>
      <c r="R1326" s="83"/>
      <c r="S1326" s="83"/>
      <c r="T1326" s="77"/>
      <c r="U1326" s="77"/>
      <c r="V1326" s="77"/>
      <c r="W1326" s="77"/>
      <c r="X1326" s="50"/>
      <c r="Y1326" s="50"/>
      <c r="Z1326" s="50"/>
      <c r="AA1326" s="50"/>
      <c r="AB1326" s="49"/>
      <c r="AC1326" s="84">
        <v>1326</v>
      </c>
      <c r="AD13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6" s="107">
        <v>6.5</v>
      </c>
      <c r="AF1326" s="110"/>
      <c r="AG1326" s="2"/>
      <c r="AI1326" s="3"/>
      <c r="AJ1326" s="3"/>
      <c r="AK1326" s="3"/>
    </row>
    <row r="1327" spans="1:37" ht="34.049999999999997" customHeight="1" x14ac:dyDescent="0.3">
      <c r="A1327" t="s">
        <v>2240</v>
      </c>
      <c r="C1327" t="s">
        <v>344</v>
      </c>
      <c r="D1327" s="14"/>
      <c r="E1327" s="14" t="s">
        <v>56</v>
      </c>
      <c r="F1327" s="79">
        <v>5.1016949152542601</v>
      </c>
      <c r="G1327" s="80"/>
      <c r="H1327" s="14"/>
      <c r="I1327" s="14"/>
      <c r="J1327" s="15" t="s">
        <v>344</v>
      </c>
      <c r="K1327" s="64"/>
      <c r="L1327" s="64"/>
      <c r="M1327" s="15"/>
      <c r="N1327" s="81"/>
      <c r="O1327" s="82">
        <v>5073.1865234375</v>
      </c>
      <c r="P1327" s="82">
        <v>6321.85400390625</v>
      </c>
      <c r="Q1327" s="75"/>
      <c r="R1327" s="83"/>
      <c r="S1327" s="83"/>
      <c r="T1327" s="77"/>
      <c r="U1327" s="77"/>
      <c r="V1327" s="77"/>
      <c r="W1327" s="77"/>
      <c r="X1327" s="50"/>
      <c r="Y1327" s="50"/>
      <c r="Z1327" s="50"/>
      <c r="AA1327" s="50"/>
      <c r="AB1327" s="49"/>
      <c r="AC1327" s="84">
        <v>1327</v>
      </c>
      <c r="AD13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7" s="107">
        <v>6.5</v>
      </c>
      <c r="AF1327" s="110"/>
      <c r="AG1327" s="2"/>
      <c r="AI1327" s="3"/>
      <c r="AJ1327" s="3"/>
      <c r="AK1327" s="3"/>
    </row>
    <row r="1328" spans="1:37" ht="34.049999999999997" customHeight="1" x14ac:dyDescent="0.3">
      <c r="A1328" t="s">
        <v>2241</v>
      </c>
      <c r="C1328" t="s">
        <v>278</v>
      </c>
      <c r="D1328" s="14"/>
      <c r="E1328" s="14" t="s">
        <v>56</v>
      </c>
      <c r="F1328" s="79">
        <v>5.1016949152542601</v>
      </c>
      <c r="G1328" s="80"/>
      <c r="H1328" s="14"/>
      <c r="I1328" s="14"/>
      <c r="J1328" s="15" t="s">
        <v>278</v>
      </c>
      <c r="K1328" s="64"/>
      <c r="L1328" s="64"/>
      <c r="M1328" s="15"/>
      <c r="N1328" s="81"/>
      <c r="O1328" s="82">
        <v>5913.06298828125</v>
      </c>
      <c r="P1328" s="82">
        <v>7932.888671875</v>
      </c>
      <c r="Q1328" s="75"/>
      <c r="R1328" s="83"/>
      <c r="S1328" s="83"/>
      <c r="T1328" s="77"/>
      <c r="U1328" s="77"/>
      <c r="V1328" s="77"/>
      <c r="W1328" s="77"/>
      <c r="X1328" s="50"/>
      <c r="Y1328" s="50"/>
      <c r="Z1328" s="50"/>
      <c r="AA1328" s="50"/>
      <c r="AB1328" s="49"/>
      <c r="AC1328" s="84">
        <v>1328</v>
      </c>
      <c r="AD13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8" s="107">
        <v>6.5</v>
      </c>
      <c r="AF1328" s="110"/>
      <c r="AG1328" s="2"/>
      <c r="AI1328" s="3"/>
      <c r="AJ1328" s="3"/>
      <c r="AK1328" s="3"/>
    </row>
    <row r="1329" spans="1:37" ht="34.049999999999997" customHeight="1" x14ac:dyDescent="0.3">
      <c r="A1329" t="s">
        <v>2242</v>
      </c>
      <c r="C1329" t="s">
        <v>589</v>
      </c>
      <c r="D1329" s="14"/>
      <c r="E1329" s="14" t="s">
        <v>56</v>
      </c>
      <c r="F1329" s="79">
        <v>5.1016949152542601</v>
      </c>
      <c r="G1329" s="80"/>
      <c r="H1329" s="14"/>
      <c r="I1329" s="14"/>
      <c r="J1329" s="15" t="s">
        <v>589</v>
      </c>
      <c r="K1329" s="64"/>
      <c r="L1329" s="64"/>
      <c r="M1329" s="15"/>
      <c r="N1329" s="81"/>
      <c r="O1329" s="82">
        <v>915.8121337890625</v>
      </c>
      <c r="P1329" s="82">
        <v>3639.466796875</v>
      </c>
      <c r="Q1329" s="75"/>
      <c r="R1329" s="83"/>
      <c r="S1329" s="83"/>
      <c r="T1329" s="77"/>
      <c r="U1329" s="77"/>
      <c r="V1329" s="77"/>
      <c r="W1329" s="77"/>
      <c r="X1329" s="50"/>
      <c r="Y1329" s="50"/>
      <c r="Z1329" s="50"/>
      <c r="AA1329" s="50"/>
      <c r="AB1329" s="49"/>
      <c r="AC1329" s="84">
        <v>1329</v>
      </c>
      <c r="AD13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29" s="107">
        <v>6.5</v>
      </c>
      <c r="AF1329" s="110"/>
      <c r="AG1329" s="2"/>
      <c r="AI1329" s="3"/>
      <c r="AJ1329" s="3"/>
      <c r="AK1329" s="3"/>
    </row>
    <row r="1330" spans="1:37" ht="34.049999999999997" customHeight="1" x14ac:dyDescent="0.3">
      <c r="A1330" t="s">
        <v>2243</v>
      </c>
      <c r="C1330" t="s">
        <v>298</v>
      </c>
      <c r="D1330" s="14"/>
      <c r="E1330" s="14" t="s">
        <v>56</v>
      </c>
      <c r="F1330" s="79">
        <v>5.1016949152542601</v>
      </c>
      <c r="G1330" s="80"/>
      <c r="H1330" s="14"/>
      <c r="I1330" s="14"/>
      <c r="J1330" s="15" t="s">
        <v>298</v>
      </c>
      <c r="K1330" s="64"/>
      <c r="L1330" s="64"/>
      <c r="M1330" s="15"/>
      <c r="N1330" s="81"/>
      <c r="O1330" s="82">
        <v>4592.32861328125</v>
      </c>
      <c r="P1330" s="82">
        <v>9297.6123046875</v>
      </c>
      <c r="Q1330" s="75"/>
      <c r="R1330" s="83"/>
      <c r="S1330" s="83"/>
      <c r="T1330" s="77"/>
      <c r="U1330" s="77"/>
      <c r="V1330" s="77"/>
      <c r="W1330" s="77"/>
      <c r="X1330" s="50"/>
      <c r="Y1330" s="50"/>
      <c r="Z1330" s="50"/>
      <c r="AA1330" s="50"/>
      <c r="AB1330" s="49"/>
      <c r="AC1330" s="84">
        <v>1330</v>
      </c>
      <c r="AD13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0" s="107">
        <v>6.5</v>
      </c>
      <c r="AF1330" s="110"/>
      <c r="AG1330" s="2"/>
      <c r="AI1330" s="3"/>
      <c r="AJ1330" s="3"/>
      <c r="AK1330" s="3"/>
    </row>
    <row r="1331" spans="1:37" ht="34.049999999999997" customHeight="1" x14ac:dyDescent="0.3">
      <c r="A1331" t="s">
        <v>2244</v>
      </c>
      <c r="C1331" t="s">
        <v>175</v>
      </c>
      <c r="D1331" s="14"/>
      <c r="E1331" s="14" t="s">
        <v>56</v>
      </c>
      <c r="F1331" s="79">
        <v>5.1016949152542601</v>
      </c>
      <c r="G1331" s="80"/>
      <c r="H1331" s="14"/>
      <c r="I1331" s="14"/>
      <c r="J1331" s="15" t="s">
        <v>175</v>
      </c>
      <c r="K1331" s="64"/>
      <c r="L1331" s="64"/>
      <c r="M1331" s="15"/>
      <c r="N1331" s="81"/>
      <c r="O1331" s="82">
        <v>2829.447021484375</v>
      </c>
      <c r="P1331" s="82">
        <v>8270.873046875</v>
      </c>
      <c r="Q1331" s="75"/>
      <c r="R1331" s="83"/>
      <c r="S1331" s="83"/>
      <c r="T1331" s="77"/>
      <c r="U1331" s="77"/>
      <c r="V1331" s="77"/>
      <c r="W1331" s="77"/>
      <c r="X1331" s="50"/>
      <c r="Y1331" s="50"/>
      <c r="Z1331" s="50"/>
      <c r="AA1331" s="50"/>
      <c r="AB1331" s="49"/>
      <c r="AC1331" s="84">
        <v>1331</v>
      </c>
      <c r="AD13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1" s="107">
        <v>6.5</v>
      </c>
      <c r="AF1331" s="110"/>
      <c r="AG1331" s="2"/>
      <c r="AI1331" s="3"/>
      <c r="AJ1331" s="3"/>
      <c r="AK1331" s="3"/>
    </row>
    <row r="1332" spans="1:37" ht="34.049999999999997" customHeight="1" x14ac:dyDescent="0.3">
      <c r="A1332" t="s">
        <v>2245</v>
      </c>
      <c r="C1332" t="s">
        <v>381</v>
      </c>
      <c r="D1332" s="14"/>
      <c r="E1332" s="14" t="s">
        <v>56</v>
      </c>
      <c r="F1332" s="79">
        <v>5.1016949152542601</v>
      </c>
      <c r="G1332" s="80"/>
      <c r="H1332" s="14"/>
      <c r="I1332" s="14"/>
      <c r="J1332" s="15" t="s">
        <v>381</v>
      </c>
      <c r="K1332" s="64"/>
      <c r="L1332" s="64"/>
      <c r="M1332" s="15"/>
      <c r="N1332" s="81"/>
      <c r="O1332" s="82">
        <v>6652.26416015625</v>
      </c>
      <c r="P1332" s="82">
        <v>8253.9384765625</v>
      </c>
      <c r="Q1332" s="75"/>
      <c r="R1332" s="83"/>
      <c r="S1332" s="83"/>
      <c r="T1332" s="77"/>
      <c r="U1332" s="77"/>
      <c r="V1332" s="77"/>
      <c r="W1332" s="77"/>
      <c r="X1332" s="50"/>
      <c r="Y1332" s="50"/>
      <c r="Z1332" s="50"/>
      <c r="AA1332" s="50"/>
      <c r="AB1332" s="49"/>
      <c r="AC1332" s="84">
        <v>1332</v>
      </c>
      <c r="AD13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2" s="107">
        <v>6.5</v>
      </c>
      <c r="AF1332" s="110"/>
      <c r="AG1332" s="2"/>
      <c r="AI1332" s="3"/>
      <c r="AJ1332" s="3"/>
      <c r="AK1332" s="3"/>
    </row>
    <row r="1333" spans="1:37" ht="34.049999999999997" customHeight="1" x14ac:dyDescent="0.3">
      <c r="A1333" t="s">
        <v>2246</v>
      </c>
      <c r="C1333" t="s">
        <v>201</v>
      </c>
      <c r="D1333" s="14"/>
      <c r="E1333" s="14" t="s">
        <v>56</v>
      </c>
      <c r="F1333" s="79">
        <v>5.1016949152542601</v>
      </c>
      <c r="G1333" s="80"/>
      <c r="H1333" s="14"/>
      <c r="I1333" s="14"/>
      <c r="J1333" s="15" t="s">
        <v>201</v>
      </c>
      <c r="K1333" s="64"/>
      <c r="L1333" s="64"/>
      <c r="M1333" s="15"/>
      <c r="N1333" s="81"/>
      <c r="O1333" s="82">
        <v>2544.51953125</v>
      </c>
      <c r="P1333" s="82">
        <v>1267.427490234375</v>
      </c>
      <c r="Q1333" s="75"/>
      <c r="R1333" s="83"/>
      <c r="S1333" s="83"/>
      <c r="T1333" s="77"/>
      <c r="U1333" s="77"/>
      <c r="V1333" s="77"/>
      <c r="W1333" s="77"/>
      <c r="X1333" s="50"/>
      <c r="Y1333" s="50"/>
      <c r="Z1333" s="50"/>
      <c r="AA1333" s="50"/>
      <c r="AB1333" s="49"/>
      <c r="AC1333" s="84">
        <v>1333</v>
      </c>
      <c r="AD13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3" s="107">
        <v>6.5</v>
      </c>
      <c r="AF1333" s="110"/>
      <c r="AG1333" s="2"/>
      <c r="AI1333" s="3"/>
      <c r="AJ1333" s="3"/>
      <c r="AK1333" s="3"/>
    </row>
    <row r="1334" spans="1:37" ht="34.049999999999997" customHeight="1" x14ac:dyDescent="0.3">
      <c r="A1334" t="s">
        <v>2247</v>
      </c>
      <c r="C1334" t="s">
        <v>577</v>
      </c>
      <c r="D1334" s="14"/>
      <c r="E1334" s="14" t="s">
        <v>56</v>
      </c>
      <c r="F1334" s="79">
        <v>5.1016949152542601</v>
      </c>
      <c r="G1334" s="80"/>
      <c r="H1334" s="14"/>
      <c r="I1334" s="14"/>
      <c r="J1334" s="15" t="s">
        <v>577</v>
      </c>
      <c r="K1334" s="64"/>
      <c r="L1334" s="64"/>
      <c r="M1334" s="15"/>
      <c r="N1334" s="81"/>
      <c r="O1334" s="82">
        <v>9770.0458984375</v>
      </c>
      <c r="P1334" s="82">
        <v>5100.19189453125</v>
      </c>
      <c r="Q1334" s="75"/>
      <c r="R1334" s="83"/>
      <c r="S1334" s="83"/>
      <c r="T1334" s="77"/>
      <c r="U1334" s="77"/>
      <c r="V1334" s="77"/>
      <c r="W1334" s="77"/>
      <c r="X1334" s="50"/>
      <c r="Y1334" s="50"/>
      <c r="Z1334" s="50"/>
      <c r="AA1334" s="50"/>
      <c r="AB1334" s="49"/>
      <c r="AC1334" s="84">
        <v>1334</v>
      </c>
      <c r="AD13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4" s="107">
        <v>6.5</v>
      </c>
      <c r="AF1334" s="110"/>
      <c r="AG1334" s="2"/>
      <c r="AI1334" s="3"/>
      <c r="AJ1334" s="3"/>
      <c r="AK1334" s="3"/>
    </row>
    <row r="1335" spans="1:37" ht="34.049999999999997" customHeight="1" x14ac:dyDescent="0.3">
      <c r="A1335" t="s">
        <v>2248</v>
      </c>
      <c r="C1335" t="s">
        <v>341</v>
      </c>
      <c r="D1335" s="14"/>
      <c r="E1335" s="14" t="s">
        <v>56</v>
      </c>
      <c r="F1335" s="79">
        <v>5.1016949152542601</v>
      </c>
      <c r="G1335" s="80"/>
      <c r="H1335" s="14"/>
      <c r="I1335" s="14"/>
      <c r="J1335" s="15" t="s">
        <v>341</v>
      </c>
      <c r="K1335" s="64"/>
      <c r="L1335" s="64"/>
      <c r="M1335" s="15"/>
      <c r="N1335" s="81"/>
      <c r="O1335" s="82">
        <v>1690.304931640625</v>
      </c>
      <c r="P1335" s="82">
        <v>2175.79052734375</v>
      </c>
      <c r="Q1335" s="75"/>
      <c r="R1335" s="83"/>
      <c r="S1335" s="83"/>
      <c r="T1335" s="77"/>
      <c r="U1335" s="77"/>
      <c r="V1335" s="77"/>
      <c r="W1335" s="77"/>
      <c r="X1335" s="50"/>
      <c r="Y1335" s="50"/>
      <c r="Z1335" s="50"/>
      <c r="AA1335" s="50"/>
      <c r="AB1335" s="49"/>
      <c r="AC1335" s="84">
        <v>1335</v>
      </c>
      <c r="AD13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5" s="107">
        <v>6.5</v>
      </c>
      <c r="AF1335" s="110"/>
      <c r="AG1335" s="2"/>
      <c r="AI1335" s="3"/>
      <c r="AJ1335" s="3"/>
      <c r="AK1335" s="3"/>
    </row>
    <row r="1336" spans="1:37" ht="34.049999999999997" customHeight="1" x14ac:dyDescent="0.3">
      <c r="A1336" t="s">
        <v>2249</v>
      </c>
      <c r="C1336" t="s">
        <v>269</v>
      </c>
      <c r="D1336" s="14"/>
      <c r="E1336" s="14" t="s">
        <v>56</v>
      </c>
      <c r="F1336" s="79">
        <v>5.1016949152542601</v>
      </c>
      <c r="G1336" s="80"/>
      <c r="H1336" s="14"/>
      <c r="I1336" s="14"/>
      <c r="J1336" s="15" t="s">
        <v>269</v>
      </c>
      <c r="K1336" s="64"/>
      <c r="L1336" s="64"/>
      <c r="M1336" s="15"/>
      <c r="N1336" s="81"/>
      <c r="O1336" s="82">
        <v>750.51873779296875</v>
      </c>
      <c r="P1336" s="82">
        <v>2815.323486328125</v>
      </c>
      <c r="Q1336" s="75"/>
      <c r="R1336" s="83"/>
      <c r="S1336" s="83"/>
      <c r="T1336" s="77"/>
      <c r="U1336" s="77"/>
      <c r="V1336" s="77"/>
      <c r="W1336" s="77"/>
      <c r="X1336" s="50"/>
      <c r="Y1336" s="50"/>
      <c r="Z1336" s="50"/>
      <c r="AA1336" s="50"/>
      <c r="AB1336" s="49"/>
      <c r="AC1336" s="84">
        <v>1336</v>
      </c>
      <c r="AD13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6" s="107">
        <v>6.5</v>
      </c>
      <c r="AF1336" s="110"/>
      <c r="AG1336" s="2"/>
      <c r="AI1336" s="3"/>
      <c r="AJ1336" s="3"/>
      <c r="AK1336" s="3"/>
    </row>
    <row r="1337" spans="1:37" ht="34.049999999999997" customHeight="1" x14ac:dyDescent="0.3">
      <c r="A1337" t="s">
        <v>2250</v>
      </c>
      <c r="C1337" t="s">
        <v>285</v>
      </c>
      <c r="D1337" s="14"/>
      <c r="E1337" s="14" t="s">
        <v>56</v>
      </c>
      <c r="F1337" s="79">
        <v>5.1016949152542601</v>
      </c>
      <c r="G1337" s="80"/>
      <c r="H1337" s="14"/>
      <c r="I1337" s="14"/>
      <c r="J1337" s="15" t="s">
        <v>285</v>
      </c>
      <c r="K1337" s="64"/>
      <c r="L1337" s="64"/>
      <c r="M1337" s="15"/>
      <c r="N1337" s="81"/>
      <c r="O1337" s="82">
        <v>6835.9189453125</v>
      </c>
      <c r="P1337" s="82">
        <v>8319.46875</v>
      </c>
      <c r="Q1337" s="75"/>
      <c r="R1337" s="83"/>
      <c r="S1337" s="83"/>
      <c r="T1337" s="77"/>
      <c r="U1337" s="77"/>
      <c r="V1337" s="77"/>
      <c r="W1337" s="77"/>
      <c r="X1337" s="50"/>
      <c r="Y1337" s="50"/>
      <c r="Z1337" s="50"/>
      <c r="AA1337" s="50"/>
      <c r="AB1337" s="49"/>
      <c r="AC1337" s="84">
        <v>1337</v>
      </c>
      <c r="AD13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7" s="107">
        <v>6.5</v>
      </c>
      <c r="AF1337" s="110"/>
      <c r="AG1337" s="2"/>
      <c r="AI1337" s="3"/>
      <c r="AJ1337" s="3"/>
      <c r="AK1337" s="3"/>
    </row>
    <row r="1338" spans="1:37" ht="34.049999999999997" customHeight="1" x14ac:dyDescent="0.3">
      <c r="A1338" t="s">
        <v>2251</v>
      </c>
      <c r="C1338" t="s">
        <v>298</v>
      </c>
      <c r="D1338" s="14"/>
      <c r="E1338" s="14" t="s">
        <v>56</v>
      </c>
      <c r="F1338" s="79">
        <v>5.1016949152542601</v>
      </c>
      <c r="G1338" s="80"/>
      <c r="H1338" s="14"/>
      <c r="I1338" s="14"/>
      <c r="J1338" s="15" t="s">
        <v>298</v>
      </c>
      <c r="K1338" s="64"/>
      <c r="L1338" s="64"/>
      <c r="M1338" s="15"/>
      <c r="N1338" s="81"/>
      <c r="O1338" s="82">
        <v>3151.301513671875</v>
      </c>
      <c r="P1338" s="82">
        <v>6336.97021484375</v>
      </c>
      <c r="Q1338" s="75"/>
      <c r="R1338" s="83"/>
      <c r="S1338" s="83"/>
      <c r="T1338" s="77"/>
      <c r="U1338" s="77"/>
      <c r="V1338" s="77"/>
      <c r="W1338" s="77"/>
      <c r="X1338" s="50"/>
      <c r="Y1338" s="50"/>
      <c r="Z1338" s="50"/>
      <c r="AA1338" s="50"/>
      <c r="AB1338" s="49"/>
      <c r="AC1338" s="84">
        <v>1338</v>
      </c>
      <c r="AD13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8" s="107">
        <v>6.5</v>
      </c>
      <c r="AF1338" s="110"/>
      <c r="AG1338" s="2"/>
      <c r="AI1338" s="3"/>
      <c r="AJ1338" s="3"/>
      <c r="AK1338" s="3"/>
    </row>
    <row r="1339" spans="1:37" ht="34.049999999999997" customHeight="1" x14ac:dyDescent="0.3">
      <c r="A1339" t="s">
        <v>2252</v>
      </c>
      <c r="C1339" t="s">
        <v>590</v>
      </c>
      <c r="D1339" s="14"/>
      <c r="E1339" s="14" t="s">
        <v>56</v>
      </c>
      <c r="F1339" s="79">
        <v>5.1016949152542601</v>
      </c>
      <c r="G1339" s="80"/>
      <c r="H1339" s="14"/>
      <c r="I1339" s="14"/>
      <c r="J1339" s="15" t="s">
        <v>590</v>
      </c>
      <c r="K1339" s="64"/>
      <c r="L1339" s="64"/>
      <c r="M1339" s="15"/>
      <c r="N1339" s="81"/>
      <c r="O1339" s="82">
        <v>2854.970458984375</v>
      </c>
      <c r="P1339" s="82">
        <v>2035.8707275390625</v>
      </c>
      <c r="Q1339" s="75"/>
      <c r="R1339" s="83"/>
      <c r="S1339" s="83"/>
      <c r="T1339" s="77"/>
      <c r="U1339" s="77"/>
      <c r="V1339" s="77"/>
      <c r="W1339" s="77"/>
      <c r="X1339" s="50"/>
      <c r="Y1339" s="50"/>
      <c r="Z1339" s="50"/>
      <c r="AA1339" s="50"/>
      <c r="AB1339" s="49"/>
      <c r="AC1339" s="84">
        <v>1339</v>
      </c>
      <c r="AD13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39" s="107">
        <v>6.5</v>
      </c>
      <c r="AF1339" s="110"/>
      <c r="AG1339" s="2"/>
      <c r="AI1339" s="3"/>
      <c r="AJ1339" s="3"/>
      <c r="AK1339" s="3"/>
    </row>
    <row r="1340" spans="1:37" ht="34.049999999999997" customHeight="1" x14ac:dyDescent="0.3">
      <c r="A1340" t="s">
        <v>2253</v>
      </c>
      <c r="C1340" t="s">
        <v>591</v>
      </c>
      <c r="D1340" s="14"/>
      <c r="E1340" s="14" t="s">
        <v>56</v>
      </c>
      <c r="F1340" s="79">
        <v>5.1016949152542601</v>
      </c>
      <c r="G1340" s="80"/>
      <c r="H1340" s="14"/>
      <c r="I1340" s="14"/>
      <c r="J1340" s="15" t="s">
        <v>591</v>
      </c>
      <c r="K1340" s="64"/>
      <c r="L1340" s="64"/>
      <c r="M1340" s="15"/>
      <c r="N1340" s="81"/>
      <c r="O1340" s="82">
        <v>7858.6328125</v>
      </c>
      <c r="P1340" s="82">
        <v>8205.796875</v>
      </c>
      <c r="Q1340" s="75"/>
      <c r="R1340" s="83"/>
      <c r="S1340" s="83"/>
      <c r="T1340" s="77"/>
      <c r="U1340" s="77"/>
      <c r="V1340" s="77"/>
      <c r="W1340" s="77"/>
      <c r="X1340" s="50"/>
      <c r="Y1340" s="50"/>
      <c r="Z1340" s="50"/>
      <c r="AA1340" s="50"/>
      <c r="AB1340" s="49"/>
      <c r="AC1340" s="84">
        <v>1340</v>
      </c>
      <c r="AD13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0" s="107">
        <v>6.5</v>
      </c>
      <c r="AF1340" s="110"/>
      <c r="AG1340" s="2"/>
      <c r="AI1340" s="3"/>
      <c r="AJ1340" s="3"/>
      <c r="AK1340" s="3"/>
    </row>
    <row r="1341" spans="1:37" ht="34.049999999999997" customHeight="1" x14ac:dyDescent="0.3">
      <c r="A1341" t="s">
        <v>2254</v>
      </c>
      <c r="C1341" t="s">
        <v>305</v>
      </c>
      <c r="D1341" s="14"/>
      <c r="E1341" s="14" t="s">
        <v>56</v>
      </c>
      <c r="F1341" s="79">
        <v>5.1016949152542601</v>
      </c>
      <c r="G1341" s="80"/>
      <c r="H1341" s="14"/>
      <c r="I1341" s="14"/>
      <c r="J1341" s="15" t="s">
        <v>305</v>
      </c>
      <c r="K1341" s="64"/>
      <c r="L1341" s="64"/>
      <c r="M1341" s="15"/>
      <c r="N1341" s="81"/>
      <c r="O1341" s="82">
        <v>2058.78466796875</v>
      </c>
      <c r="P1341" s="82">
        <v>6549.8525390625</v>
      </c>
      <c r="Q1341" s="75"/>
      <c r="R1341" s="83"/>
      <c r="S1341" s="83"/>
      <c r="T1341" s="77"/>
      <c r="U1341" s="77"/>
      <c r="V1341" s="77"/>
      <c r="W1341" s="77"/>
      <c r="X1341" s="50"/>
      <c r="Y1341" s="50"/>
      <c r="Z1341" s="50"/>
      <c r="AA1341" s="50"/>
      <c r="AB1341" s="49"/>
      <c r="AC1341" s="84">
        <v>1341</v>
      </c>
      <c r="AD13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1" s="107">
        <v>6.5</v>
      </c>
      <c r="AF1341" s="110"/>
      <c r="AG1341" s="2"/>
      <c r="AI1341" s="3"/>
      <c r="AJ1341" s="3"/>
      <c r="AK1341" s="3"/>
    </row>
    <row r="1342" spans="1:37" ht="34.049999999999997" customHeight="1" x14ac:dyDescent="0.3">
      <c r="A1342" t="s">
        <v>2255</v>
      </c>
      <c r="C1342" t="s">
        <v>592</v>
      </c>
      <c r="D1342" s="14"/>
      <c r="E1342" s="14" t="s">
        <v>56</v>
      </c>
      <c r="F1342" s="79">
        <v>5.1016949152542601</v>
      </c>
      <c r="G1342" s="80"/>
      <c r="H1342" s="14"/>
      <c r="I1342" s="14"/>
      <c r="J1342" s="15" t="s">
        <v>592</v>
      </c>
      <c r="K1342" s="64"/>
      <c r="L1342" s="64"/>
      <c r="M1342" s="15"/>
      <c r="N1342" s="81"/>
      <c r="O1342" s="82">
        <v>694.69219970703125</v>
      </c>
      <c r="P1342" s="82">
        <v>3807.86376953125</v>
      </c>
      <c r="Q1342" s="75"/>
      <c r="R1342" s="83"/>
      <c r="S1342" s="83"/>
      <c r="T1342" s="77"/>
      <c r="U1342" s="77"/>
      <c r="V1342" s="77"/>
      <c r="W1342" s="77"/>
      <c r="X1342" s="50"/>
      <c r="Y1342" s="50"/>
      <c r="Z1342" s="50"/>
      <c r="AA1342" s="50"/>
      <c r="AB1342" s="49"/>
      <c r="AC1342" s="84">
        <v>1342</v>
      </c>
      <c r="AD13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2" s="107">
        <v>6.5</v>
      </c>
      <c r="AF1342" s="110"/>
      <c r="AG1342" s="2"/>
      <c r="AI1342" s="3"/>
      <c r="AJ1342" s="3"/>
      <c r="AK1342" s="3"/>
    </row>
    <row r="1343" spans="1:37" ht="34.049999999999997" customHeight="1" x14ac:dyDescent="0.3">
      <c r="A1343" t="s">
        <v>2256</v>
      </c>
      <c r="C1343" t="s">
        <v>202</v>
      </c>
      <c r="D1343" s="14"/>
      <c r="E1343" s="14" t="s">
        <v>56</v>
      </c>
      <c r="F1343" s="79">
        <v>5.1016949152542601</v>
      </c>
      <c r="G1343" s="80"/>
      <c r="H1343" s="14"/>
      <c r="I1343" s="14"/>
      <c r="J1343" s="15" t="s">
        <v>202</v>
      </c>
      <c r="K1343" s="64"/>
      <c r="L1343" s="64"/>
      <c r="M1343" s="15"/>
      <c r="N1343" s="81"/>
      <c r="O1343" s="82">
        <v>1644.8568115234375</v>
      </c>
      <c r="P1343" s="82">
        <v>4135.55078125</v>
      </c>
      <c r="Q1343" s="75"/>
      <c r="R1343" s="83"/>
      <c r="S1343" s="83"/>
      <c r="T1343" s="77"/>
      <c r="U1343" s="77"/>
      <c r="V1343" s="77"/>
      <c r="W1343" s="77"/>
      <c r="X1343" s="50"/>
      <c r="Y1343" s="50"/>
      <c r="Z1343" s="50"/>
      <c r="AA1343" s="50"/>
      <c r="AB1343" s="49"/>
      <c r="AC1343" s="84">
        <v>1343</v>
      </c>
      <c r="AD13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3" s="107">
        <v>6.5</v>
      </c>
      <c r="AF1343" s="110"/>
      <c r="AG1343" s="2"/>
      <c r="AI1343" s="3"/>
      <c r="AJ1343" s="3"/>
      <c r="AK1343" s="3"/>
    </row>
    <row r="1344" spans="1:37" ht="34.049999999999997" customHeight="1" x14ac:dyDescent="0.3">
      <c r="A1344" t="s">
        <v>2257</v>
      </c>
      <c r="C1344" t="s">
        <v>179</v>
      </c>
      <c r="D1344" s="14"/>
      <c r="E1344" s="14" t="s">
        <v>56</v>
      </c>
      <c r="F1344" s="79">
        <v>5.1016949152542601</v>
      </c>
      <c r="G1344" s="80"/>
      <c r="H1344" s="14"/>
      <c r="I1344" s="14"/>
      <c r="J1344" s="15" t="s">
        <v>179</v>
      </c>
      <c r="K1344" s="64"/>
      <c r="L1344" s="64"/>
      <c r="M1344" s="15"/>
      <c r="N1344" s="81"/>
      <c r="O1344" s="82">
        <v>6463.7841796875</v>
      </c>
      <c r="P1344" s="82">
        <v>7679.10205078125</v>
      </c>
      <c r="Q1344" s="75"/>
      <c r="R1344" s="83"/>
      <c r="S1344" s="83"/>
      <c r="T1344" s="77"/>
      <c r="U1344" s="77"/>
      <c r="V1344" s="77"/>
      <c r="W1344" s="77"/>
      <c r="X1344" s="50"/>
      <c r="Y1344" s="50"/>
      <c r="Z1344" s="50"/>
      <c r="AA1344" s="50"/>
      <c r="AB1344" s="49"/>
      <c r="AC1344" s="84">
        <v>1344</v>
      </c>
      <c r="AD13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4" s="107">
        <v>6.5</v>
      </c>
      <c r="AF1344" s="110"/>
      <c r="AG1344" s="2"/>
      <c r="AI1344" s="3"/>
      <c r="AJ1344" s="3"/>
      <c r="AK1344" s="3"/>
    </row>
    <row r="1345" spans="1:37" ht="34.049999999999997" customHeight="1" x14ac:dyDescent="0.3">
      <c r="A1345" t="s">
        <v>2258</v>
      </c>
      <c r="C1345" t="s">
        <v>265</v>
      </c>
      <c r="D1345" s="14"/>
      <c r="E1345" s="14" t="s">
        <v>56</v>
      </c>
      <c r="F1345" s="79">
        <v>5.1016949152542601</v>
      </c>
      <c r="G1345" s="80"/>
      <c r="H1345" s="14"/>
      <c r="I1345" s="14"/>
      <c r="J1345" s="15" t="s">
        <v>265</v>
      </c>
      <c r="K1345" s="64"/>
      <c r="L1345" s="64"/>
      <c r="M1345" s="15"/>
      <c r="N1345" s="81"/>
      <c r="O1345" s="82">
        <v>1853.43896484375</v>
      </c>
      <c r="P1345" s="82">
        <v>3464.00048828125</v>
      </c>
      <c r="Q1345" s="75"/>
      <c r="R1345" s="83"/>
      <c r="S1345" s="83"/>
      <c r="T1345" s="77"/>
      <c r="U1345" s="77"/>
      <c r="V1345" s="77"/>
      <c r="W1345" s="77"/>
      <c r="X1345" s="50"/>
      <c r="Y1345" s="50"/>
      <c r="Z1345" s="50"/>
      <c r="AA1345" s="50"/>
      <c r="AB1345" s="49"/>
      <c r="AC1345" s="84">
        <v>1345</v>
      </c>
      <c r="AD13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5" s="107">
        <v>6.5</v>
      </c>
      <c r="AF1345" s="110"/>
      <c r="AG1345" s="2"/>
      <c r="AI1345" s="3"/>
      <c r="AJ1345" s="3"/>
      <c r="AK1345" s="3"/>
    </row>
    <row r="1346" spans="1:37" ht="34.049999999999997" customHeight="1" x14ac:dyDescent="0.3">
      <c r="A1346" t="s">
        <v>2259</v>
      </c>
      <c r="C1346" t="s">
        <v>323</v>
      </c>
      <c r="D1346" s="14"/>
      <c r="E1346" s="14" t="s">
        <v>56</v>
      </c>
      <c r="F1346" s="79">
        <v>5.1016949152542601</v>
      </c>
      <c r="G1346" s="80"/>
      <c r="H1346" s="14"/>
      <c r="I1346" s="14"/>
      <c r="J1346" s="15" t="s">
        <v>323</v>
      </c>
      <c r="K1346" s="64"/>
      <c r="L1346" s="64"/>
      <c r="M1346" s="15"/>
      <c r="N1346" s="81"/>
      <c r="O1346" s="82">
        <v>7214.14013671875</v>
      </c>
      <c r="P1346" s="82">
        <v>5060.25341796875</v>
      </c>
      <c r="Q1346" s="75"/>
      <c r="R1346" s="83"/>
      <c r="S1346" s="83"/>
      <c r="T1346" s="77"/>
      <c r="U1346" s="77"/>
      <c r="V1346" s="77"/>
      <c r="W1346" s="77"/>
      <c r="X1346" s="50"/>
      <c r="Y1346" s="50"/>
      <c r="Z1346" s="50"/>
      <c r="AA1346" s="50"/>
      <c r="AB1346" s="49"/>
      <c r="AC1346" s="84">
        <v>1346</v>
      </c>
      <c r="AD13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6" s="107">
        <v>6.5</v>
      </c>
      <c r="AF1346" s="110"/>
      <c r="AG1346" s="2"/>
      <c r="AI1346" s="3"/>
      <c r="AJ1346" s="3"/>
      <c r="AK1346" s="3"/>
    </row>
    <row r="1347" spans="1:37" ht="34.049999999999997" customHeight="1" x14ac:dyDescent="0.3">
      <c r="A1347" t="s">
        <v>2260</v>
      </c>
      <c r="C1347" t="s">
        <v>196</v>
      </c>
      <c r="D1347" s="14"/>
      <c r="E1347" s="14" t="s">
        <v>56</v>
      </c>
      <c r="F1347" s="79">
        <v>5.1016949152542601</v>
      </c>
      <c r="G1347" s="80"/>
      <c r="H1347" s="14"/>
      <c r="I1347" s="14"/>
      <c r="J1347" s="15" t="s">
        <v>196</v>
      </c>
      <c r="K1347" s="64"/>
      <c r="L1347" s="64"/>
      <c r="M1347" s="15"/>
      <c r="N1347" s="81"/>
      <c r="O1347" s="82">
        <v>1012.3616943359375</v>
      </c>
      <c r="P1347" s="82">
        <v>6682.83349609375</v>
      </c>
      <c r="Q1347" s="75"/>
      <c r="R1347" s="83"/>
      <c r="S1347" s="83"/>
      <c r="T1347" s="77"/>
      <c r="U1347" s="77"/>
      <c r="V1347" s="77"/>
      <c r="W1347" s="77"/>
      <c r="X1347" s="50"/>
      <c r="Y1347" s="50"/>
      <c r="Z1347" s="50"/>
      <c r="AA1347" s="50"/>
      <c r="AB1347" s="49"/>
      <c r="AC1347" s="84">
        <v>1347</v>
      </c>
      <c r="AD13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7" s="107">
        <v>6.5</v>
      </c>
      <c r="AF1347" s="110"/>
      <c r="AG1347" s="2"/>
      <c r="AI1347" s="3"/>
      <c r="AJ1347" s="3"/>
      <c r="AK1347" s="3"/>
    </row>
    <row r="1348" spans="1:37" ht="34.049999999999997" customHeight="1" x14ac:dyDescent="0.3">
      <c r="A1348" t="s">
        <v>2261</v>
      </c>
      <c r="C1348" t="s">
        <v>298</v>
      </c>
      <c r="D1348" s="14"/>
      <c r="E1348" s="14" t="s">
        <v>56</v>
      </c>
      <c r="F1348" s="79">
        <v>5.1016949152542601</v>
      </c>
      <c r="G1348" s="80"/>
      <c r="H1348" s="14"/>
      <c r="I1348" s="14"/>
      <c r="J1348" s="15" t="s">
        <v>298</v>
      </c>
      <c r="K1348" s="64"/>
      <c r="L1348" s="64"/>
      <c r="M1348" s="15"/>
      <c r="N1348" s="81"/>
      <c r="O1348" s="82">
        <v>6945.87109375</v>
      </c>
      <c r="P1348" s="82">
        <v>4820.25390625</v>
      </c>
      <c r="Q1348" s="75"/>
      <c r="R1348" s="83"/>
      <c r="S1348" s="83"/>
      <c r="T1348" s="77"/>
      <c r="U1348" s="77"/>
      <c r="V1348" s="77"/>
      <c r="W1348" s="77"/>
      <c r="X1348" s="50"/>
      <c r="Y1348" s="50"/>
      <c r="Z1348" s="50"/>
      <c r="AA1348" s="50"/>
      <c r="AB1348" s="49"/>
      <c r="AC1348" s="84">
        <v>1348</v>
      </c>
      <c r="AD13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8" s="107">
        <v>6.5</v>
      </c>
      <c r="AF1348" s="110"/>
      <c r="AG1348" s="2"/>
      <c r="AI1348" s="3"/>
      <c r="AJ1348" s="3"/>
      <c r="AK1348" s="3"/>
    </row>
    <row r="1349" spans="1:37" ht="34.049999999999997" customHeight="1" x14ac:dyDescent="0.3">
      <c r="A1349" t="s">
        <v>2262</v>
      </c>
      <c r="C1349" t="s">
        <v>593</v>
      </c>
      <c r="D1349" s="14"/>
      <c r="E1349" s="14" t="s">
        <v>56</v>
      </c>
      <c r="F1349" s="79">
        <v>5.1016949152542601</v>
      </c>
      <c r="G1349" s="80"/>
      <c r="H1349" s="14"/>
      <c r="I1349" s="14"/>
      <c r="J1349" s="15" t="s">
        <v>593</v>
      </c>
      <c r="K1349" s="64"/>
      <c r="L1349" s="64"/>
      <c r="M1349" s="15"/>
      <c r="N1349" s="81"/>
      <c r="O1349" s="82">
        <v>4380.81005859375</v>
      </c>
      <c r="P1349" s="82">
        <v>526.80010986328125</v>
      </c>
      <c r="Q1349" s="75"/>
      <c r="R1349" s="83"/>
      <c r="S1349" s="83"/>
      <c r="T1349" s="77"/>
      <c r="U1349" s="77"/>
      <c r="V1349" s="77"/>
      <c r="W1349" s="77"/>
      <c r="X1349" s="50"/>
      <c r="Y1349" s="50"/>
      <c r="Z1349" s="50"/>
      <c r="AA1349" s="50"/>
      <c r="AB1349" s="49"/>
      <c r="AC1349" s="84">
        <v>1349</v>
      </c>
      <c r="AD13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49" s="107">
        <v>6.5</v>
      </c>
      <c r="AF1349" s="110"/>
      <c r="AG1349" s="2"/>
      <c r="AI1349" s="3"/>
      <c r="AJ1349" s="3"/>
      <c r="AK1349" s="3"/>
    </row>
    <row r="1350" spans="1:37" ht="34.049999999999997" customHeight="1" x14ac:dyDescent="0.3">
      <c r="A1350" t="s">
        <v>2263</v>
      </c>
      <c r="C1350" t="s">
        <v>325</v>
      </c>
      <c r="D1350" s="14"/>
      <c r="E1350" s="14" t="s">
        <v>56</v>
      </c>
      <c r="F1350" s="79">
        <v>5.1016949152542601</v>
      </c>
      <c r="G1350" s="80"/>
      <c r="H1350" s="14"/>
      <c r="I1350" s="14"/>
      <c r="J1350" s="15" t="s">
        <v>325</v>
      </c>
      <c r="K1350" s="64"/>
      <c r="L1350" s="64"/>
      <c r="M1350" s="15"/>
      <c r="N1350" s="81"/>
      <c r="O1350" s="82">
        <v>3299.462646484375</v>
      </c>
      <c r="P1350" s="82">
        <v>2341.548095703125</v>
      </c>
      <c r="Q1350" s="75"/>
      <c r="R1350" s="83"/>
      <c r="S1350" s="83"/>
      <c r="T1350" s="77"/>
      <c r="U1350" s="77"/>
      <c r="V1350" s="77"/>
      <c r="W1350" s="77"/>
      <c r="X1350" s="50"/>
      <c r="Y1350" s="50"/>
      <c r="Z1350" s="50"/>
      <c r="AA1350" s="50"/>
      <c r="AB1350" s="49"/>
      <c r="AC1350" s="84">
        <v>1350</v>
      </c>
      <c r="AD13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0" s="107">
        <v>6.5</v>
      </c>
      <c r="AF1350" s="110"/>
      <c r="AG1350" s="2"/>
      <c r="AI1350" s="3"/>
      <c r="AJ1350" s="3"/>
      <c r="AK1350" s="3"/>
    </row>
    <row r="1351" spans="1:37" ht="34.049999999999997" customHeight="1" x14ac:dyDescent="0.3">
      <c r="A1351" t="s">
        <v>2264</v>
      </c>
      <c r="C1351" t="s">
        <v>278</v>
      </c>
      <c r="D1351" s="14"/>
      <c r="E1351" s="14" t="s">
        <v>56</v>
      </c>
      <c r="F1351" s="79">
        <v>5.1016949152542601</v>
      </c>
      <c r="G1351" s="80"/>
      <c r="H1351" s="14"/>
      <c r="I1351" s="14"/>
      <c r="J1351" s="15" t="s">
        <v>278</v>
      </c>
      <c r="K1351" s="64"/>
      <c r="L1351" s="64"/>
      <c r="M1351" s="15"/>
      <c r="N1351" s="81"/>
      <c r="O1351" s="82">
        <v>2055.376953125</v>
      </c>
      <c r="P1351" s="82">
        <v>5146.142578125</v>
      </c>
      <c r="Q1351" s="75"/>
      <c r="R1351" s="83"/>
      <c r="S1351" s="83"/>
      <c r="T1351" s="77"/>
      <c r="U1351" s="77"/>
      <c r="V1351" s="77"/>
      <c r="W1351" s="77"/>
      <c r="X1351" s="50"/>
      <c r="Y1351" s="50"/>
      <c r="Z1351" s="50"/>
      <c r="AA1351" s="50"/>
      <c r="AB1351" s="49"/>
      <c r="AC1351" s="84">
        <v>1351</v>
      </c>
      <c r="AD13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1" s="107">
        <v>6.5</v>
      </c>
      <c r="AF1351" s="110"/>
      <c r="AG1351" s="2"/>
      <c r="AI1351" s="3"/>
      <c r="AJ1351" s="3"/>
      <c r="AK1351" s="3"/>
    </row>
    <row r="1352" spans="1:37" ht="34.049999999999997" customHeight="1" x14ac:dyDescent="0.3">
      <c r="A1352" t="s">
        <v>2265</v>
      </c>
      <c r="C1352" t="s">
        <v>353</v>
      </c>
      <c r="D1352" s="14"/>
      <c r="E1352" s="14" t="s">
        <v>56</v>
      </c>
      <c r="F1352" s="79">
        <v>5.1016949152542601</v>
      </c>
      <c r="G1352" s="80"/>
      <c r="H1352" s="14"/>
      <c r="I1352" s="14"/>
      <c r="J1352" s="15" t="s">
        <v>353</v>
      </c>
      <c r="K1352" s="64"/>
      <c r="L1352" s="64"/>
      <c r="M1352" s="15"/>
      <c r="N1352" s="81"/>
      <c r="O1352" s="82">
        <v>9324.59375</v>
      </c>
      <c r="P1352" s="82">
        <v>3428.382568359375</v>
      </c>
      <c r="Q1352" s="75"/>
      <c r="R1352" s="83"/>
      <c r="S1352" s="83"/>
      <c r="T1352" s="77"/>
      <c r="U1352" s="77"/>
      <c r="V1352" s="77"/>
      <c r="W1352" s="77"/>
      <c r="X1352" s="50"/>
      <c r="Y1352" s="50"/>
      <c r="Z1352" s="50"/>
      <c r="AA1352" s="50"/>
      <c r="AB1352" s="49"/>
      <c r="AC1352" s="84">
        <v>1352</v>
      </c>
      <c r="AD13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2" s="107">
        <v>6.5</v>
      </c>
      <c r="AF1352" s="110"/>
      <c r="AG1352" s="2"/>
      <c r="AI1352" s="3"/>
      <c r="AJ1352" s="3"/>
      <c r="AK1352" s="3"/>
    </row>
    <row r="1353" spans="1:37" ht="34.049999999999997" customHeight="1" x14ac:dyDescent="0.3">
      <c r="A1353" t="s">
        <v>2266</v>
      </c>
      <c r="C1353" t="s">
        <v>318</v>
      </c>
      <c r="D1353" s="14"/>
      <c r="E1353" s="14" t="s">
        <v>56</v>
      </c>
      <c r="F1353" s="79">
        <v>5.1016949152542601</v>
      </c>
      <c r="G1353" s="80"/>
      <c r="H1353" s="14"/>
      <c r="I1353" s="14"/>
      <c r="J1353" s="15" t="s">
        <v>318</v>
      </c>
      <c r="K1353" s="64"/>
      <c r="L1353" s="64"/>
      <c r="M1353" s="15"/>
      <c r="N1353" s="81"/>
      <c r="O1353" s="82">
        <v>8568.0087890625</v>
      </c>
      <c r="P1353" s="82">
        <v>3833.884765625</v>
      </c>
      <c r="Q1353" s="75"/>
      <c r="R1353" s="83"/>
      <c r="S1353" s="83"/>
      <c r="T1353" s="77"/>
      <c r="U1353" s="77"/>
      <c r="V1353" s="77"/>
      <c r="W1353" s="77"/>
      <c r="X1353" s="50"/>
      <c r="Y1353" s="50"/>
      <c r="Z1353" s="50"/>
      <c r="AA1353" s="50"/>
      <c r="AB1353" s="49"/>
      <c r="AC1353" s="84">
        <v>1353</v>
      </c>
      <c r="AD13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3" s="107">
        <v>6.5</v>
      </c>
      <c r="AF1353" s="110"/>
      <c r="AG1353" s="2"/>
      <c r="AI1353" s="3"/>
      <c r="AJ1353" s="3"/>
      <c r="AK1353" s="3"/>
    </row>
    <row r="1354" spans="1:37" ht="34.049999999999997" customHeight="1" x14ac:dyDescent="0.3">
      <c r="A1354" t="s">
        <v>2267</v>
      </c>
      <c r="C1354" t="s">
        <v>395</v>
      </c>
      <c r="D1354" s="14"/>
      <c r="E1354" s="14" t="s">
        <v>56</v>
      </c>
      <c r="F1354" s="79">
        <v>5.1016949152542601</v>
      </c>
      <c r="G1354" s="80"/>
      <c r="H1354" s="14"/>
      <c r="I1354" s="14"/>
      <c r="J1354" s="15" t="s">
        <v>395</v>
      </c>
      <c r="K1354" s="64"/>
      <c r="L1354" s="64"/>
      <c r="M1354" s="15"/>
      <c r="N1354" s="81"/>
      <c r="O1354" s="82">
        <v>1187.6844482421875</v>
      </c>
      <c r="P1354" s="82">
        <v>8611.609375</v>
      </c>
      <c r="Q1354" s="75"/>
      <c r="R1354" s="83"/>
      <c r="S1354" s="83"/>
      <c r="T1354" s="77"/>
      <c r="U1354" s="77"/>
      <c r="V1354" s="77"/>
      <c r="W1354" s="77"/>
      <c r="X1354" s="50"/>
      <c r="Y1354" s="50"/>
      <c r="Z1354" s="50"/>
      <c r="AA1354" s="50"/>
      <c r="AB1354" s="49"/>
      <c r="AC1354" s="84">
        <v>1354</v>
      </c>
      <c r="AD13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4" s="107">
        <v>6.5</v>
      </c>
      <c r="AF1354" s="110"/>
      <c r="AG1354" s="2"/>
      <c r="AI1354" s="3"/>
      <c r="AJ1354" s="3"/>
      <c r="AK1354" s="3"/>
    </row>
    <row r="1355" spans="1:37" ht="34.049999999999997" customHeight="1" x14ac:dyDescent="0.3">
      <c r="A1355" t="s">
        <v>2268</v>
      </c>
      <c r="C1355" t="s">
        <v>190</v>
      </c>
      <c r="D1355" s="14"/>
      <c r="E1355" s="14" t="s">
        <v>56</v>
      </c>
      <c r="F1355" s="79">
        <v>5.1016949152542601</v>
      </c>
      <c r="G1355" s="80"/>
      <c r="H1355" s="14"/>
      <c r="I1355" s="14"/>
      <c r="J1355" s="15" t="s">
        <v>190</v>
      </c>
      <c r="K1355" s="64"/>
      <c r="L1355" s="64"/>
      <c r="M1355" s="15"/>
      <c r="N1355" s="81"/>
      <c r="O1355" s="82">
        <v>2435.16357421875</v>
      </c>
      <c r="P1355" s="82">
        <v>3248.8251953125</v>
      </c>
      <c r="Q1355" s="75"/>
      <c r="R1355" s="83"/>
      <c r="S1355" s="83"/>
      <c r="T1355" s="77"/>
      <c r="U1355" s="77"/>
      <c r="V1355" s="77"/>
      <c r="W1355" s="77"/>
      <c r="X1355" s="50"/>
      <c r="Y1355" s="50"/>
      <c r="Z1355" s="50"/>
      <c r="AA1355" s="50"/>
      <c r="AB1355" s="49"/>
      <c r="AC1355" s="84">
        <v>1355</v>
      </c>
      <c r="AD13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5" s="107">
        <v>6.5</v>
      </c>
      <c r="AF1355" s="110"/>
      <c r="AG1355" s="2"/>
      <c r="AI1355" s="3"/>
      <c r="AJ1355" s="3"/>
      <c r="AK1355" s="3"/>
    </row>
    <row r="1356" spans="1:37" ht="34.049999999999997" customHeight="1" x14ac:dyDescent="0.3">
      <c r="A1356" t="s">
        <v>2269</v>
      </c>
      <c r="C1356" t="s">
        <v>410</v>
      </c>
      <c r="D1356" s="14"/>
      <c r="E1356" s="14" t="s">
        <v>56</v>
      </c>
      <c r="F1356" s="79">
        <v>5.1016949152542601</v>
      </c>
      <c r="G1356" s="80"/>
      <c r="H1356" s="14"/>
      <c r="I1356" s="14"/>
      <c r="J1356" s="15" t="s">
        <v>410</v>
      </c>
      <c r="K1356" s="64"/>
      <c r="L1356" s="64"/>
      <c r="M1356" s="15"/>
      <c r="N1356" s="81"/>
      <c r="O1356" s="82">
        <v>1202.8843994140625</v>
      </c>
      <c r="P1356" s="82">
        <v>6599.98681640625</v>
      </c>
      <c r="Q1356" s="75"/>
      <c r="R1356" s="83"/>
      <c r="S1356" s="83"/>
      <c r="T1356" s="77"/>
      <c r="U1356" s="77"/>
      <c r="V1356" s="77"/>
      <c r="W1356" s="77"/>
      <c r="X1356" s="50"/>
      <c r="Y1356" s="50"/>
      <c r="Z1356" s="50"/>
      <c r="AA1356" s="50"/>
      <c r="AB1356" s="49"/>
      <c r="AC1356" s="84">
        <v>1356</v>
      </c>
      <c r="AD13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6" s="107">
        <v>6.5</v>
      </c>
      <c r="AF1356" s="110"/>
      <c r="AG1356" s="2"/>
      <c r="AI1356" s="3"/>
      <c r="AJ1356" s="3"/>
      <c r="AK1356" s="3"/>
    </row>
    <row r="1357" spans="1:37" ht="34.049999999999997" customHeight="1" x14ac:dyDescent="0.3">
      <c r="A1357" t="s">
        <v>2270</v>
      </c>
      <c r="C1357" t="s">
        <v>341</v>
      </c>
      <c r="D1357" s="14"/>
      <c r="E1357" s="14" t="s">
        <v>56</v>
      </c>
      <c r="F1357" s="79">
        <v>5.1016949152542601</v>
      </c>
      <c r="G1357" s="80"/>
      <c r="H1357" s="14"/>
      <c r="I1357" s="14"/>
      <c r="J1357" s="15" t="s">
        <v>341</v>
      </c>
      <c r="K1357" s="64"/>
      <c r="L1357" s="64"/>
      <c r="M1357" s="15"/>
      <c r="N1357" s="81"/>
      <c r="O1357" s="82">
        <v>4064.6640625</v>
      </c>
      <c r="P1357" s="82">
        <v>3369.056640625</v>
      </c>
      <c r="Q1357" s="75"/>
      <c r="R1357" s="83"/>
      <c r="S1357" s="83"/>
      <c r="T1357" s="77"/>
      <c r="U1357" s="77"/>
      <c r="V1357" s="77"/>
      <c r="W1357" s="77"/>
      <c r="X1357" s="50"/>
      <c r="Y1357" s="50"/>
      <c r="Z1357" s="50"/>
      <c r="AA1357" s="50"/>
      <c r="AB1357" s="49"/>
      <c r="AC1357" s="84">
        <v>1357</v>
      </c>
      <c r="AD13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7" s="107">
        <v>6.5</v>
      </c>
      <c r="AF1357" s="110"/>
      <c r="AG1357" s="2"/>
      <c r="AI1357" s="3"/>
      <c r="AJ1357" s="3"/>
      <c r="AK1357" s="3"/>
    </row>
    <row r="1358" spans="1:37" ht="34.049999999999997" customHeight="1" x14ac:dyDescent="0.3">
      <c r="A1358" t="s">
        <v>2271</v>
      </c>
      <c r="C1358" t="s">
        <v>411</v>
      </c>
      <c r="D1358" s="14"/>
      <c r="E1358" s="14" t="s">
        <v>56</v>
      </c>
      <c r="F1358" s="79">
        <v>5.1016949152542601</v>
      </c>
      <c r="G1358" s="80"/>
      <c r="H1358" s="14"/>
      <c r="I1358" s="14"/>
      <c r="J1358" s="15" t="s">
        <v>411</v>
      </c>
      <c r="K1358" s="64"/>
      <c r="L1358" s="64"/>
      <c r="M1358" s="15"/>
      <c r="N1358" s="81"/>
      <c r="O1358" s="82">
        <v>6866.615234375</v>
      </c>
      <c r="P1358" s="82">
        <v>1541.278076171875</v>
      </c>
      <c r="Q1358" s="75"/>
      <c r="R1358" s="83"/>
      <c r="S1358" s="83"/>
      <c r="T1358" s="77"/>
      <c r="U1358" s="77"/>
      <c r="V1358" s="77"/>
      <c r="W1358" s="77"/>
      <c r="X1358" s="50"/>
      <c r="Y1358" s="50"/>
      <c r="Z1358" s="50"/>
      <c r="AA1358" s="50"/>
      <c r="AB1358" s="49"/>
      <c r="AC1358" s="84">
        <v>1358</v>
      </c>
      <c r="AD13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8" s="107">
        <v>6.5</v>
      </c>
      <c r="AF1358" s="110"/>
      <c r="AG1358" s="2"/>
      <c r="AI1358" s="3"/>
      <c r="AJ1358" s="3"/>
      <c r="AK1358" s="3"/>
    </row>
    <row r="1359" spans="1:37" ht="34.049999999999997" customHeight="1" x14ac:dyDescent="0.3">
      <c r="A1359" t="s">
        <v>2272</v>
      </c>
      <c r="C1359" t="s">
        <v>594</v>
      </c>
      <c r="D1359" s="14"/>
      <c r="E1359" s="14" t="s">
        <v>56</v>
      </c>
      <c r="F1359" s="79">
        <v>5.1016949152542601</v>
      </c>
      <c r="G1359" s="80"/>
      <c r="H1359" s="14"/>
      <c r="I1359" s="14"/>
      <c r="J1359" s="15" t="s">
        <v>594</v>
      </c>
      <c r="K1359" s="64"/>
      <c r="L1359" s="64"/>
      <c r="M1359" s="15"/>
      <c r="N1359" s="81"/>
      <c r="O1359" s="82">
        <v>4457.18212890625</v>
      </c>
      <c r="P1359" s="82">
        <v>1185.33935546875</v>
      </c>
      <c r="Q1359" s="75"/>
      <c r="R1359" s="83"/>
      <c r="S1359" s="83"/>
      <c r="T1359" s="77"/>
      <c r="U1359" s="77"/>
      <c r="V1359" s="77"/>
      <c r="W1359" s="77"/>
      <c r="X1359" s="50"/>
      <c r="Y1359" s="50"/>
      <c r="Z1359" s="50"/>
      <c r="AA1359" s="50"/>
      <c r="AB1359" s="49"/>
      <c r="AC1359" s="84">
        <v>1359</v>
      </c>
      <c r="AD13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59" s="107">
        <v>6.5</v>
      </c>
      <c r="AF1359" s="110"/>
      <c r="AG1359" s="2"/>
      <c r="AI1359" s="3"/>
      <c r="AJ1359" s="3"/>
      <c r="AK1359" s="3"/>
    </row>
    <row r="1360" spans="1:37" ht="34.049999999999997" customHeight="1" x14ac:dyDescent="0.3">
      <c r="A1360" t="s">
        <v>2273</v>
      </c>
      <c r="C1360" t="s">
        <v>595</v>
      </c>
      <c r="D1360" s="14"/>
      <c r="E1360" s="14" t="s">
        <v>56</v>
      </c>
      <c r="F1360" s="79">
        <v>5.1016949152542601</v>
      </c>
      <c r="G1360" s="80"/>
      <c r="H1360" s="14"/>
      <c r="I1360" s="14"/>
      <c r="J1360" s="15" t="s">
        <v>595</v>
      </c>
      <c r="K1360" s="64"/>
      <c r="L1360" s="64"/>
      <c r="M1360" s="15"/>
      <c r="N1360" s="81"/>
      <c r="O1360" s="82">
        <v>8575.6884765625</v>
      </c>
      <c r="P1360" s="82">
        <v>7848.84765625</v>
      </c>
      <c r="Q1360" s="75"/>
      <c r="R1360" s="83"/>
      <c r="S1360" s="83"/>
      <c r="T1360" s="77"/>
      <c r="U1360" s="77"/>
      <c r="V1360" s="77"/>
      <c r="W1360" s="77"/>
      <c r="X1360" s="50"/>
      <c r="Y1360" s="50"/>
      <c r="Z1360" s="50"/>
      <c r="AA1360" s="50"/>
      <c r="AB1360" s="49"/>
      <c r="AC1360" s="84">
        <v>1360</v>
      </c>
      <c r="AD13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0" s="107">
        <v>6.5</v>
      </c>
      <c r="AF1360" s="110"/>
      <c r="AG1360" s="2"/>
      <c r="AI1360" s="3"/>
      <c r="AJ1360" s="3"/>
      <c r="AK1360" s="3"/>
    </row>
    <row r="1361" spans="1:37" ht="34.049999999999997" customHeight="1" x14ac:dyDescent="0.3">
      <c r="A1361" t="s">
        <v>2274</v>
      </c>
      <c r="C1361" t="s">
        <v>409</v>
      </c>
      <c r="D1361" s="14"/>
      <c r="E1361" s="14" t="s">
        <v>56</v>
      </c>
      <c r="F1361" s="79">
        <v>5.1016949152542601</v>
      </c>
      <c r="G1361" s="80"/>
      <c r="H1361" s="14"/>
      <c r="I1361" s="14"/>
      <c r="J1361" s="15" t="s">
        <v>409</v>
      </c>
      <c r="K1361" s="64"/>
      <c r="L1361" s="64"/>
      <c r="M1361" s="15"/>
      <c r="N1361" s="81"/>
      <c r="O1361" s="82">
        <v>8911.7978515625</v>
      </c>
      <c r="P1361" s="82">
        <v>5037.427734375</v>
      </c>
      <c r="Q1361" s="75"/>
      <c r="R1361" s="83"/>
      <c r="S1361" s="83"/>
      <c r="T1361" s="77"/>
      <c r="U1361" s="77"/>
      <c r="V1361" s="77"/>
      <c r="W1361" s="77"/>
      <c r="X1361" s="50"/>
      <c r="Y1361" s="50"/>
      <c r="Z1361" s="50"/>
      <c r="AA1361" s="50"/>
      <c r="AB1361" s="49"/>
      <c r="AC1361" s="84">
        <v>1361</v>
      </c>
      <c r="AD13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1" s="107">
        <v>6.5</v>
      </c>
      <c r="AF1361" s="110"/>
      <c r="AG1361" s="2"/>
      <c r="AI1361" s="3"/>
      <c r="AJ1361" s="3"/>
      <c r="AK1361" s="3"/>
    </row>
    <row r="1362" spans="1:37" ht="34.049999999999997" customHeight="1" x14ac:dyDescent="0.3">
      <c r="A1362" t="s">
        <v>2275</v>
      </c>
      <c r="C1362" t="s">
        <v>286</v>
      </c>
      <c r="D1362" s="14"/>
      <c r="E1362" s="14" t="s">
        <v>56</v>
      </c>
      <c r="F1362" s="79">
        <v>5.1016949152542601</v>
      </c>
      <c r="G1362" s="80"/>
      <c r="H1362" s="14"/>
      <c r="I1362" s="14"/>
      <c r="J1362" s="15" t="s">
        <v>286</v>
      </c>
      <c r="K1362" s="64"/>
      <c r="L1362" s="64"/>
      <c r="M1362" s="15"/>
      <c r="N1362" s="81"/>
      <c r="O1362" s="82">
        <v>9641.46875</v>
      </c>
      <c r="P1362" s="82">
        <v>5525.5703125</v>
      </c>
      <c r="Q1362" s="75"/>
      <c r="R1362" s="83"/>
      <c r="S1362" s="83"/>
      <c r="T1362" s="77"/>
      <c r="U1362" s="77"/>
      <c r="V1362" s="77"/>
      <c r="W1362" s="77"/>
      <c r="X1362" s="50"/>
      <c r="Y1362" s="50"/>
      <c r="Z1362" s="50"/>
      <c r="AA1362" s="50"/>
      <c r="AB1362" s="49"/>
      <c r="AC1362" s="84">
        <v>1362</v>
      </c>
      <c r="AD13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2" s="107">
        <v>6.5</v>
      </c>
      <c r="AF1362" s="110"/>
      <c r="AG1362" s="2"/>
      <c r="AI1362" s="3"/>
      <c r="AJ1362" s="3"/>
      <c r="AK1362" s="3"/>
    </row>
    <row r="1363" spans="1:37" ht="34.049999999999997" customHeight="1" x14ac:dyDescent="0.3">
      <c r="A1363" t="s">
        <v>2276</v>
      </c>
      <c r="C1363" t="s">
        <v>278</v>
      </c>
      <c r="D1363" s="14"/>
      <c r="E1363" s="14" t="s">
        <v>56</v>
      </c>
      <c r="F1363" s="79">
        <v>5.1016949152542601</v>
      </c>
      <c r="G1363" s="80"/>
      <c r="H1363" s="14"/>
      <c r="I1363" s="14"/>
      <c r="J1363" s="15" t="s">
        <v>278</v>
      </c>
      <c r="K1363" s="64"/>
      <c r="L1363" s="64"/>
      <c r="M1363" s="15"/>
      <c r="N1363" s="81"/>
      <c r="O1363" s="82">
        <v>4321.08984375</v>
      </c>
      <c r="P1363" s="82">
        <v>8821.3251953125</v>
      </c>
      <c r="Q1363" s="75"/>
      <c r="R1363" s="83"/>
      <c r="S1363" s="83"/>
      <c r="T1363" s="77"/>
      <c r="U1363" s="77"/>
      <c r="V1363" s="77"/>
      <c r="W1363" s="77"/>
      <c r="X1363" s="50"/>
      <c r="Y1363" s="50"/>
      <c r="Z1363" s="50"/>
      <c r="AA1363" s="50"/>
      <c r="AB1363" s="49"/>
      <c r="AC1363" s="84">
        <v>1363</v>
      </c>
      <c r="AD13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3" s="107">
        <v>6.5</v>
      </c>
      <c r="AF1363" s="110"/>
      <c r="AG1363" s="2"/>
      <c r="AI1363" s="3"/>
      <c r="AJ1363" s="3"/>
      <c r="AK1363" s="3"/>
    </row>
    <row r="1364" spans="1:37" ht="34.049999999999997" customHeight="1" x14ac:dyDescent="0.3">
      <c r="A1364" t="s">
        <v>2277</v>
      </c>
      <c r="C1364" t="s">
        <v>298</v>
      </c>
      <c r="D1364" s="14"/>
      <c r="E1364" s="14" t="s">
        <v>56</v>
      </c>
      <c r="F1364" s="79">
        <v>5.1016949152542601</v>
      </c>
      <c r="G1364" s="80"/>
      <c r="H1364" s="14"/>
      <c r="I1364" s="14"/>
      <c r="J1364" s="15" t="s">
        <v>298</v>
      </c>
      <c r="K1364" s="64"/>
      <c r="L1364" s="64"/>
      <c r="M1364" s="15"/>
      <c r="N1364" s="81"/>
      <c r="O1364" s="82">
        <v>3723.390625</v>
      </c>
      <c r="P1364" s="82">
        <v>8060.65234375</v>
      </c>
      <c r="Q1364" s="75"/>
      <c r="R1364" s="83"/>
      <c r="S1364" s="83"/>
      <c r="T1364" s="77"/>
      <c r="U1364" s="77"/>
      <c r="V1364" s="77"/>
      <c r="W1364" s="77"/>
      <c r="X1364" s="50"/>
      <c r="Y1364" s="50"/>
      <c r="Z1364" s="50"/>
      <c r="AA1364" s="50"/>
      <c r="AB1364" s="49"/>
      <c r="AC1364" s="84">
        <v>1364</v>
      </c>
      <c r="AD13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4" s="107">
        <v>6.5</v>
      </c>
      <c r="AF1364" s="110"/>
      <c r="AG1364" s="2"/>
      <c r="AI1364" s="3"/>
      <c r="AJ1364" s="3"/>
      <c r="AK1364" s="3"/>
    </row>
    <row r="1365" spans="1:37" ht="34.049999999999997" customHeight="1" x14ac:dyDescent="0.3">
      <c r="A1365" t="s">
        <v>2278</v>
      </c>
      <c r="C1365" t="s">
        <v>537</v>
      </c>
      <c r="D1365" s="14"/>
      <c r="E1365" s="14" t="s">
        <v>56</v>
      </c>
      <c r="F1365" s="79">
        <v>5.1016949152542601</v>
      </c>
      <c r="G1365" s="80"/>
      <c r="H1365" s="14"/>
      <c r="I1365" s="14"/>
      <c r="J1365" s="15" t="s">
        <v>537</v>
      </c>
      <c r="K1365" s="64"/>
      <c r="L1365" s="64"/>
      <c r="M1365" s="15"/>
      <c r="N1365" s="81"/>
      <c r="O1365" s="82">
        <v>5433.25927734375</v>
      </c>
      <c r="P1365" s="82">
        <v>2542.48974609375</v>
      </c>
      <c r="Q1365" s="75"/>
      <c r="R1365" s="83"/>
      <c r="S1365" s="83"/>
      <c r="T1365" s="77"/>
      <c r="U1365" s="77"/>
      <c r="V1365" s="77"/>
      <c r="W1365" s="77"/>
      <c r="X1365" s="50"/>
      <c r="Y1365" s="50"/>
      <c r="Z1365" s="50"/>
      <c r="AA1365" s="50"/>
      <c r="AB1365" s="49"/>
      <c r="AC1365" s="84">
        <v>1365</v>
      </c>
      <c r="AD13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5" s="107">
        <v>6.5</v>
      </c>
      <c r="AF1365" s="110"/>
      <c r="AG1365" s="2"/>
      <c r="AI1365" s="3"/>
      <c r="AJ1365" s="3"/>
      <c r="AK1365" s="3"/>
    </row>
    <row r="1366" spans="1:37" ht="34.049999999999997" customHeight="1" x14ac:dyDescent="0.3">
      <c r="A1366" t="s">
        <v>2279</v>
      </c>
      <c r="C1366" t="s">
        <v>596</v>
      </c>
      <c r="D1366" s="14"/>
      <c r="E1366" s="14" t="s">
        <v>56</v>
      </c>
      <c r="F1366" s="79">
        <v>5.1016949152542601</v>
      </c>
      <c r="G1366" s="80"/>
      <c r="H1366" s="14"/>
      <c r="I1366" s="14"/>
      <c r="J1366" s="15" t="s">
        <v>596</v>
      </c>
      <c r="K1366" s="64"/>
      <c r="L1366" s="64"/>
      <c r="M1366" s="15"/>
      <c r="N1366" s="81"/>
      <c r="O1366" s="82">
        <v>4543.2197265625</v>
      </c>
      <c r="P1366" s="82">
        <v>270.4847412109375</v>
      </c>
      <c r="Q1366" s="75"/>
      <c r="R1366" s="83"/>
      <c r="S1366" s="83"/>
      <c r="T1366" s="77"/>
      <c r="U1366" s="77"/>
      <c r="V1366" s="77"/>
      <c r="W1366" s="77"/>
      <c r="X1366" s="50"/>
      <c r="Y1366" s="50"/>
      <c r="Z1366" s="50"/>
      <c r="AA1366" s="50"/>
      <c r="AB1366" s="49"/>
      <c r="AC1366" s="84">
        <v>1366</v>
      </c>
      <c r="AD13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6" s="107">
        <v>6.5</v>
      </c>
      <c r="AF1366" s="110"/>
      <c r="AG1366" s="2"/>
      <c r="AI1366" s="3"/>
      <c r="AJ1366" s="3"/>
      <c r="AK1366" s="3"/>
    </row>
    <row r="1367" spans="1:37" ht="34.049999999999997" customHeight="1" x14ac:dyDescent="0.3">
      <c r="A1367" t="s">
        <v>2280</v>
      </c>
      <c r="C1367" t="s">
        <v>243</v>
      </c>
      <c r="D1367" s="14"/>
      <c r="E1367" s="14" t="s">
        <v>56</v>
      </c>
      <c r="F1367" s="79">
        <v>5.1016949152542601</v>
      </c>
      <c r="G1367" s="80"/>
      <c r="H1367" s="14"/>
      <c r="I1367" s="14"/>
      <c r="J1367" s="15" t="s">
        <v>243</v>
      </c>
      <c r="K1367" s="64"/>
      <c r="L1367" s="64"/>
      <c r="M1367" s="15"/>
      <c r="N1367" s="81"/>
      <c r="O1367" s="82">
        <v>695.73876953125</v>
      </c>
      <c r="P1367" s="82">
        <v>7078.25634765625</v>
      </c>
      <c r="Q1367" s="75"/>
      <c r="R1367" s="83"/>
      <c r="S1367" s="83"/>
      <c r="T1367" s="77"/>
      <c r="U1367" s="77"/>
      <c r="V1367" s="77"/>
      <c r="W1367" s="77"/>
      <c r="X1367" s="50"/>
      <c r="Y1367" s="50"/>
      <c r="Z1367" s="50"/>
      <c r="AA1367" s="50"/>
      <c r="AB1367" s="49"/>
      <c r="AC1367" s="84">
        <v>1367</v>
      </c>
      <c r="AD13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7" s="107">
        <v>6.5</v>
      </c>
      <c r="AF1367" s="110"/>
      <c r="AG1367" s="2"/>
      <c r="AI1367" s="3"/>
      <c r="AJ1367" s="3"/>
      <c r="AK1367" s="3"/>
    </row>
    <row r="1368" spans="1:37" ht="34.049999999999997" customHeight="1" x14ac:dyDescent="0.3">
      <c r="A1368" t="s">
        <v>2281</v>
      </c>
      <c r="C1368" t="s">
        <v>597</v>
      </c>
      <c r="D1368" s="14"/>
      <c r="E1368" s="14" t="s">
        <v>56</v>
      </c>
      <c r="F1368" s="79">
        <v>5.1016949152542601</v>
      </c>
      <c r="G1368" s="80"/>
      <c r="H1368" s="14"/>
      <c r="I1368" s="14"/>
      <c r="J1368" s="15" t="s">
        <v>597</v>
      </c>
      <c r="K1368" s="64"/>
      <c r="L1368" s="64"/>
      <c r="M1368" s="15"/>
      <c r="N1368" s="81"/>
      <c r="O1368" s="82">
        <v>7398.80078125</v>
      </c>
      <c r="P1368" s="82">
        <v>6832.12646484375</v>
      </c>
      <c r="Q1368" s="75"/>
      <c r="R1368" s="83"/>
      <c r="S1368" s="83"/>
      <c r="T1368" s="77"/>
      <c r="U1368" s="77"/>
      <c r="V1368" s="77"/>
      <c r="W1368" s="77"/>
      <c r="X1368" s="50"/>
      <c r="Y1368" s="50"/>
      <c r="Z1368" s="50"/>
      <c r="AA1368" s="50"/>
      <c r="AB1368" s="49"/>
      <c r="AC1368" s="84">
        <v>1368</v>
      </c>
      <c r="AD13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8" s="107">
        <v>6.5</v>
      </c>
      <c r="AF1368" s="110"/>
      <c r="AG1368" s="2"/>
      <c r="AI1368" s="3"/>
      <c r="AJ1368" s="3"/>
      <c r="AK1368" s="3"/>
    </row>
    <row r="1369" spans="1:37" ht="34.049999999999997" customHeight="1" x14ac:dyDescent="0.3">
      <c r="A1369" t="s">
        <v>2282</v>
      </c>
      <c r="C1369" t="s">
        <v>598</v>
      </c>
      <c r="D1369" s="14"/>
      <c r="E1369" s="14" t="s">
        <v>56</v>
      </c>
      <c r="F1369" s="79">
        <v>5.1016949152542601</v>
      </c>
      <c r="G1369" s="80"/>
      <c r="H1369" s="14"/>
      <c r="I1369" s="14"/>
      <c r="J1369" s="15" t="s">
        <v>598</v>
      </c>
      <c r="K1369" s="64"/>
      <c r="L1369" s="64"/>
      <c r="M1369" s="15"/>
      <c r="N1369" s="81"/>
      <c r="O1369" s="82">
        <v>9344.8056640625</v>
      </c>
      <c r="P1369" s="82">
        <v>3092.071533203125</v>
      </c>
      <c r="Q1369" s="75"/>
      <c r="R1369" s="83"/>
      <c r="S1369" s="83"/>
      <c r="T1369" s="77"/>
      <c r="U1369" s="77"/>
      <c r="V1369" s="77"/>
      <c r="W1369" s="77"/>
      <c r="X1369" s="50"/>
      <c r="Y1369" s="50"/>
      <c r="Z1369" s="50"/>
      <c r="AA1369" s="50"/>
      <c r="AB1369" s="49"/>
      <c r="AC1369" s="84">
        <v>1369</v>
      </c>
      <c r="AD13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69" s="107">
        <v>6.5</v>
      </c>
      <c r="AF1369" s="110"/>
      <c r="AG1369" s="2"/>
      <c r="AI1369" s="3"/>
      <c r="AJ1369" s="3"/>
      <c r="AK1369" s="3"/>
    </row>
    <row r="1370" spans="1:37" ht="34.049999999999997" customHeight="1" x14ac:dyDescent="0.3">
      <c r="A1370" t="s">
        <v>2283</v>
      </c>
      <c r="C1370" t="s">
        <v>295</v>
      </c>
      <c r="D1370" s="14"/>
      <c r="E1370" s="14" t="s">
        <v>56</v>
      </c>
      <c r="F1370" s="79">
        <v>5.1016949152542601</v>
      </c>
      <c r="G1370" s="80"/>
      <c r="H1370" s="14"/>
      <c r="I1370" s="14"/>
      <c r="J1370" s="15" t="s">
        <v>295</v>
      </c>
      <c r="K1370" s="64"/>
      <c r="L1370" s="64"/>
      <c r="M1370" s="15"/>
      <c r="N1370" s="81"/>
      <c r="O1370" s="82">
        <v>5710.7421875</v>
      </c>
      <c r="P1370" s="82">
        <v>7691.623046875</v>
      </c>
      <c r="Q1370" s="75"/>
      <c r="R1370" s="83"/>
      <c r="S1370" s="83"/>
      <c r="T1370" s="77"/>
      <c r="U1370" s="77"/>
      <c r="V1370" s="77"/>
      <c r="W1370" s="77"/>
      <c r="X1370" s="50"/>
      <c r="Y1370" s="50"/>
      <c r="Z1370" s="50"/>
      <c r="AA1370" s="50"/>
      <c r="AB1370" s="49"/>
      <c r="AC1370" s="84">
        <v>1370</v>
      </c>
      <c r="AD13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0" s="107">
        <v>6.5</v>
      </c>
      <c r="AF1370" s="110"/>
      <c r="AG1370" s="2"/>
      <c r="AI1370" s="3"/>
      <c r="AJ1370" s="3"/>
      <c r="AK1370" s="3"/>
    </row>
    <row r="1371" spans="1:37" ht="34.049999999999997" customHeight="1" x14ac:dyDescent="0.3">
      <c r="A1371" t="s">
        <v>2284</v>
      </c>
      <c r="C1371" t="s">
        <v>341</v>
      </c>
      <c r="D1371" s="14"/>
      <c r="E1371" s="14" t="s">
        <v>56</v>
      </c>
      <c r="F1371" s="79">
        <v>5.1016949152542601</v>
      </c>
      <c r="G1371" s="80"/>
      <c r="H1371" s="14"/>
      <c r="I1371" s="14"/>
      <c r="J1371" s="15" t="s">
        <v>341</v>
      </c>
      <c r="K1371" s="64"/>
      <c r="L1371" s="64"/>
      <c r="M1371" s="15"/>
      <c r="N1371" s="81"/>
      <c r="O1371" s="82">
        <v>3587.34326171875</v>
      </c>
      <c r="P1371" s="82">
        <v>5268.1064453125</v>
      </c>
      <c r="Q1371" s="75"/>
      <c r="R1371" s="83"/>
      <c r="S1371" s="83"/>
      <c r="T1371" s="77"/>
      <c r="U1371" s="77"/>
      <c r="V1371" s="77"/>
      <c r="W1371" s="77"/>
      <c r="X1371" s="50"/>
      <c r="Y1371" s="50"/>
      <c r="Z1371" s="50"/>
      <c r="AA1371" s="50"/>
      <c r="AB1371" s="49"/>
      <c r="AC1371" s="84">
        <v>1371</v>
      </c>
      <c r="AD13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1" s="107">
        <v>6.5</v>
      </c>
      <c r="AF1371" s="110"/>
      <c r="AG1371" s="2"/>
      <c r="AI1371" s="3"/>
      <c r="AJ1371" s="3"/>
      <c r="AK1371" s="3"/>
    </row>
    <row r="1372" spans="1:37" ht="34.049999999999997" customHeight="1" x14ac:dyDescent="0.3">
      <c r="A1372" t="s">
        <v>2285</v>
      </c>
      <c r="C1372" t="s">
        <v>298</v>
      </c>
      <c r="D1372" s="14"/>
      <c r="E1372" s="14" t="s">
        <v>56</v>
      </c>
      <c r="F1372" s="79">
        <v>5.1016949152542601</v>
      </c>
      <c r="G1372" s="80"/>
      <c r="H1372" s="14"/>
      <c r="I1372" s="14"/>
      <c r="J1372" s="15" t="s">
        <v>298</v>
      </c>
      <c r="K1372" s="64"/>
      <c r="L1372" s="64"/>
      <c r="M1372" s="15"/>
      <c r="N1372" s="81"/>
      <c r="O1372" s="82">
        <v>7116.517578125</v>
      </c>
      <c r="P1372" s="82">
        <v>4815.7197265625</v>
      </c>
      <c r="Q1372" s="75"/>
      <c r="R1372" s="83"/>
      <c r="S1372" s="83"/>
      <c r="T1372" s="77"/>
      <c r="U1372" s="77"/>
      <c r="V1372" s="77"/>
      <c r="W1372" s="77"/>
      <c r="X1372" s="50"/>
      <c r="Y1372" s="50"/>
      <c r="Z1372" s="50"/>
      <c r="AA1372" s="50"/>
      <c r="AB1372" s="49"/>
      <c r="AC1372" s="84">
        <v>1372</v>
      </c>
      <c r="AD13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2" s="107">
        <v>6.5</v>
      </c>
      <c r="AF1372" s="110"/>
      <c r="AG1372" s="2"/>
      <c r="AI1372" s="3"/>
      <c r="AJ1372" s="3"/>
      <c r="AK1372" s="3"/>
    </row>
    <row r="1373" spans="1:37" ht="34.049999999999997" customHeight="1" x14ac:dyDescent="0.3">
      <c r="A1373" t="s">
        <v>2286</v>
      </c>
      <c r="C1373" t="s">
        <v>432</v>
      </c>
      <c r="D1373" s="14"/>
      <c r="E1373" s="14" t="s">
        <v>56</v>
      </c>
      <c r="F1373" s="79">
        <v>5.1016949152542601</v>
      </c>
      <c r="G1373" s="80"/>
      <c r="H1373" s="14"/>
      <c r="I1373" s="14"/>
      <c r="J1373" s="15" t="s">
        <v>432</v>
      </c>
      <c r="K1373" s="64"/>
      <c r="L1373" s="64"/>
      <c r="M1373" s="15"/>
      <c r="N1373" s="81"/>
      <c r="O1373" s="82">
        <v>9539.474609375</v>
      </c>
      <c r="P1373" s="82">
        <v>2507.22802734375</v>
      </c>
      <c r="Q1373" s="75"/>
      <c r="R1373" s="83"/>
      <c r="S1373" s="83"/>
      <c r="T1373" s="77"/>
      <c r="U1373" s="77"/>
      <c r="V1373" s="77"/>
      <c r="W1373" s="77"/>
      <c r="X1373" s="50"/>
      <c r="Y1373" s="50"/>
      <c r="Z1373" s="50"/>
      <c r="AA1373" s="50"/>
      <c r="AB1373" s="49"/>
      <c r="AC1373" s="84">
        <v>1373</v>
      </c>
      <c r="AD13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3" s="107">
        <v>6.5</v>
      </c>
      <c r="AF1373" s="110"/>
      <c r="AG1373" s="2"/>
      <c r="AI1373" s="3"/>
      <c r="AJ1373" s="3"/>
      <c r="AK1373" s="3"/>
    </row>
    <row r="1374" spans="1:37" ht="34.049999999999997" customHeight="1" x14ac:dyDescent="0.3">
      <c r="A1374" t="s">
        <v>2287</v>
      </c>
      <c r="C1374" t="s">
        <v>373</v>
      </c>
      <c r="D1374" s="14"/>
      <c r="E1374" s="14" t="s">
        <v>56</v>
      </c>
      <c r="F1374" s="79">
        <v>5.1016949152542601</v>
      </c>
      <c r="G1374" s="80"/>
      <c r="H1374" s="14"/>
      <c r="I1374" s="14"/>
      <c r="J1374" s="15" t="s">
        <v>373</v>
      </c>
      <c r="K1374" s="64"/>
      <c r="L1374" s="64"/>
      <c r="M1374" s="15"/>
      <c r="N1374" s="81"/>
      <c r="O1374" s="82">
        <v>1682.961181640625</v>
      </c>
      <c r="P1374" s="82">
        <v>7464.04345703125</v>
      </c>
      <c r="Q1374" s="75"/>
      <c r="R1374" s="83"/>
      <c r="S1374" s="83"/>
      <c r="T1374" s="77"/>
      <c r="U1374" s="77"/>
      <c r="V1374" s="77"/>
      <c r="W1374" s="77"/>
      <c r="X1374" s="50"/>
      <c r="Y1374" s="50"/>
      <c r="Z1374" s="50"/>
      <c r="AA1374" s="50"/>
      <c r="AB1374" s="49"/>
      <c r="AC1374" s="84">
        <v>1374</v>
      </c>
      <c r="AD13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4" s="107">
        <v>6.5</v>
      </c>
      <c r="AF1374" s="110"/>
      <c r="AG1374" s="2"/>
      <c r="AI1374" s="3"/>
      <c r="AJ1374" s="3"/>
      <c r="AK1374" s="3"/>
    </row>
    <row r="1375" spans="1:37" ht="34.049999999999997" customHeight="1" x14ac:dyDescent="0.3">
      <c r="A1375" t="s">
        <v>2288</v>
      </c>
      <c r="C1375" t="s">
        <v>343</v>
      </c>
      <c r="D1375" s="14"/>
      <c r="E1375" s="14" t="s">
        <v>56</v>
      </c>
      <c r="F1375" s="79">
        <v>5.1016949152542601</v>
      </c>
      <c r="G1375" s="80"/>
      <c r="H1375" s="14"/>
      <c r="I1375" s="14"/>
      <c r="J1375" s="15" t="s">
        <v>343</v>
      </c>
      <c r="K1375" s="64"/>
      <c r="L1375" s="64"/>
      <c r="M1375" s="15"/>
      <c r="N1375" s="81"/>
      <c r="O1375" s="82">
        <v>6641.69091796875</v>
      </c>
      <c r="P1375" s="82">
        <v>1444.8873291015625</v>
      </c>
      <c r="Q1375" s="75"/>
      <c r="R1375" s="83"/>
      <c r="S1375" s="83"/>
      <c r="T1375" s="77"/>
      <c r="U1375" s="77"/>
      <c r="V1375" s="77"/>
      <c r="W1375" s="77"/>
      <c r="X1375" s="50"/>
      <c r="Y1375" s="50"/>
      <c r="Z1375" s="50"/>
      <c r="AA1375" s="50"/>
      <c r="AB1375" s="49"/>
      <c r="AC1375" s="84">
        <v>1375</v>
      </c>
      <c r="AD13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5" s="107">
        <v>6.5</v>
      </c>
      <c r="AF1375" s="110"/>
      <c r="AG1375" s="2"/>
      <c r="AI1375" s="3"/>
      <c r="AJ1375" s="3"/>
      <c r="AK1375" s="3"/>
    </row>
    <row r="1376" spans="1:37" ht="34.049999999999997" customHeight="1" x14ac:dyDescent="0.3">
      <c r="A1376" t="s">
        <v>2289</v>
      </c>
      <c r="C1376" t="s">
        <v>599</v>
      </c>
      <c r="D1376" s="14"/>
      <c r="E1376" s="14" t="s">
        <v>56</v>
      </c>
      <c r="F1376" s="79">
        <v>5.1016949152542601</v>
      </c>
      <c r="G1376" s="80"/>
      <c r="H1376" s="14"/>
      <c r="I1376" s="14"/>
      <c r="J1376" s="15" t="s">
        <v>599</v>
      </c>
      <c r="K1376" s="64"/>
      <c r="L1376" s="64"/>
      <c r="M1376" s="15"/>
      <c r="N1376" s="81"/>
      <c r="O1376" s="82">
        <v>8621.0830078125</v>
      </c>
      <c r="P1376" s="82">
        <v>1516.4857177734375</v>
      </c>
      <c r="Q1376" s="75"/>
      <c r="R1376" s="83"/>
      <c r="S1376" s="83"/>
      <c r="T1376" s="77"/>
      <c r="U1376" s="77"/>
      <c r="V1376" s="77"/>
      <c r="W1376" s="77"/>
      <c r="X1376" s="50"/>
      <c r="Y1376" s="50"/>
      <c r="Z1376" s="50"/>
      <c r="AA1376" s="50"/>
      <c r="AB1376" s="49"/>
      <c r="AC1376" s="84">
        <v>1376</v>
      </c>
      <c r="AD13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6" s="107">
        <v>6.5</v>
      </c>
      <c r="AF1376" s="110"/>
      <c r="AG1376" s="2"/>
      <c r="AI1376" s="3"/>
      <c r="AJ1376" s="3"/>
      <c r="AK1376" s="3"/>
    </row>
    <row r="1377" spans="1:37" ht="34.049999999999997" customHeight="1" x14ac:dyDescent="0.3">
      <c r="A1377" t="s">
        <v>2290</v>
      </c>
      <c r="C1377" t="s">
        <v>489</v>
      </c>
      <c r="D1377" s="14"/>
      <c r="E1377" s="14" t="s">
        <v>56</v>
      </c>
      <c r="F1377" s="79">
        <v>5.1016949152542601</v>
      </c>
      <c r="G1377" s="80"/>
      <c r="H1377" s="14"/>
      <c r="I1377" s="14"/>
      <c r="J1377" s="15" t="s">
        <v>489</v>
      </c>
      <c r="K1377" s="64"/>
      <c r="L1377" s="64"/>
      <c r="M1377" s="15"/>
      <c r="N1377" s="81"/>
      <c r="O1377" s="82">
        <v>826.86920166015625</v>
      </c>
      <c r="P1377" s="82">
        <v>6926.2900390625</v>
      </c>
      <c r="Q1377" s="75"/>
      <c r="R1377" s="83"/>
      <c r="S1377" s="83"/>
      <c r="T1377" s="77"/>
      <c r="U1377" s="77"/>
      <c r="V1377" s="77"/>
      <c r="W1377" s="77"/>
      <c r="X1377" s="50"/>
      <c r="Y1377" s="50"/>
      <c r="Z1377" s="50"/>
      <c r="AA1377" s="50"/>
      <c r="AB1377" s="49"/>
      <c r="AC1377" s="84">
        <v>1377</v>
      </c>
      <c r="AD13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7" s="107">
        <v>6.5</v>
      </c>
      <c r="AF1377" s="110"/>
      <c r="AG1377" s="2"/>
      <c r="AI1377" s="3"/>
      <c r="AJ1377" s="3"/>
      <c r="AK1377" s="3"/>
    </row>
    <row r="1378" spans="1:37" ht="34.049999999999997" customHeight="1" x14ac:dyDescent="0.3">
      <c r="A1378" t="s">
        <v>2291</v>
      </c>
      <c r="C1378" t="s">
        <v>284</v>
      </c>
      <c r="D1378" s="14"/>
      <c r="E1378" s="14" t="s">
        <v>56</v>
      </c>
      <c r="F1378" s="79">
        <v>5.1016949152542601</v>
      </c>
      <c r="G1378" s="80"/>
      <c r="H1378" s="14"/>
      <c r="I1378" s="14"/>
      <c r="J1378" s="15" t="s">
        <v>284</v>
      </c>
      <c r="K1378" s="64"/>
      <c r="L1378" s="64"/>
      <c r="M1378" s="15"/>
      <c r="N1378" s="81"/>
      <c r="O1378" s="82">
        <v>4646.55615234375</v>
      </c>
      <c r="P1378" s="82">
        <v>2614.706298828125</v>
      </c>
      <c r="Q1378" s="75"/>
      <c r="R1378" s="83"/>
      <c r="S1378" s="83"/>
      <c r="T1378" s="77"/>
      <c r="U1378" s="77"/>
      <c r="V1378" s="77"/>
      <c r="W1378" s="77"/>
      <c r="X1378" s="50"/>
      <c r="Y1378" s="50"/>
      <c r="Z1378" s="50"/>
      <c r="AA1378" s="50"/>
      <c r="AB1378" s="49"/>
      <c r="AC1378" s="84">
        <v>1378</v>
      </c>
      <c r="AD13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8" s="107">
        <v>6.5</v>
      </c>
      <c r="AF1378" s="110"/>
      <c r="AG1378" s="2"/>
      <c r="AI1378" s="3"/>
      <c r="AJ1378" s="3"/>
      <c r="AK1378" s="3"/>
    </row>
    <row r="1379" spans="1:37" ht="34.049999999999997" customHeight="1" x14ac:dyDescent="0.3">
      <c r="A1379" t="s">
        <v>2292</v>
      </c>
      <c r="C1379" t="s">
        <v>344</v>
      </c>
      <c r="D1379" s="14"/>
      <c r="E1379" s="14" t="s">
        <v>56</v>
      </c>
      <c r="F1379" s="79">
        <v>5.1016949152542601</v>
      </c>
      <c r="G1379" s="80"/>
      <c r="H1379" s="14"/>
      <c r="I1379" s="14"/>
      <c r="J1379" s="15" t="s">
        <v>344</v>
      </c>
      <c r="K1379" s="64"/>
      <c r="L1379" s="64"/>
      <c r="M1379" s="15"/>
      <c r="N1379" s="81"/>
      <c r="O1379" s="82">
        <v>3563.505126953125</v>
      </c>
      <c r="P1379" s="82">
        <v>874.84942626953125</v>
      </c>
      <c r="Q1379" s="75"/>
      <c r="R1379" s="83"/>
      <c r="S1379" s="83"/>
      <c r="T1379" s="77"/>
      <c r="U1379" s="77"/>
      <c r="V1379" s="77"/>
      <c r="W1379" s="77"/>
      <c r="X1379" s="50"/>
      <c r="Y1379" s="50"/>
      <c r="Z1379" s="50"/>
      <c r="AA1379" s="50"/>
      <c r="AB1379" s="49"/>
      <c r="AC1379" s="84">
        <v>1379</v>
      </c>
      <c r="AD13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79" s="107">
        <v>6.5</v>
      </c>
      <c r="AF1379" s="110"/>
      <c r="AG1379" s="2"/>
      <c r="AI1379" s="3"/>
      <c r="AJ1379" s="3"/>
      <c r="AK1379" s="3"/>
    </row>
    <row r="1380" spans="1:37" ht="34.049999999999997" customHeight="1" x14ac:dyDescent="0.3">
      <c r="A1380" t="s">
        <v>2293</v>
      </c>
      <c r="C1380" t="s">
        <v>300</v>
      </c>
      <c r="D1380" s="14"/>
      <c r="E1380" s="14" t="s">
        <v>56</v>
      </c>
      <c r="F1380" s="79">
        <v>5.1016949152542601</v>
      </c>
      <c r="G1380" s="80"/>
      <c r="H1380" s="14"/>
      <c r="I1380" s="14"/>
      <c r="J1380" s="15" t="s">
        <v>300</v>
      </c>
      <c r="K1380" s="64"/>
      <c r="L1380" s="64"/>
      <c r="M1380" s="15"/>
      <c r="N1380" s="81"/>
      <c r="O1380" s="82">
        <v>7812.0322265625</v>
      </c>
      <c r="P1380" s="82">
        <v>6998.9189453125</v>
      </c>
      <c r="Q1380" s="75"/>
      <c r="R1380" s="83"/>
      <c r="S1380" s="83"/>
      <c r="T1380" s="77"/>
      <c r="U1380" s="77"/>
      <c r="V1380" s="77"/>
      <c r="W1380" s="77"/>
      <c r="X1380" s="50"/>
      <c r="Y1380" s="50"/>
      <c r="Z1380" s="50"/>
      <c r="AA1380" s="50"/>
      <c r="AB1380" s="49"/>
      <c r="AC1380" s="84">
        <v>1380</v>
      </c>
      <c r="AD13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0" s="107">
        <v>6.5</v>
      </c>
      <c r="AF1380" s="110"/>
      <c r="AG1380" s="2"/>
      <c r="AI1380" s="3"/>
      <c r="AJ1380" s="3"/>
      <c r="AK1380" s="3"/>
    </row>
    <row r="1381" spans="1:37" ht="34.049999999999997" customHeight="1" x14ac:dyDescent="0.3">
      <c r="A1381" t="s">
        <v>2294</v>
      </c>
      <c r="C1381" t="s">
        <v>369</v>
      </c>
      <c r="D1381" s="14"/>
      <c r="E1381" s="14" t="s">
        <v>56</v>
      </c>
      <c r="F1381" s="79">
        <v>5.1016949152542601</v>
      </c>
      <c r="G1381" s="80"/>
      <c r="H1381" s="14"/>
      <c r="I1381" s="14"/>
      <c r="J1381" s="15" t="s">
        <v>369</v>
      </c>
      <c r="K1381" s="64"/>
      <c r="L1381" s="64"/>
      <c r="M1381" s="15"/>
      <c r="N1381" s="81"/>
      <c r="O1381" s="82">
        <v>4971.55615234375</v>
      </c>
      <c r="P1381" s="82">
        <v>1742.441162109375</v>
      </c>
      <c r="Q1381" s="75"/>
      <c r="R1381" s="83"/>
      <c r="S1381" s="83"/>
      <c r="T1381" s="77"/>
      <c r="U1381" s="77"/>
      <c r="V1381" s="77"/>
      <c r="W1381" s="77"/>
      <c r="X1381" s="50"/>
      <c r="Y1381" s="50"/>
      <c r="Z1381" s="50"/>
      <c r="AA1381" s="50"/>
      <c r="AB1381" s="49"/>
      <c r="AC1381" s="84">
        <v>1381</v>
      </c>
      <c r="AD13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1" s="107">
        <v>6.5</v>
      </c>
      <c r="AF1381" s="110"/>
      <c r="AG1381" s="2"/>
      <c r="AI1381" s="3"/>
      <c r="AJ1381" s="3"/>
      <c r="AK1381" s="3"/>
    </row>
    <row r="1382" spans="1:37" ht="34.049999999999997" customHeight="1" x14ac:dyDescent="0.3">
      <c r="A1382" t="s">
        <v>2295</v>
      </c>
      <c r="C1382" t="s">
        <v>396</v>
      </c>
      <c r="D1382" s="14"/>
      <c r="E1382" s="14" t="s">
        <v>56</v>
      </c>
      <c r="F1382" s="79">
        <v>5.1016949152542601</v>
      </c>
      <c r="G1382" s="80"/>
      <c r="H1382" s="14"/>
      <c r="I1382" s="14"/>
      <c r="J1382" s="15" t="s">
        <v>396</v>
      </c>
      <c r="K1382" s="64"/>
      <c r="L1382" s="64"/>
      <c r="M1382" s="15"/>
      <c r="N1382" s="81"/>
      <c r="O1382" s="82">
        <v>7272.27001953125</v>
      </c>
      <c r="P1382" s="82">
        <v>7936.1875</v>
      </c>
      <c r="Q1382" s="75"/>
      <c r="R1382" s="83"/>
      <c r="S1382" s="83"/>
      <c r="T1382" s="77"/>
      <c r="U1382" s="77"/>
      <c r="V1382" s="77"/>
      <c r="W1382" s="77"/>
      <c r="X1382" s="50"/>
      <c r="Y1382" s="50"/>
      <c r="Z1382" s="50"/>
      <c r="AA1382" s="50"/>
      <c r="AB1382" s="49"/>
      <c r="AC1382" s="84">
        <v>1382</v>
      </c>
      <c r="AD13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2" s="107">
        <v>6.5</v>
      </c>
      <c r="AF1382" s="110"/>
      <c r="AG1382" s="2"/>
      <c r="AI1382" s="3"/>
      <c r="AJ1382" s="3"/>
      <c r="AK1382" s="3"/>
    </row>
    <row r="1383" spans="1:37" ht="34.049999999999997" customHeight="1" x14ac:dyDescent="0.3">
      <c r="A1383" t="s">
        <v>2296</v>
      </c>
      <c r="C1383" t="s">
        <v>243</v>
      </c>
      <c r="D1383" s="14"/>
      <c r="E1383" s="14" t="s">
        <v>56</v>
      </c>
      <c r="F1383" s="79">
        <v>5.1016949152542601</v>
      </c>
      <c r="G1383" s="80"/>
      <c r="H1383" s="14"/>
      <c r="I1383" s="14"/>
      <c r="J1383" s="15" t="s">
        <v>243</v>
      </c>
      <c r="K1383" s="64"/>
      <c r="L1383" s="64"/>
      <c r="M1383" s="15"/>
      <c r="N1383" s="81"/>
      <c r="O1383" s="82">
        <v>3679.38330078125</v>
      </c>
      <c r="P1383" s="82">
        <v>9479.349609375</v>
      </c>
      <c r="Q1383" s="75"/>
      <c r="R1383" s="83"/>
      <c r="S1383" s="83"/>
      <c r="T1383" s="77"/>
      <c r="U1383" s="77"/>
      <c r="V1383" s="77"/>
      <c r="W1383" s="77"/>
      <c r="X1383" s="50"/>
      <c r="Y1383" s="50"/>
      <c r="Z1383" s="50"/>
      <c r="AA1383" s="50"/>
      <c r="AB1383" s="49"/>
      <c r="AC1383" s="84">
        <v>1383</v>
      </c>
      <c r="AD13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3" s="107">
        <v>6.5</v>
      </c>
      <c r="AF1383" s="110"/>
      <c r="AG1383" s="2"/>
      <c r="AI1383" s="3"/>
      <c r="AJ1383" s="3"/>
      <c r="AK1383" s="3"/>
    </row>
    <row r="1384" spans="1:37" ht="34.049999999999997" customHeight="1" x14ac:dyDescent="0.3">
      <c r="A1384" t="s">
        <v>2297</v>
      </c>
      <c r="C1384" t="s">
        <v>600</v>
      </c>
      <c r="D1384" s="14"/>
      <c r="E1384" s="14" t="s">
        <v>56</v>
      </c>
      <c r="F1384" s="79">
        <v>5.1016949152542601</v>
      </c>
      <c r="G1384" s="80"/>
      <c r="H1384" s="14"/>
      <c r="I1384" s="14"/>
      <c r="J1384" s="15" t="s">
        <v>600</v>
      </c>
      <c r="K1384" s="64"/>
      <c r="L1384" s="64"/>
      <c r="M1384" s="15"/>
      <c r="N1384" s="81"/>
      <c r="O1384" s="82">
        <v>6966.423828125</v>
      </c>
      <c r="P1384" s="82">
        <v>1231.4754638671875</v>
      </c>
      <c r="Q1384" s="75"/>
      <c r="R1384" s="83"/>
      <c r="S1384" s="83"/>
      <c r="T1384" s="77"/>
      <c r="U1384" s="77"/>
      <c r="V1384" s="77"/>
      <c r="W1384" s="77"/>
      <c r="X1384" s="50"/>
      <c r="Y1384" s="50"/>
      <c r="Z1384" s="50"/>
      <c r="AA1384" s="50"/>
      <c r="AB1384" s="49"/>
      <c r="AC1384" s="84">
        <v>1384</v>
      </c>
      <c r="AD13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4" s="107">
        <v>6.5</v>
      </c>
      <c r="AF1384" s="110"/>
      <c r="AG1384" s="2"/>
      <c r="AI1384" s="3"/>
      <c r="AJ1384" s="3"/>
      <c r="AK1384" s="3"/>
    </row>
    <row r="1385" spans="1:37" ht="34.049999999999997" customHeight="1" x14ac:dyDescent="0.3">
      <c r="A1385" t="s">
        <v>1743</v>
      </c>
      <c r="C1385" t="s">
        <v>461</v>
      </c>
      <c r="D1385" s="14"/>
      <c r="E1385" s="14" t="s">
        <v>56</v>
      </c>
      <c r="F1385" s="79">
        <v>5.1016949152542601</v>
      </c>
      <c r="G1385" s="80"/>
      <c r="H1385" s="14"/>
      <c r="I1385" s="14"/>
      <c r="J1385" s="15" t="s">
        <v>461</v>
      </c>
      <c r="K1385" s="64"/>
      <c r="L1385" s="64"/>
      <c r="M1385" s="15"/>
      <c r="N1385" s="81"/>
      <c r="O1385" s="82">
        <v>2817.185791015625</v>
      </c>
      <c r="P1385" s="82">
        <v>8352.2822265625</v>
      </c>
      <c r="Q1385" s="75"/>
      <c r="R1385" s="83"/>
      <c r="S1385" s="83"/>
      <c r="T1385" s="77"/>
      <c r="U1385" s="77"/>
      <c r="V1385" s="77"/>
      <c r="W1385" s="77"/>
      <c r="X1385" s="50"/>
      <c r="Y1385" s="50"/>
      <c r="Z1385" s="50"/>
      <c r="AA1385" s="50"/>
      <c r="AB1385" s="49"/>
      <c r="AC1385" s="84">
        <v>1385</v>
      </c>
      <c r="AD13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5" s="107">
        <v>6.5</v>
      </c>
      <c r="AF1385" s="110"/>
      <c r="AG1385" s="2"/>
      <c r="AI1385" s="3"/>
      <c r="AJ1385" s="3"/>
      <c r="AK1385" s="3"/>
    </row>
    <row r="1386" spans="1:37" ht="34.049999999999997" customHeight="1" x14ac:dyDescent="0.3">
      <c r="A1386" t="s">
        <v>2298</v>
      </c>
      <c r="C1386" t="s">
        <v>601</v>
      </c>
      <c r="D1386" s="14"/>
      <c r="E1386" s="14" t="s">
        <v>56</v>
      </c>
      <c r="F1386" s="79">
        <v>5.1016949152542601</v>
      </c>
      <c r="G1386" s="80"/>
      <c r="H1386" s="14"/>
      <c r="I1386" s="14"/>
      <c r="J1386" s="15" t="s">
        <v>601</v>
      </c>
      <c r="K1386" s="64"/>
      <c r="L1386" s="64"/>
      <c r="M1386" s="15"/>
      <c r="N1386" s="81"/>
      <c r="O1386" s="82">
        <v>4590.28759765625</v>
      </c>
      <c r="P1386" s="82">
        <v>9653.953125</v>
      </c>
      <c r="Q1386" s="75"/>
      <c r="R1386" s="83"/>
      <c r="S1386" s="83"/>
      <c r="T1386" s="77"/>
      <c r="U1386" s="77"/>
      <c r="V1386" s="77"/>
      <c r="W1386" s="77"/>
      <c r="X1386" s="50"/>
      <c r="Y1386" s="50"/>
      <c r="Z1386" s="50"/>
      <c r="AA1386" s="50"/>
      <c r="AB1386" s="49"/>
      <c r="AC1386" s="84">
        <v>1386</v>
      </c>
      <c r="AD13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6" s="107">
        <v>6.5</v>
      </c>
      <c r="AF1386" s="110"/>
      <c r="AG1386" s="2"/>
      <c r="AI1386" s="3"/>
      <c r="AJ1386" s="3"/>
      <c r="AK1386" s="3"/>
    </row>
    <row r="1387" spans="1:37" ht="34.049999999999997" customHeight="1" x14ac:dyDescent="0.3">
      <c r="A1387" t="s">
        <v>2299</v>
      </c>
      <c r="C1387" t="s">
        <v>300</v>
      </c>
      <c r="D1387" s="14"/>
      <c r="E1387" s="14" t="s">
        <v>56</v>
      </c>
      <c r="F1387" s="79">
        <v>5.1016949152542601</v>
      </c>
      <c r="G1387" s="80"/>
      <c r="H1387" s="14"/>
      <c r="I1387" s="14"/>
      <c r="J1387" s="15" t="s">
        <v>300</v>
      </c>
      <c r="K1387" s="64"/>
      <c r="L1387" s="64"/>
      <c r="M1387" s="15"/>
      <c r="N1387" s="81"/>
      <c r="O1387" s="82">
        <v>3849.88623046875</v>
      </c>
      <c r="P1387" s="82">
        <v>7130.18603515625</v>
      </c>
      <c r="Q1387" s="75"/>
      <c r="R1387" s="83"/>
      <c r="S1387" s="83"/>
      <c r="T1387" s="77"/>
      <c r="U1387" s="77"/>
      <c r="V1387" s="77"/>
      <c r="W1387" s="77"/>
      <c r="X1387" s="50"/>
      <c r="Y1387" s="50"/>
      <c r="Z1387" s="50"/>
      <c r="AA1387" s="50"/>
      <c r="AB1387" s="49"/>
      <c r="AC1387" s="84">
        <v>1387</v>
      </c>
      <c r="AD13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7" s="107">
        <v>6.5</v>
      </c>
      <c r="AF1387" s="110"/>
      <c r="AG1387" s="2"/>
      <c r="AI1387" s="3"/>
      <c r="AJ1387" s="3"/>
      <c r="AK1387" s="3"/>
    </row>
    <row r="1388" spans="1:37" ht="34.049999999999997" customHeight="1" x14ac:dyDescent="0.3">
      <c r="A1388" t="s">
        <v>2300</v>
      </c>
      <c r="C1388" t="s">
        <v>602</v>
      </c>
      <c r="D1388" s="14"/>
      <c r="E1388" s="14" t="s">
        <v>56</v>
      </c>
      <c r="F1388" s="79">
        <v>5.1016949152542601</v>
      </c>
      <c r="G1388" s="80"/>
      <c r="H1388" s="14"/>
      <c r="I1388" s="14"/>
      <c r="J1388" s="15" t="s">
        <v>602</v>
      </c>
      <c r="K1388" s="64"/>
      <c r="L1388" s="64"/>
      <c r="M1388" s="15"/>
      <c r="N1388" s="81"/>
      <c r="O1388" s="82">
        <v>3289.99609375</v>
      </c>
      <c r="P1388" s="82">
        <v>9093.3642578125</v>
      </c>
      <c r="Q1388" s="75"/>
      <c r="R1388" s="83"/>
      <c r="S1388" s="83"/>
      <c r="T1388" s="77"/>
      <c r="U1388" s="77"/>
      <c r="V1388" s="77"/>
      <c r="W1388" s="77"/>
      <c r="X1388" s="50"/>
      <c r="Y1388" s="50"/>
      <c r="Z1388" s="50"/>
      <c r="AA1388" s="50"/>
      <c r="AB1388" s="49"/>
      <c r="AC1388" s="84">
        <v>1388</v>
      </c>
      <c r="AD13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8" s="107">
        <v>6.5</v>
      </c>
      <c r="AF1388" s="110"/>
      <c r="AG1388" s="2"/>
      <c r="AI1388" s="3"/>
      <c r="AJ1388" s="3"/>
      <c r="AK1388" s="3"/>
    </row>
    <row r="1389" spans="1:37" ht="34.049999999999997" customHeight="1" x14ac:dyDescent="0.3">
      <c r="A1389" t="s">
        <v>2301</v>
      </c>
      <c r="C1389" t="s">
        <v>396</v>
      </c>
      <c r="D1389" s="14"/>
      <c r="E1389" s="14" t="s">
        <v>56</v>
      </c>
      <c r="F1389" s="79">
        <v>5.1016949152542601</v>
      </c>
      <c r="G1389" s="80"/>
      <c r="H1389" s="14"/>
      <c r="I1389" s="14"/>
      <c r="J1389" s="15" t="s">
        <v>396</v>
      </c>
      <c r="K1389" s="64"/>
      <c r="L1389" s="64"/>
      <c r="M1389" s="15"/>
      <c r="N1389" s="81"/>
      <c r="O1389" s="82">
        <v>8904.6337890625</v>
      </c>
      <c r="P1389" s="82">
        <v>8154.85009765625</v>
      </c>
      <c r="Q1389" s="75"/>
      <c r="R1389" s="83"/>
      <c r="S1389" s="83"/>
      <c r="T1389" s="77"/>
      <c r="U1389" s="77"/>
      <c r="V1389" s="77"/>
      <c r="W1389" s="77"/>
      <c r="X1389" s="50"/>
      <c r="Y1389" s="50"/>
      <c r="Z1389" s="50"/>
      <c r="AA1389" s="50"/>
      <c r="AB1389" s="49"/>
      <c r="AC1389" s="84">
        <v>1389</v>
      </c>
      <c r="AD13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89" s="107">
        <v>6.5</v>
      </c>
      <c r="AF1389" s="110"/>
      <c r="AG1389" s="2"/>
      <c r="AI1389" s="3"/>
      <c r="AJ1389" s="3"/>
      <c r="AK1389" s="3"/>
    </row>
    <row r="1390" spans="1:37" ht="34.049999999999997" customHeight="1" x14ac:dyDescent="0.3">
      <c r="A1390" t="s">
        <v>2302</v>
      </c>
      <c r="C1390" t="s">
        <v>322</v>
      </c>
      <c r="D1390" s="14"/>
      <c r="E1390" s="14" t="s">
        <v>56</v>
      </c>
      <c r="F1390" s="79">
        <v>5.1016949152542601</v>
      </c>
      <c r="G1390" s="80"/>
      <c r="H1390" s="14"/>
      <c r="I1390" s="14"/>
      <c r="J1390" s="15" t="s">
        <v>322</v>
      </c>
      <c r="K1390" s="64"/>
      <c r="L1390" s="64"/>
      <c r="M1390" s="15"/>
      <c r="N1390" s="81"/>
      <c r="O1390" s="82">
        <v>1306.7879638671875</v>
      </c>
      <c r="P1390" s="82">
        <v>4952.61572265625</v>
      </c>
      <c r="Q1390" s="75"/>
      <c r="R1390" s="83"/>
      <c r="S1390" s="83"/>
      <c r="T1390" s="77"/>
      <c r="U1390" s="77"/>
      <c r="V1390" s="77"/>
      <c r="W1390" s="77"/>
      <c r="X1390" s="50"/>
      <c r="Y1390" s="50"/>
      <c r="Z1390" s="50"/>
      <c r="AA1390" s="50"/>
      <c r="AB1390" s="49"/>
      <c r="AC1390" s="84">
        <v>1390</v>
      </c>
      <c r="AD13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0" s="107">
        <v>6.5</v>
      </c>
      <c r="AF1390" s="110"/>
      <c r="AG1390" s="2"/>
      <c r="AI1390" s="3"/>
      <c r="AJ1390" s="3"/>
      <c r="AK1390" s="3"/>
    </row>
    <row r="1391" spans="1:37" ht="34.049999999999997" customHeight="1" x14ac:dyDescent="0.3">
      <c r="A1391" t="s">
        <v>2303</v>
      </c>
      <c r="C1391" t="s">
        <v>603</v>
      </c>
      <c r="D1391" s="14"/>
      <c r="E1391" s="14" t="s">
        <v>56</v>
      </c>
      <c r="F1391" s="79">
        <v>5.1016949152542601</v>
      </c>
      <c r="G1391" s="80"/>
      <c r="H1391" s="14"/>
      <c r="I1391" s="14"/>
      <c r="J1391" s="15" t="s">
        <v>603</v>
      </c>
      <c r="K1391" s="64"/>
      <c r="L1391" s="64"/>
      <c r="M1391" s="15"/>
      <c r="N1391" s="81"/>
      <c r="O1391" s="82">
        <v>8143.57763671875</v>
      </c>
      <c r="P1391" s="82">
        <v>1186.7391357421875</v>
      </c>
      <c r="Q1391" s="75"/>
      <c r="R1391" s="83"/>
      <c r="S1391" s="83"/>
      <c r="T1391" s="77"/>
      <c r="U1391" s="77"/>
      <c r="V1391" s="77"/>
      <c r="W1391" s="77"/>
      <c r="X1391" s="50"/>
      <c r="Y1391" s="50"/>
      <c r="Z1391" s="50"/>
      <c r="AA1391" s="50"/>
      <c r="AB1391" s="49"/>
      <c r="AC1391" s="84">
        <v>1391</v>
      </c>
      <c r="AD13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1" s="107">
        <v>6.5</v>
      </c>
      <c r="AF1391" s="110"/>
      <c r="AG1391" s="2"/>
      <c r="AI1391" s="3"/>
      <c r="AJ1391" s="3"/>
      <c r="AK1391" s="3"/>
    </row>
    <row r="1392" spans="1:37" ht="34.049999999999997" customHeight="1" x14ac:dyDescent="0.3">
      <c r="A1392" t="s">
        <v>2304</v>
      </c>
      <c r="C1392" t="s">
        <v>278</v>
      </c>
      <c r="D1392" s="14"/>
      <c r="E1392" s="14" t="s">
        <v>56</v>
      </c>
      <c r="F1392" s="79">
        <v>5.1016949152542601</v>
      </c>
      <c r="G1392" s="80"/>
      <c r="H1392" s="14"/>
      <c r="I1392" s="14"/>
      <c r="J1392" s="15" t="s">
        <v>278</v>
      </c>
      <c r="K1392" s="64"/>
      <c r="L1392" s="64"/>
      <c r="M1392" s="15"/>
      <c r="N1392" s="81"/>
      <c r="O1392" s="82">
        <v>1553.831787109375</v>
      </c>
      <c r="P1392" s="82">
        <v>6732.51416015625</v>
      </c>
      <c r="Q1392" s="75"/>
      <c r="R1392" s="83"/>
      <c r="S1392" s="83"/>
      <c r="T1392" s="77"/>
      <c r="U1392" s="77"/>
      <c r="V1392" s="77"/>
      <c r="W1392" s="77"/>
      <c r="X1392" s="50"/>
      <c r="Y1392" s="50"/>
      <c r="Z1392" s="50"/>
      <c r="AA1392" s="50"/>
      <c r="AB1392" s="49"/>
      <c r="AC1392" s="84">
        <v>1392</v>
      </c>
      <c r="AD13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2" s="107">
        <v>6.5</v>
      </c>
      <c r="AF1392" s="110"/>
      <c r="AG1392" s="2"/>
      <c r="AI1392" s="3"/>
      <c r="AJ1392" s="3"/>
      <c r="AK1392" s="3"/>
    </row>
    <row r="1393" spans="1:37" ht="34.049999999999997" customHeight="1" x14ac:dyDescent="0.3">
      <c r="A1393" t="s">
        <v>2305</v>
      </c>
      <c r="C1393" t="s">
        <v>410</v>
      </c>
      <c r="D1393" s="14"/>
      <c r="E1393" s="14" t="s">
        <v>56</v>
      </c>
      <c r="F1393" s="79">
        <v>5.1016949152542601</v>
      </c>
      <c r="G1393" s="80"/>
      <c r="H1393" s="14"/>
      <c r="I1393" s="14"/>
      <c r="J1393" s="15" t="s">
        <v>410</v>
      </c>
      <c r="K1393" s="64"/>
      <c r="L1393" s="64"/>
      <c r="M1393" s="15"/>
      <c r="N1393" s="81"/>
      <c r="O1393" s="82">
        <v>2332.80029296875</v>
      </c>
      <c r="P1393" s="82">
        <v>4534.8203125</v>
      </c>
      <c r="Q1393" s="75"/>
      <c r="R1393" s="83"/>
      <c r="S1393" s="83"/>
      <c r="T1393" s="77"/>
      <c r="U1393" s="77"/>
      <c r="V1393" s="77"/>
      <c r="W1393" s="77"/>
      <c r="X1393" s="50"/>
      <c r="Y1393" s="50"/>
      <c r="Z1393" s="50"/>
      <c r="AA1393" s="50"/>
      <c r="AB1393" s="49"/>
      <c r="AC1393" s="84">
        <v>1393</v>
      </c>
      <c r="AD13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3" s="107">
        <v>6.5</v>
      </c>
      <c r="AF1393" s="110"/>
      <c r="AG1393" s="2"/>
      <c r="AI1393" s="3"/>
      <c r="AJ1393" s="3"/>
      <c r="AK1393" s="3"/>
    </row>
    <row r="1394" spans="1:37" ht="34.049999999999997" customHeight="1" x14ac:dyDescent="0.3">
      <c r="A1394" t="s">
        <v>2306</v>
      </c>
      <c r="C1394" t="s">
        <v>570</v>
      </c>
      <c r="D1394" s="14"/>
      <c r="E1394" s="14" t="s">
        <v>56</v>
      </c>
      <c r="F1394" s="79">
        <v>5.1016949152542601</v>
      </c>
      <c r="G1394" s="80"/>
      <c r="H1394" s="14"/>
      <c r="I1394" s="14"/>
      <c r="J1394" s="15" t="s">
        <v>570</v>
      </c>
      <c r="K1394" s="64"/>
      <c r="L1394" s="64"/>
      <c r="M1394" s="15"/>
      <c r="N1394" s="81"/>
      <c r="O1394" s="82">
        <v>5930.55078125</v>
      </c>
      <c r="P1394" s="82">
        <v>9541.0703125</v>
      </c>
      <c r="Q1394" s="75"/>
      <c r="R1394" s="83"/>
      <c r="S1394" s="83"/>
      <c r="T1394" s="77"/>
      <c r="U1394" s="77"/>
      <c r="V1394" s="77"/>
      <c r="W1394" s="77"/>
      <c r="X1394" s="50"/>
      <c r="Y1394" s="50"/>
      <c r="Z1394" s="50"/>
      <c r="AA1394" s="50"/>
      <c r="AB1394" s="49"/>
      <c r="AC1394" s="84">
        <v>1394</v>
      </c>
      <c r="AD13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4" s="107">
        <v>6.5</v>
      </c>
      <c r="AF1394" s="110"/>
      <c r="AG1394" s="2"/>
      <c r="AI1394" s="3"/>
      <c r="AJ1394" s="3"/>
      <c r="AK1394" s="3"/>
    </row>
    <row r="1395" spans="1:37" ht="34.049999999999997" customHeight="1" x14ac:dyDescent="0.3">
      <c r="A1395" t="s">
        <v>2307</v>
      </c>
      <c r="C1395" t="s">
        <v>604</v>
      </c>
      <c r="D1395" s="14"/>
      <c r="E1395" s="14" t="s">
        <v>56</v>
      </c>
      <c r="F1395" s="79">
        <v>5.1016949152542601</v>
      </c>
      <c r="G1395" s="80"/>
      <c r="H1395" s="14"/>
      <c r="I1395" s="14"/>
      <c r="J1395" s="15" t="s">
        <v>604</v>
      </c>
      <c r="K1395" s="64"/>
      <c r="L1395" s="64"/>
      <c r="M1395" s="15"/>
      <c r="N1395" s="81"/>
      <c r="O1395" s="82">
        <v>9330.404296875</v>
      </c>
      <c r="P1395" s="82">
        <v>3398.364501953125</v>
      </c>
      <c r="Q1395" s="75"/>
      <c r="R1395" s="83"/>
      <c r="S1395" s="83"/>
      <c r="T1395" s="77"/>
      <c r="U1395" s="77"/>
      <c r="V1395" s="77"/>
      <c r="W1395" s="77"/>
      <c r="X1395" s="50"/>
      <c r="Y1395" s="50"/>
      <c r="Z1395" s="50"/>
      <c r="AA1395" s="50"/>
      <c r="AB1395" s="49"/>
      <c r="AC1395" s="84">
        <v>1395</v>
      </c>
      <c r="AD13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5" s="107">
        <v>6.5</v>
      </c>
      <c r="AF1395" s="110"/>
      <c r="AG1395" s="2"/>
      <c r="AI1395" s="3"/>
      <c r="AJ1395" s="3"/>
      <c r="AK1395" s="3"/>
    </row>
    <row r="1396" spans="1:37" ht="34.049999999999997" customHeight="1" x14ac:dyDescent="0.3">
      <c r="A1396" t="s">
        <v>2308</v>
      </c>
      <c r="C1396" t="s">
        <v>341</v>
      </c>
      <c r="D1396" s="14"/>
      <c r="E1396" s="14" t="s">
        <v>56</v>
      </c>
      <c r="F1396" s="79">
        <v>5.1016949152542601</v>
      </c>
      <c r="G1396" s="80"/>
      <c r="H1396" s="14"/>
      <c r="I1396" s="14"/>
      <c r="J1396" s="15" t="s">
        <v>341</v>
      </c>
      <c r="K1396" s="64"/>
      <c r="L1396" s="64"/>
      <c r="M1396" s="15"/>
      <c r="N1396" s="81"/>
      <c r="O1396" s="82">
        <v>1997.57421875</v>
      </c>
      <c r="P1396" s="82">
        <v>6495.73876953125</v>
      </c>
      <c r="Q1396" s="75"/>
      <c r="R1396" s="83"/>
      <c r="S1396" s="83"/>
      <c r="T1396" s="77"/>
      <c r="U1396" s="77"/>
      <c r="V1396" s="77"/>
      <c r="W1396" s="77"/>
      <c r="X1396" s="50"/>
      <c r="Y1396" s="50"/>
      <c r="Z1396" s="50"/>
      <c r="AA1396" s="50"/>
      <c r="AB1396" s="49"/>
      <c r="AC1396" s="84">
        <v>1396</v>
      </c>
      <c r="AD13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6" s="107">
        <v>6.5</v>
      </c>
      <c r="AF1396" s="110"/>
      <c r="AG1396" s="2"/>
      <c r="AI1396" s="3"/>
      <c r="AJ1396" s="3"/>
      <c r="AK1396" s="3"/>
    </row>
    <row r="1397" spans="1:37" ht="34.049999999999997" customHeight="1" x14ac:dyDescent="0.3">
      <c r="A1397" t="s">
        <v>2309</v>
      </c>
      <c r="C1397" t="s">
        <v>256</v>
      </c>
      <c r="D1397" s="14"/>
      <c r="E1397" s="14" t="s">
        <v>56</v>
      </c>
      <c r="F1397" s="79">
        <v>5.1016949152542601</v>
      </c>
      <c r="G1397" s="80"/>
      <c r="H1397" s="14"/>
      <c r="I1397" s="14"/>
      <c r="J1397" s="15" t="s">
        <v>256</v>
      </c>
      <c r="K1397" s="64"/>
      <c r="L1397" s="64"/>
      <c r="M1397" s="15"/>
      <c r="N1397" s="81"/>
      <c r="O1397" s="82">
        <v>9578.9287109375</v>
      </c>
      <c r="P1397" s="82">
        <v>5319.3193359375</v>
      </c>
      <c r="Q1397" s="75"/>
      <c r="R1397" s="83"/>
      <c r="S1397" s="83"/>
      <c r="T1397" s="77"/>
      <c r="U1397" s="77"/>
      <c r="V1397" s="77"/>
      <c r="W1397" s="77"/>
      <c r="X1397" s="50"/>
      <c r="Y1397" s="50"/>
      <c r="Z1397" s="50"/>
      <c r="AA1397" s="50"/>
      <c r="AB1397" s="49"/>
      <c r="AC1397" s="84">
        <v>1397</v>
      </c>
      <c r="AD13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7" s="107">
        <v>6.5</v>
      </c>
      <c r="AF1397" s="110"/>
      <c r="AG1397" s="2"/>
      <c r="AI1397" s="3"/>
      <c r="AJ1397" s="3"/>
      <c r="AK1397" s="3"/>
    </row>
    <row r="1398" spans="1:37" ht="34.049999999999997" customHeight="1" x14ac:dyDescent="0.3">
      <c r="A1398" t="s">
        <v>2310</v>
      </c>
      <c r="C1398" t="s">
        <v>351</v>
      </c>
      <c r="D1398" s="14"/>
      <c r="E1398" s="14" t="s">
        <v>56</v>
      </c>
      <c r="F1398" s="79">
        <v>5.1016949152542601</v>
      </c>
      <c r="G1398" s="80"/>
      <c r="H1398" s="14"/>
      <c r="I1398" s="14"/>
      <c r="J1398" s="15" t="s">
        <v>351</v>
      </c>
      <c r="K1398" s="64"/>
      <c r="L1398" s="64"/>
      <c r="M1398" s="15"/>
      <c r="N1398" s="81"/>
      <c r="O1398" s="82">
        <v>4153.03125</v>
      </c>
      <c r="P1398" s="82">
        <v>9390.794921875</v>
      </c>
      <c r="Q1398" s="75"/>
      <c r="R1398" s="83"/>
      <c r="S1398" s="83"/>
      <c r="T1398" s="77"/>
      <c r="U1398" s="77"/>
      <c r="V1398" s="77"/>
      <c r="W1398" s="77"/>
      <c r="X1398" s="50"/>
      <c r="Y1398" s="50"/>
      <c r="Z1398" s="50"/>
      <c r="AA1398" s="50"/>
      <c r="AB1398" s="49"/>
      <c r="AC1398" s="84">
        <v>1398</v>
      </c>
      <c r="AD13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8" s="107">
        <v>6.5</v>
      </c>
      <c r="AF1398" s="110"/>
      <c r="AG1398" s="2"/>
      <c r="AI1398" s="3"/>
      <c r="AJ1398" s="3"/>
      <c r="AK1398" s="3"/>
    </row>
    <row r="1399" spans="1:37" ht="34.049999999999997" customHeight="1" x14ac:dyDescent="0.3">
      <c r="A1399" t="s">
        <v>2311</v>
      </c>
      <c r="C1399" t="s">
        <v>243</v>
      </c>
      <c r="D1399" s="14"/>
      <c r="E1399" s="14" t="s">
        <v>56</v>
      </c>
      <c r="F1399" s="79">
        <v>5.1016949152542601</v>
      </c>
      <c r="G1399" s="80"/>
      <c r="H1399" s="14"/>
      <c r="I1399" s="14"/>
      <c r="J1399" s="15" t="s">
        <v>243</v>
      </c>
      <c r="K1399" s="64"/>
      <c r="L1399" s="64"/>
      <c r="M1399" s="15"/>
      <c r="N1399" s="81"/>
      <c r="O1399" s="82">
        <v>2795.681640625</v>
      </c>
      <c r="P1399" s="82">
        <v>7794.97900390625</v>
      </c>
      <c r="Q1399" s="75"/>
      <c r="R1399" s="83"/>
      <c r="S1399" s="83"/>
      <c r="T1399" s="77"/>
      <c r="U1399" s="77"/>
      <c r="V1399" s="77"/>
      <c r="W1399" s="77"/>
      <c r="X1399" s="50"/>
      <c r="Y1399" s="50"/>
      <c r="Z1399" s="50"/>
      <c r="AA1399" s="50"/>
      <c r="AB1399" s="49"/>
      <c r="AC1399" s="84">
        <v>1399</v>
      </c>
      <c r="AD13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399" s="107">
        <v>6.5</v>
      </c>
      <c r="AF1399" s="110"/>
      <c r="AG1399" s="2"/>
      <c r="AI1399" s="3"/>
      <c r="AJ1399" s="3"/>
      <c r="AK1399" s="3"/>
    </row>
    <row r="1400" spans="1:37" ht="34.049999999999997" customHeight="1" x14ac:dyDescent="0.3">
      <c r="A1400" t="s">
        <v>2312</v>
      </c>
      <c r="C1400" t="s">
        <v>217</v>
      </c>
      <c r="D1400" s="14"/>
      <c r="E1400" s="14" t="s">
        <v>56</v>
      </c>
      <c r="F1400" s="79">
        <v>5.1016949152542601</v>
      </c>
      <c r="G1400" s="80"/>
      <c r="H1400" s="14"/>
      <c r="I1400" s="14"/>
      <c r="J1400" s="15" t="s">
        <v>217</v>
      </c>
      <c r="K1400" s="64"/>
      <c r="L1400" s="64"/>
      <c r="M1400" s="15"/>
      <c r="N1400" s="81"/>
      <c r="O1400" s="82">
        <v>6482.0244140625</v>
      </c>
      <c r="P1400" s="82">
        <v>2103.05322265625</v>
      </c>
      <c r="Q1400" s="75"/>
      <c r="R1400" s="83"/>
      <c r="S1400" s="83"/>
      <c r="T1400" s="77"/>
      <c r="U1400" s="77"/>
      <c r="V1400" s="77"/>
      <c r="W1400" s="77"/>
      <c r="X1400" s="50"/>
      <c r="Y1400" s="50"/>
      <c r="Z1400" s="50"/>
      <c r="AA1400" s="50"/>
      <c r="AB1400" s="49"/>
      <c r="AC1400" s="84">
        <v>1400</v>
      </c>
      <c r="AD14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0" s="107">
        <v>6.5</v>
      </c>
      <c r="AF1400" s="110"/>
      <c r="AG1400" s="2"/>
      <c r="AI1400" s="3"/>
      <c r="AJ1400" s="3"/>
      <c r="AK1400" s="3"/>
    </row>
    <row r="1401" spans="1:37" ht="34.049999999999997" customHeight="1" x14ac:dyDescent="0.3">
      <c r="A1401" t="s">
        <v>2313</v>
      </c>
      <c r="C1401" t="s">
        <v>224</v>
      </c>
      <c r="D1401" s="14"/>
      <c r="E1401" s="14" t="s">
        <v>56</v>
      </c>
      <c r="F1401" s="79">
        <v>5.1016949152542601</v>
      </c>
      <c r="G1401" s="80"/>
      <c r="H1401" s="14"/>
      <c r="I1401" s="14"/>
      <c r="J1401" s="15" t="s">
        <v>224</v>
      </c>
      <c r="K1401" s="64"/>
      <c r="L1401" s="64"/>
      <c r="M1401" s="15"/>
      <c r="N1401" s="81"/>
      <c r="O1401" s="82">
        <v>1158.604736328125</v>
      </c>
      <c r="P1401" s="82">
        <v>4246.5009765625</v>
      </c>
      <c r="Q1401" s="75"/>
      <c r="R1401" s="83"/>
      <c r="S1401" s="83"/>
      <c r="T1401" s="77"/>
      <c r="U1401" s="77"/>
      <c r="V1401" s="77"/>
      <c r="W1401" s="77"/>
      <c r="X1401" s="50"/>
      <c r="Y1401" s="50"/>
      <c r="Z1401" s="50"/>
      <c r="AA1401" s="50"/>
      <c r="AB1401" s="49"/>
      <c r="AC1401" s="84">
        <v>1401</v>
      </c>
      <c r="AD14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1" s="107">
        <v>6.5</v>
      </c>
      <c r="AF1401" s="110"/>
      <c r="AG1401" s="2"/>
      <c r="AI1401" s="3"/>
      <c r="AJ1401" s="3"/>
      <c r="AK1401" s="3"/>
    </row>
    <row r="1402" spans="1:37" ht="34.049999999999997" customHeight="1" x14ac:dyDescent="0.3">
      <c r="A1402" t="s">
        <v>2314</v>
      </c>
      <c r="C1402" t="s">
        <v>175</v>
      </c>
      <c r="D1402" s="14"/>
      <c r="E1402" s="14" t="s">
        <v>56</v>
      </c>
      <c r="F1402" s="79">
        <v>5.1016949152542601</v>
      </c>
      <c r="G1402" s="80"/>
      <c r="H1402" s="14"/>
      <c r="I1402" s="14"/>
      <c r="J1402" s="15" t="s">
        <v>175</v>
      </c>
      <c r="K1402" s="64"/>
      <c r="L1402" s="64"/>
      <c r="M1402" s="15"/>
      <c r="N1402" s="81"/>
      <c r="O1402" s="82">
        <v>4024.57958984375</v>
      </c>
      <c r="P1402" s="82">
        <v>8532.68359375</v>
      </c>
      <c r="Q1402" s="75"/>
      <c r="R1402" s="83"/>
      <c r="S1402" s="83"/>
      <c r="T1402" s="77"/>
      <c r="U1402" s="77"/>
      <c r="V1402" s="77"/>
      <c r="W1402" s="77"/>
      <c r="X1402" s="50"/>
      <c r="Y1402" s="50"/>
      <c r="Z1402" s="50"/>
      <c r="AA1402" s="50"/>
      <c r="AB1402" s="49"/>
      <c r="AC1402" s="84">
        <v>1402</v>
      </c>
      <c r="AD14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2" s="107">
        <v>6.5</v>
      </c>
      <c r="AF1402" s="110"/>
      <c r="AG1402" s="2"/>
      <c r="AI1402" s="3"/>
      <c r="AJ1402" s="3"/>
      <c r="AK1402" s="3"/>
    </row>
    <row r="1403" spans="1:37" ht="34.049999999999997" customHeight="1" x14ac:dyDescent="0.3">
      <c r="A1403" t="s">
        <v>2315</v>
      </c>
      <c r="C1403" t="s">
        <v>191</v>
      </c>
      <c r="D1403" s="14"/>
      <c r="E1403" s="14" t="s">
        <v>56</v>
      </c>
      <c r="F1403" s="79">
        <v>5.1016949152542601</v>
      </c>
      <c r="G1403" s="80"/>
      <c r="H1403" s="14"/>
      <c r="I1403" s="14"/>
      <c r="J1403" s="15" t="s">
        <v>191</v>
      </c>
      <c r="K1403" s="64"/>
      <c r="L1403" s="64"/>
      <c r="M1403" s="15"/>
      <c r="N1403" s="81"/>
      <c r="O1403" s="82">
        <v>3994.002197265625</v>
      </c>
      <c r="P1403" s="82">
        <v>8683.72265625</v>
      </c>
      <c r="Q1403" s="75"/>
      <c r="R1403" s="83"/>
      <c r="S1403" s="83"/>
      <c r="T1403" s="77"/>
      <c r="U1403" s="77"/>
      <c r="V1403" s="77"/>
      <c r="W1403" s="77"/>
      <c r="X1403" s="50"/>
      <c r="Y1403" s="50"/>
      <c r="Z1403" s="50"/>
      <c r="AA1403" s="50"/>
      <c r="AB1403" s="49"/>
      <c r="AC1403" s="84">
        <v>1403</v>
      </c>
      <c r="AD14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3" s="107">
        <v>6.5</v>
      </c>
      <c r="AF1403" s="110"/>
      <c r="AG1403" s="2"/>
      <c r="AI1403" s="3"/>
      <c r="AJ1403" s="3"/>
      <c r="AK1403" s="3"/>
    </row>
    <row r="1404" spans="1:37" ht="34.049999999999997" customHeight="1" x14ac:dyDescent="0.3">
      <c r="A1404" t="s">
        <v>2316</v>
      </c>
      <c r="C1404" t="s">
        <v>487</v>
      </c>
      <c r="D1404" s="14"/>
      <c r="E1404" s="14" t="s">
        <v>56</v>
      </c>
      <c r="F1404" s="79">
        <v>5.1016949152542601</v>
      </c>
      <c r="G1404" s="80"/>
      <c r="H1404" s="14"/>
      <c r="I1404" s="14"/>
      <c r="J1404" s="15" t="s">
        <v>487</v>
      </c>
      <c r="K1404" s="64"/>
      <c r="L1404" s="64"/>
      <c r="M1404" s="15"/>
      <c r="N1404" s="81"/>
      <c r="O1404" s="82">
        <v>4711.50244140625</v>
      </c>
      <c r="P1404" s="82">
        <v>7430.513671875</v>
      </c>
      <c r="Q1404" s="75"/>
      <c r="R1404" s="83"/>
      <c r="S1404" s="83"/>
      <c r="T1404" s="77"/>
      <c r="U1404" s="77"/>
      <c r="V1404" s="77"/>
      <c r="W1404" s="77"/>
      <c r="X1404" s="50"/>
      <c r="Y1404" s="50"/>
      <c r="Z1404" s="50"/>
      <c r="AA1404" s="50"/>
      <c r="AB1404" s="49"/>
      <c r="AC1404" s="84">
        <v>1404</v>
      </c>
      <c r="AD14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4" s="107">
        <v>6.5</v>
      </c>
      <c r="AF1404" s="110"/>
      <c r="AG1404" s="2"/>
      <c r="AI1404" s="3"/>
      <c r="AJ1404" s="3"/>
      <c r="AK1404" s="3"/>
    </row>
    <row r="1405" spans="1:37" ht="34.049999999999997" customHeight="1" x14ac:dyDescent="0.3">
      <c r="A1405" t="s">
        <v>2317</v>
      </c>
      <c r="C1405" t="s">
        <v>233</v>
      </c>
      <c r="D1405" s="14"/>
      <c r="E1405" s="14" t="s">
        <v>56</v>
      </c>
      <c r="F1405" s="79">
        <v>5.1016949152542601</v>
      </c>
      <c r="G1405" s="80"/>
      <c r="H1405" s="14"/>
      <c r="I1405" s="14"/>
      <c r="J1405" s="15" t="s">
        <v>233</v>
      </c>
      <c r="K1405" s="64"/>
      <c r="L1405" s="64"/>
      <c r="M1405" s="15"/>
      <c r="N1405" s="81"/>
      <c r="O1405" s="82">
        <v>5878.4140625</v>
      </c>
      <c r="P1405" s="82">
        <v>297.87551879882812</v>
      </c>
      <c r="Q1405" s="75"/>
      <c r="R1405" s="83"/>
      <c r="S1405" s="83"/>
      <c r="T1405" s="77"/>
      <c r="U1405" s="77"/>
      <c r="V1405" s="77"/>
      <c r="W1405" s="77"/>
      <c r="X1405" s="50"/>
      <c r="Y1405" s="50"/>
      <c r="Z1405" s="50"/>
      <c r="AA1405" s="50"/>
      <c r="AB1405" s="49"/>
      <c r="AC1405" s="84">
        <v>1405</v>
      </c>
      <c r="AD14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5" s="107">
        <v>6.5</v>
      </c>
      <c r="AF1405" s="110"/>
      <c r="AG1405" s="2"/>
      <c r="AI1405" s="3"/>
      <c r="AJ1405" s="3"/>
      <c r="AK1405" s="3"/>
    </row>
    <row r="1406" spans="1:37" ht="34.049999999999997" customHeight="1" x14ac:dyDescent="0.3">
      <c r="A1406" t="s">
        <v>2318</v>
      </c>
      <c r="C1406" t="s">
        <v>222</v>
      </c>
      <c r="D1406" s="14"/>
      <c r="E1406" s="14" t="s">
        <v>56</v>
      </c>
      <c r="F1406" s="79">
        <v>5.1016949152542601</v>
      </c>
      <c r="G1406" s="80"/>
      <c r="H1406" s="14"/>
      <c r="I1406" s="14"/>
      <c r="J1406" s="15" t="s">
        <v>222</v>
      </c>
      <c r="K1406" s="64"/>
      <c r="L1406" s="64"/>
      <c r="M1406" s="15"/>
      <c r="N1406" s="81"/>
      <c r="O1406" s="82">
        <v>5042.27001953125</v>
      </c>
      <c r="P1406" s="82">
        <v>931.49237060546875</v>
      </c>
      <c r="Q1406" s="75"/>
      <c r="R1406" s="83"/>
      <c r="S1406" s="83"/>
      <c r="T1406" s="77"/>
      <c r="U1406" s="77"/>
      <c r="V1406" s="77"/>
      <c r="W1406" s="77"/>
      <c r="X1406" s="50"/>
      <c r="Y1406" s="50"/>
      <c r="Z1406" s="50"/>
      <c r="AA1406" s="50"/>
      <c r="AB1406" s="49"/>
      <c r="AC1406" s="84">
        <v>1406</v>
      </c>
      <c r="AD14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6" s="107">
        <v>6.5</v>
      </c>
      <c r="AF1406" s="110"/>
      <c r="AG1406" s="2"/>
      <c r="AI1406" s="3"/>
      <c r="AJ1406" s="3"/>
      <c r="AK1406" s="3"/>
    </row>
    <row r="1407" spans="1:37" ht="34.049999999999997" customHeight="1" x14ac:dyDescent="0.3">
      <c r="A1407" t="s">
        <v>2319</v>
      </c>
      <c r="C1407" t="s">
        <v>409</v>
      </c>
      <c r="D1407" s="14"/>
      <c r="E1407" s="14" t="s">
        <v>56</v>
      </c>
      <c r="F1407" s="79">
        <v>5.1016949152542601</v>
      </c>
      <c r="G1407" s="80"/>
      <c r="H1407" s="14"/>
      <c r="I1407" s="14"/>
      <c r="J1407" s="15" t="s">
        <v>409</v>
      </c>
      <c r="K1407" s="64"/>
      <c r="L1407" s="64"/>
      <c r="M1407" s="15"/>
      <c r="N1407" s="81"/>
      <c r="O1407" s="82">
        <v>7665.9267578125</v>
      </c>
      <c r="P1407" s="82">
        <v>8903.451171875</v>
      </c>
      <c r="Q1407" s="75"/>
      <c r="R1407" s="83"/>
      <c r="S1407" s="83"/>
      <c r="T1407" s="77"/>
      <c r="U1407" s="77"/>
      <c r="V1407" s="77"/>
      <c r="W1407" s="77"/>
      <c r="X1407" s="50"/>
      <c r="Y1407" s="50"/>
      <c r="Z1407" s="50"/>
      <c r="AA1407" s="50"/>
      <c r="AB1407" s="49"/>
      <c r="AC1407" s="84">
        <v>1407</v>
      </c>
      <c r="AD14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7" s="107">
        <v>6.5</v>
      </c>
      <c r="AF1407" s="110"/>
      <c r="AG1407" s="2"/>
      <c r="AI1407" s="3"/>
      <c r="AJ1407" s="3"/>
      <c r="AK1407" s="3"/>
    </row>
    <row r="1408" spans="1:37" ht="34.049999999999997" customHeight="1" x14ac:dyDescent="0.3">
      <c r="A1408" t="s">
        <v>2320</v>
      </c>
      <c r="C1408" t="s">
        <v>521</v>
      </c>
      <c r="D1408" s="14"/>
      <c r="E1408" s="14" t="s">
        <v>56</v>
      </c>
      <c r="F1408" s="79">
        <v>5.1016949152542601</v>
      </c>
      <c r="G1408" s="80"/>
      <c r="H1408" s="14"/>
      <c r="I1408" s="14"/>
      <c r="J1408" s="15" t="s">
        <v>521</v>
      </c>
      <c r="K1408" s="64"/>
      <c r="L1408" s="64"/>
      <c r="M1408" s="15"/>
      <c r="N1408" s="81"/>
      <c r="O1408" s="82">
        <v>4432.5029296875</v>
      </c>
      <c r="P1408" s="82">
        <v>9607.4921875</v>
      </c>
      <c r="Q1408" s="75"/>
      <c r="R1408" s="83"/>
      <c r="S1408" s="83"/>
      <c r="T1408" s="77"/>
      <c r="U1408" s="77"/>
      <c r="V1408" s="77"/>
      <c r="W1408" s="77"/>
      <c r="X1408" s="50"/>
      <c r="Y1408" s="50"/>
      <c r="Z1408" s="50"/>
      <c r="AA1408" s="50"/>
      <c r="AB1408" s="49"/>
      <c r="AC1408" s="84">
        <v>1408</v>
      </c>
      <c r="AD14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8" s="107">
        <v>6.5</v>
      </c>
      <c r="AF1408" s="110"/>
      <c r="AG1408" s="2"/>
      <c r="AI1408" s="3"/>
      <c r="AJ1408" s="3"/>
      <c r="AK1408" s="3"/>
    </row>
    <row r="1409" spans="1:37" ht="34.049999999999997" customHeight="1" x14ac:dyDescent="0.3">
      <c r="A1409" t="s">
        <v>2321</v>
      </c>
      <c r="C1409" t="s">
        <v>300</v>
      </c>
      <c r="D1409" s="14"/>
      <c r="E1409" s="14" t="s">
        <v>56</v>
      </c>
      <c r="F1409" s="79">
        <v>5.1016949152542601</v>
      </c>
      <c r="G1409" s="80"/>
      <c r="H1409" s="14"/>
      <c r="I1409" s="14"/>
      <c r="J1409" s="15" t="s">
        <v>300</v>
      </c>
      <c r="K1409" s="64"/>
      <c r="L1409" s="64"/>
      <c r="M1409" s="15"/>
      <c r="N1409" s="81"/>
      <c r="O1409" s="82">
        <v>7920.634765625</v>
      </c>
      <c r="P1409" s="82">
        <v>5344.57080078125</v>
      </c>
      <c r="Q1409" s="75"/>
      <c r="R1409" s="83"/>
      <c r="S1409" s="83"/>
      <c r="T1409" s="77"/>
      <c r="U1409" s="77"/>
      <c r="V1409" s="77"/>
      <c r="W1409" s="77"/>
      <c r="X1409" s="50"/>
      <c r="Y1409" s="50"/>
      <c r="Z1409" s="50"/>
      <c r="AA1409" s="50"/>
      <c r="AB1409" s="49"/>
      <c r="AC1409" s="84">
        <v>1409</v>
      </c>
      <c r="AD14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09" s="107">
        <v>6.5</v>
      </c>
      <c r="AF1409" s="110"/>
      <c r="AG1409" s="2"/>
      <c r="AI1409" s="3"/>
      <c r="AJ1409" s="3"/>
      <c r="AK1409" s="3"/>
    </row>
    <row r="1410" spans="1:37" ht="34.049999999999997" customHeight="1" x14ac:dyDescent="0.3">
      <c r="A1410" t="s">
        <v>2322</v>
      </c>
      <c r="C1410" t="s">
        <v>605</v>
      </c>
      <c r="D1410" s="14"/>
      <c r="E1410" s="14" t="s">
        <v>56</v>
      </c>
      <c r="F1410" s="79">
        <v>5.1016949152542601</v>
      </c>
      <c r="G1410" s="80"/>
      <c r="H1410" s="14"/>
      <c r="I1410" s="14"/>
      <c r="J1410" s="15" t="s">
        <v>605</v>
      </c>
      <c r="K1410" s="64"/>
      <c r="L1410" s="64"/>
      <c r="M1410" s="15"/>
      <c r="N1410" s="81"/>
      <c r="O1410" s="82">
        <v>2692.18896484375</v>
      </c>
      <c r="P1410" s="82">
        <v>1401.5872802734375</v>
      </c>
      <c r="Q1410" s="75"/>
      <c r="R1410" s="83"/>
      <c r="S1410" s="83"/>
      <c r="T1410" s="77"/>
      <c r="U1410" s="77"/>
      <c r="V1410" s="77"/>
      <c r="W1410" s="77"/>
      <c r="X1410" s="50"/>
      <c r="Y1410" s="50"/>
      <c r="Z1410" s="50"/>
      <c r="AA1410" s="50"/>
      <c r="AB1410" s="49"/>
      <c r="AC1410" s="84">
        <v>1410</v>
      </c>
      <c r="AD14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0" s="107">
        <v>6.5</v>
      </c>
      <c r="AF1410" s="110"/>
      <c r="AG1410" s="2"/>
      <c r="AI1410" s="3"/>
      <c r="AJ1410" s="3"/>
      <c r="AK1410" s="3"/>
    </row>
    <row r="1411" spans="1:37" ht="34.049999999999997" customHeight="1" x14ac:dyDescent="0.3">
      <c r="A1411" t="s">
        <v>2323</v>
      </c>
      <c r="C1411" t="s">
        <v>341</v>
      </c>
      <c r="D1411" s="14"/>
      <c r="E1411" s="14" t="s">
        <v>56</v>
      </c>
      <c r="F1411" s="79">
        <v>5.1016949152542601</v>
      </c>
      <c r="G1411" s="80"/>
      <c r="H1411" s="14"/>
      <c r="I1411" s="14"/>
      <c r="J1411" s="15" t="s">
        <v>341</v>
      </c>
      <c r="K1411" s="64"/>
      <c r="L1411" s="64"/>
      <c r="M1411" s="15"/>
      <c r="N1411" s="81"/>
      <c r="O1411" s="82">
        <v>245.57373046875</v>
      </c>
      <c r="P1411" s="82">
        <v>3683.7626953125</v>
      </c>
      <c r="Q1411" s="75"/>
      <c r="R1411" s="83"/>
      <c r="S1411" s="83"/>
      <c r="T1411" s="77"/>
      <c r="U1411" s="77"/>
      <c r="V1411" s="77"/>
      <c r="W1411" s="77"/>
      <c r="X1411" s="50"/>
      <c r="Y1411" s="50"/>
      <c r="Z1411" s="50"/>
      <c r="AA1411" s="50"/>
      <c r="AB1411" s="49"/>
      <c r="AC1411" s="84">
        <v>1411</v>
      </c>
      <c r="AD14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1" s="107">
        <v>6.5</v>
      </c>
      <c r="AF1411" s="110"/>
      <c r="AG1411" s="2"/>
      <c r="AI1411" s="3"/>
      <c r="AJ1411" s="3"/>
      <c r="AK1411" s="3"/>
    </row>
    <row r="1412" spans="1:37" ht="34.049999999999997" customHeight="1" x14ac:dyDescent="0.3">
      <c r="A1412" t="s">
        <v>2324</v>
      </c>
      <c r="C1412" t="s">
        <v>409</v>
      </c>
      <c r="D1412" s="14"/>
      <c r="E1412" s="14" t="s">
        <v>56</v>
      </c>
      <c r="F1412" s="79">
        <v>5.1016949152542601</v>
      </c>
      <c r="G1412" s="80"/>
      <c r="H1412" s="14"/>
      <c r="I1412" s="14"/>
      <c r="J1412" s="15" t="s">
        <v>409</v>
      </c>
      <c r="K1412" s="64"/>
      <c r="L1412" s="64"/>
      <c r="M1412" s="15"/>
      <c r="N1412" s="81"/>
      <c r="O1412" s="82">
        <v>9599.7685546875</v>
      </c>
      <c r="P1412" s="82">
        <v>5342.7353515625</v>
      </c>
      <c r="Q1412" s="75"/>
      <c r="R1412" s="83"/>
      <c r="S1412" s="83"/>
      <c r="T1412" s="77"/>
      <c r="U1412" s="77"/>
      <c r="V1412" s="77"/>
      <c r="W1412" s="77"/>
      <c r="X1412" s="50"/>
      <c r="Y1412" s="50"/>
      <c r="Z1412" s="50"/>
      <c r="AA1412" s="50"/>
      <c r="AB1412" s="49"/>
      <c r="AC1412" s="84">
        <v>1412</v>
      </c>
      <c r="AD14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2" s="107">
        <v>6.5</v>
      </c>
      <c r="AF1412" s="110"/>
      <c r="AG1412" s="2"/>
      <c r="AI1412" s="3"/>
      <c r="AJ1412" s="3"/>
      <c r="AK1412" s="3"/>
    </row>
    <row r="1413" spans="1:37" ht="34.049999999999997" customHeight="1" x14ac:dyDescent="0.3">
      <c r="A1413" t="s">
        <v>2325</v>
      </c>
      <c r="C1413" t="s">
        <v>606</v>
      </c>
      <c r="D1413" s="14"/>
      <c r="E1413" s="14" t="s">
        <v>56</v>
      </c>
      <c r="F1413" s="79">
        <v>5.1016949152542601</v>
      </c>
      <c r="G1413" s="80"/>
      <c r="H1413" s="14"/>
      <c r="I1413" s="14"/>
      <c r="J1413" s="15" t="s">
        <v>606</v>
      </c>
      <c r="K1413" s="64"/>
      <c r="L1413" s="64"/>
      <c r="M1413" s="15"/>
      <c r="N1413" s="81"/>
      <c r="O1413" s="82">
        <v>3952.584716796875</v>
      </c>
      <c r="P1413" s="82">
        <v>8141.98388671875</v>
      </c>
      <c r="Q1413" s="75"/>
      <c r="R1413" s="83"/>
      <c r="S1413" s="83"/>
      <c r="T1413" s="77"/>
      <c r="U1413" s="77"/>
      <c r="V1413" s="77"/>
      <c r="W1413" s="77"/>
      <c r="X1413" s="50"/>
      <c r="Y1413" s="50"/>
      <c r="Z1413" s="50"/>
      <c r="AA1413" s="50"/>
      <c r="AB1413" s="49"/>
      <c r="AC1413" s="84">
        <v>1413</v>
      </c>
      <c r="AD14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3" s="107">
        <v>6.5</v>
      </c>
      <c r="AF1413" s="110"/>
      <c r="AG1413" s="2"/>
      <c r="AI1413" s="3"/>
      <c r="AJ1413" s="3"/>
      <c r="AK1413" s="3"/>
    </row>
    <row r="1414" spans="1:37" ht="34.049999999999997" customHeight="1" x14ac:dyDescent="0.3">
      <c r="A1414" t="s">
        <v>2326</v>
      </c>
      <c r="C1414" t="s">
        <v>358</v>
      </c>
      <c r="D1414" s="14"/>
      <c r="E1414" s="14" t="s">
        <v>56</v>
      </c>
      <c r="F1414" s="79">
        <v>5.1016949152542601</v>
      </c>
      <c r="G1414" s="80"/>
      <c r="H1414" s="14"/>
      <c r="I1414" s="14"/>
      <c r="J1414" s="15" t="s">
        <v>358</v>
      </c>
      <c r="K1414" s="64"/>
      <c r="L1414" s="64"/>
      <c r="M1414" s="15"/>
      <c r="N1414" s="81"/>
      <c r="O1414" s="82">
        <v>3777.866455078125</v>
      </c>
      <c r="P1414" s="82">
        <v>6585.7646484375</v>
      </c>
      <c r="Q1414" s="75"/>
      <c r="R1414" s="83"/>
      <c r="S1414" s="83"/>
      <c r="T1414" s="77"/>
      <c r="U1414" s="77"/>
      <c r="V1414" s="77"/>
      <c r="W1414" s="77"/>
      <c r="X1414" s="50"/>
      <c r="Y1414" s="50"/>
      <c r="Z1414" s="50"/>
      <c r="AA1414" s="50"/>
      <c r="AB1414" s="49"/>
      <c r="AC1414" s="84">
        <v>1414</v>
      </c>
      <c r="AD14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4" s="107">
        <v>6.5</v>
      </c>
      <c r="AF1414" s="110"/>
      <c r="AG1414" s="2"/>
      <c r="AI1414" s="3"/>
      <c r="AJ1414" s="3"/>
      <c r="AK1414" s="3"/>
    </row>
    <row r="1415" spans="1:37" ht="34.049999999999997" customHeight="1" x14ac:dyDescent="0.3">
      <c r="A1415" t="s">
        <v>2327</v>
      </c>
      <c r="C1415" t="s">
        <v>352</v>
      </c>
      <c r="D1415" s="14"/>
      <c r="E1415" s="14" t="s">
        <v>56</v>
      </c>
      <c r="F1415" s="79">
        <v>5.1016949152542601</v>
      </c>
      <c r="G1415" s="80"/>
      <c r="H1415" s="14"/>
      <c r="I1415" s="14"/>
      <c r="J1415" s="15" t="s">
        <v>352</v>
      </c>
      <c r="K1415" s="64"/>
      <c r="L1415" s="64"/>
      <c r="M1415" s="15"/>
      <c r="N1415" s="81"/>
      <c r="O1415" s="82">
        <v>7127.89501953125</v>
      </c>
      <c r="P1415" s="82">
        <v>1045.171630859375</v>
      </c>
      <c r="Q1415" s="75"/>
      <c r="R1415" s="83"/>
      <c r="S1415" s="83"/>
      <c r="T1415" s="77"/>
      <c r="U1415" s="77"/>
      <c r="V1415" s="77"/>
      <c r="W1415" s="77"/>
      <c r="X1415" s="50"/>
      <c r="Y1415" s="50"/>
      <c r="Z1415" s="50"/>
      <c r="AA1415" s="50"/>
      <c r="AB1415" s="49"/>
      <c r="AC1415" s="84">
        <v>1415</v>
      </c>
      <c r="AD14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5" s="107">
        <v>6.5</v>
      </c>
      <c r="AF1415" s="110"/>
      <c r="AG1415" s="2"/>
      <c r="AI1415" s="3"/>
      <c r="AJ1415" s="3"/>
      <c r="AK1415" s="3"/>
    </row>
    <row r="1416" spans="1:37" ht="34.049999999999997" customHeight="1" x14ac:dyDescent="0.3">
      <c r="A1416" t="s">
        <v>2328</v>
      </c>
      <c r="C1416" t="s">
        <v>411</v>
      </c>
      <c r="D1416" s="14"/>
      <c r="E1416" s="14" t="s">
        <v>56</v>
      </c>
      <c r="F1416" s="79">
        <v>5.1016949152542601</v>
      </c>
      <c r="G1416" s="80"/>
      <c r="H1416" s="14"/>
      <c r="I1416" s="14"/>
      <c r="J1416" s="15" t="s">
        <v>411</v>
      </c>
      <c r="K1416" s="64"/>
      <c r="L1416" s="64"/>
      <c r="M1416" s="15"/>
      <c r="N1416" s="81"/>
      <c r="O1416" s="82">
        <v>4621.72509765625</v>
      </c>
      <c r="P1416" s="82">
        <v>395.236083984375</v>
      </c>
      <c r="Q1416" s="75"/>
      <c r="R1416" s="83"/>
      <c r="S1416" s="83"/>
      <c r="T1416" s="77"/>
      <c r="U1416" s="77"/>
      <c r="V1416" s="77"/>
      <c r="W1416" s="77"/>
      <c r="X1416" s="50"/>
      <c r="Y1416" s="50"/>
      <c r="Z1416" s="50"/>
      <c r="AA1416" s="50"/>
      <c r="AB1416" s="49"/>
      <c r="AC1416" s="84">
        <v>1416</v>
      </c>
      <c r="AD14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6" s="107">
        <v>6.5</v>
      </c>
      <c r="AF1416" s="110"/>
      <c r="AG1416" s="2"/>
      <c r="AI1416" s="3"/>
      <c r="AJ1416" s="3"/>
      <c r="AK1416" s="3"/>
    </row>
    <row r="1417" spans="1:37" ht="34.049999999999997" customHeight="1" x14ac:dyDescent="0.3">
      <c r="A1417" t="s">
        <v>2329</v>
      </c>
      <c r="C1417" t="s">
        <v>190</v>
      </c>
      <c r="D1417" s="14"/>
      <c r="E1417" s="14" t="s">
        <v>56</v>
      </c>
      <c r="F1417" s="79">
        <v>5.1016949152542601</v>
      </c>
      <c r="G1417" s="80"/>
      <c r="H1417" s="14"/>
      <c r="I1417" s="14"/>
      <c r="J1417" s="15" t="s">
        <v>190</v>
      </c>
      <c r="K1417" s="64"/>
      <c r="L1417" s="64"/>
      <c r="M1417" s="15"/>
      <c r="N1417" s="81"/>
      <c r="O1417" s="82">
        <v>6188.708984375</v>
      </c>
      <c r="P1417" s="82">
        <v>1207.0809326171875</v>
      </c>
      <c r="Q1417" s="75"/>
      <c r="R1417" s="83"/>
      <c r="S1417" s="83"/>
      <c r="T1417" s="77"/>
      <c r="U1417" s="77"/>
      <c r="V1417" s="77"/>
      <c r="W1417" s="77"/>
      <c r="X1417" s="50"/>
      <c r="Y1417" s="50"/>
      <c r="Z1417" s="50"/>
      <c r="AA1417" s="50"/>
      <c r="AB1417" s="49"/>
      <c r="AC1417" s="84">
        <v>1417</v>
      </c>
      <c r="AD14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7" s="107">
        <v>6.5</v>
      </c>
      <c r="AF1417" s="110"/>
      <c r="AG1417" s="2"/>
      <c r="AI1417" s="3"/>
      <c r="AJ1417" s="3"/>
      <c r="AK1417" s="3"/>
    </row>
    <row r="1418" spans="1:37" ht="34.049999999999997" customHeight="1" x14ac:dyDescent="0.3">
      <c r="A1418" t="s">
        <v>2330</v>
      </c>
      <c r="C1418" t="s">
        <v>607</v>
      </c>
      <c r="D1418" s="14"/>
      <c r="E1418" s="14" t="s">
        <v>56</v>
      </c>
      <c r="F1418" s="79">
        <v>5.1016949152542601</v>
      </c>
      <c r="G1418" s="80"/>
      <c r="H1418" s="14"/>
      <c r="I1418" s="14"/>
      <c r="J1418" s="15" t="s">
        <v>607</v>
      </c>
      <c r="K1418" s="64"/>
      <c r="L1418" s="64"/>
      <c r="M1418" s="15"/>
      <c r="N1418" s="81"/>
      <c r="O1418" s="82">
        <v>2258.313720703125</v>
      </c>
      <c r="P1418" s="82">
        <v>2748.1162109375</v>
      </c>
      <c r="Q1418" s="75"/>
      <c r="R1418" s="83"/>
      <c r="S1418" s="83"/>
      <c r="T1418" s="77"/>
      <c r="U1418" s="77"/>
      <c r="V1418" s="77"/>
      <c r="W1418" s="77"/>
      <c r="X1418" s="50"/>
      <c r="Y1418" s="50"/>
      <c r="Z1418" s="50"/>
      <c r="AA1418" s="50"/>
      <c r="AB1418" s="49"/>
      <c r="AC1418" s="84">
        <v>1418</v>
      </c>
      <c r="AD14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8" s="107">
        <v>6.5</v>
      </c>
      <c r="AF1418" s="110"/>
      <c r="AG1418" s="2"/>
      <c r="AI1418" s="3"/>
      <c r="AJ1418" s="3"/>
      <c r="AK1418" s="3"/>
    </row>
    <row r="1419" spans="1:37" ht="34.049999999999997" customHeight="1" x14ac:dyDescent="0.3">
      <c r="A1419" t="s">
        <v>2331</v>
      </c>
      <c r="C1419" t="s">
        <v>318</v>
      </c>
      <c r="D1419" s="14"/>
      <c r="E1419" s="14" t="s">
        <v>56</v>
      </c>
      <c r="F1419" s="79">
        <v>5.1016949152542601</v>
      </c>
      <c r="G1419" s="80"/>
      <c r="H1419" s="14"/>
      <c r="I1419" s="14"/>
      <c r="J1419" s="15" t="s">
        <v>318</v>
      </c>
      <c r="K1419" s="64"/>
      <c r="L1419" s="64"/>
      <c r="M1419" s="15"/>
      <c r="N1419" s="81"/>
      <c r="O1419" s="82">
        <v>7993.77880859375</v>
      </c>
      <c r="P1419" s="82">
        <v>7554.8212890625</v>
      </c>
      <c r="Q1419" s="75"/>
      <c r="R1419" s="83"/>
      <c r="S1419" s="83"/>
      <c r="T1419" s="77"/>
      <c r="U1419" s="77"/>
      <c r="V1419" s="77"/>
      <c r="W1419" s="77"/>
      <c r="X1419" s="50"/>
      <c r="Y1419" s="50"/>
      <c r="Z1419" s="50"/>
      <c r="AA1419" s="50"/>
      <c r="AB1419" s="49"/>
      <c r="AC1419" s="84">
        <v>1419</v>
      </c>
      <c r="AD14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19" s="107">
        <v>6.5</v>
      </c>
      <c r="AF1419" s="110"/>
      <c r="AG1419" s="2"/>
      <c r="AI1419" s="3"/>
      <c r="AJ1419" s="3"/>
      <c r="AK1419" s="3"/>
    </row>
    <row r="1420" spans="1:37" ht="34.049999999999997" customHeight="1" x14ac:dyDescent="0.3">
      <c r="A1420" t="s">
        <v>2332</v>
      </c>
      <c r="C1420" t="s">
        <v>373</v>
      </c>
      <c r="D1420" s="14"/>
      <c r="E1420" s="14" t="s">
        <v>56</v>
      </c>
      <c r="F1420" s="79">
        <v>5.1016949152542601</v>
      </c>
      <c r="G1420" s="80"/>
      <c r="H1420" s="14"/>
      <c r="I1420" s="14"/>
      <c r="J1420" s="15" t="s">
        <v>373</v>
      </c>
      <c r="K1420" s="64"/>
      <c r="L1420" s="64"/>
      <c r="M1420" s="15"/>
      <c r="N1420" s="81"/>
      <c r="O1420" s="82">
        <v>1989.872802734375</v>
      </c>
      <c r="P1420" s="82">
        <v>6535.67822265625</v>
      </c>
      <c r="Q1420" s="75"/>
      <c r="R1420" s="83"/>
      <c r="S1420" s="83"/>
      <c r="T1420" s="77"/>
      <c r="U1420" s="77"/>
      <c r="V1420" s="77"/>
      <c r="W1420" s="77"/>
      <c r="X1420" s="50"/>
      <c r="Y1420" s="50"/>
      <c r="Z1420" s="50"/>
      <c r="AA1420" s="50"/>
      <c r="AB1420" s="49"/>
      <c r="AC1420" s="84">
        <v>1420</v>
      </c>
      <c r="AD14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0" s="107">
        <v>6.5</v>
      </c>
      <c r="AF1420" s="110"/>
      <c r="AG1420" s="2"/>
      <c r="AI1420" s="3"/>
      <c r="AJ1420" s="3"/>
      <c r="AK1420" s="3"/>
    </row>
    <row r="1421" spans="1:37" ht="34.049999999999997" customHeight="1" x14ac:dyDescent="0.3">
      <c r="A1421" t="s">
        <v>2333</v>
      </c>
      <c r="C1421" t="s">
        <v>537</v>
      </c>
      <c r="D1421" s="14"/>
      <c r="E1421" s="14" t="s">
        <v>56</v>
      </c>
      <c r="F1421" s="79">
        <v>5.1016949152542601</v>
      </c>
      <c r="G1421" s="80"/>
      <c r="H1421" s="14"/>
      <c r="I1421" s="14"/>
      <c r="J1421" s="15" t="s">
        <v>537</v>
      </c>
      <c r="K1421" s="64"/>
      <c r="L1421" s="64"/>
      <c r="M1421" s="15"/>
      <c r="N1421" s="81"/>
      <c r="O1421" s="82">
        <v>5803.24072265625</v>
      </c>
      <c r="P1421" s="82">
        <v>463.99395751953125</v>
      </c>
      <c r="Q1421" s="75"/>
      <c r="R1421" s="83"/>
      <c r="S1421" s="83"/>
      <c r="T1421" s="77"/>
      <c r="U1421" s="77"/>
      <c r="V1421" s="77"/>
      <c r="W1421" s="77"/>
      <c r="X1421" s="50"/>
      <c r="Y1421" s="50"/>
      <c r="Z1421" s="50"/>
      <c r="AA1421" s="50"/>
      <c r="AB1421" s="49"/>
      <c r="AC1421" s="84">
        <v>1421</v>
      </c>
      <c r="AD14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1" s="107">
        <v>6.5</v>
      </c>
      <c r="AF1421" s="110"/>
      <c r="AG1421" s="2"/>
      <c r="AI1421" s="3"/>
      <c r="AJ1421" s="3"/>
      <c r="AK1421" s="3"/>
    </row>
    <row r="1422" spans="1:37" ht="34.049999999999997" customHeight="1" x14ac:dyDescent="0.3">
      <c r="A1422" t="s">
        <v>2334</v>
      </c>
      <c r="C1422" t="s">
        <v>233</v>
      </c>
      <c r="D1422" s="14"/>
      <c r="E1422" s="14" t="s">
        <v>56</v>
      </c>
      <c r="F1422" s="79">
        <v>5.1016949152542601</v>
      </c>
      <c r="G1422" s="80"/>
      <c r="H1422" s="14"/>
      <c r="I1422" s="14"/>
      <c r="J1422" s="15" t="s">
        <v>233</v>
      </c>
      <c r="K1422" s="64"/>
      <c r="L1422" s="64"/>
      <c r="M1422" s="15"/>
      <c r="N1422" s="81"/>
      <c r="O1422" s="82">
        <v>5752.97705078125</v>
      </c>
      <c r="P1422" s="82">
        <v>4786.306640625</v>
      </c>
      <c r="Q1422" s="75"/>
      <c r="R1422" s="83"/>
      <c r="S1422" s="83"/>
      <c r="T1422" s="77"/>
      <c r="U1422" s="77"/>
      <c r="V1422" s="77"/>
      <c r="W1422" s="77"/>
      <c r="X1422" s="50"/>
      <c r="Y1422" s="50"/>
      <c r="Z1422" s="50"/>
      <c r="AA1422" s="50"/>
      <c r="AB1422" s="49"/>
      <c r="AC1422" s="84">
        <v>1422</v>
      </c>
      <c r="AD14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2" s="107">
        <v>6.5</v>
      </c>
      <c r="AF1422" s="110"/>
      <c r="AG1422" s="2"/>
      <c r="AI1422" s="3"/>
      <c r="AJ1422" s="3"/>
      <c r="AK1422" s="3"/>
    </row>
    <row r="1423" spans="1:37" ht="34.049999999999997" customHeight="1" x14ac:dyDescent="0.3">
      <c r="A1423" t="s">
        <v>2335</v>
      </c>
      <c r="C1423" t="s">
        <v>605</v>
      </c>
      <c r="D1423" s="14"/>
      <c r="E1423" s="14" t="s">
        <v>56</v>
      </c>
      <c r="F1423" s="79">
        <v>5.1016949152542601</v>
      </c>
      <c r="G1423" s="80"/>
      <c r="H1423" s="14"/>
      <c r="I1423" s="14"/>
      <c r="J1423" s="15" t="s">
        <v>605</v>
      </c>
      <c r="K1423" s="64"/>
      <c r="L1423" s="64"/>
      <c r="M1423" s="15"/>
      <c r="N1423" s="81"/>
      <c r="O1423" s="82">
        <v>2348.471923828125</v>
      </c>
      <c r="P1423" s="82">
        <v>1403.5501708984375</v>
      </c>
      <c r="Q1423" s="75"/>
      <c r="R1423" s="83"/>
      <c r="S1423" s="83"/>
      <c r="T1423" s="77"/>
      <c r="U1423" s="77"/>
      <c r="V1423" s="77"/>
      <c r="W1423" s="77"/>
      <c r="X1423" s="50"/>
      <c r="Y1423" s="50"/>
      <c r="Z1423" s="50"/>
      <c r="AA1423" s="50"/>
      <c r="AB1423" s="49"/>
      <c r="AC1423" s="84">
        <v>1423</v>
      </c>
      <c r="AD14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3" s="107">
        <v>6.5</v>
      </c>
      <c r="AF1423" s="110"/>
      <c r="AG1423" s="2"/>
      <c r="AI1423" s="3"/>
      <c r="AJ1423" s="3"/>
      <c r="AK1423" s="3"/>
    </row>
    <row r="1424" spans="1:37" ht="34.049999999999997" customHeight="1" x14ac:dyDescent="0.3">
      <c r="A1424" t="s">
        <v>2336</v>
      </c>
      <c r="C1424" t="s">
        <v>298</v>
      </c>
      <c r="D1424" s="14"/>
      <c r="E1424" s="14" t="s">
        <v>56</v>
      </c>
      <c r="F1424" s="79">
        <v>5.1016949152542601</v>
      </c>
      <c r="G1424" s="80"/>
      <c r="H1424" s="14"/>
      <c r="I1424" s="14"/>
      <c r="J1424" s="15" t="s">
        <v>298</v>
      </c>
      <c r="K1424" s="64"/>
      <c r="L1424" s="64"/>
      <c r="M1424" s="15"/>
      <c r="N1424" s="81"/>
      <c r="O1424" s="82">
        <v>3589.705810546875</v>
      </c>
      <c r="P1424" s="82">
        <v>8083.486328125</v>
      </c>
      <c r="Q1424" s="75"/>
      <c r="R1424" s="83"/>
      <c r="S1424" s="83"/>
      <c r="T1424" s="77"/>
      <c r="U1424" s="77"/>
      <c r="V1424" s="77"/>
      <c r="W1424" s="77"/>
      <c r="X1424" s="50"/>
      <c r="Y1424" s="50"/>
      <c r="Z1424" s="50"/>
      <c r="AA1424" s="50"/>
      <c r="AB1424" s="49"/>
      <c r="AC1424" s="84">
        <v>1424</v>
      </c>
      <c r="AD14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4" s="107">
        <v>6.5</v>
      </c>
      <c r="AF1424" s="110"/>
      <c r="AG1424" s="2"/>
      <c r="AI1424" s="3"/>
      <c r="AJ1424" s="3"/>
      <c r="AK1424" s="3"/>
    </row>
    <row r="1425" spans="1:37" ht="34.049999999999997" customHeight="1" x14ac:dyDescent="0.3">
      <c r="A1425" t="s">
        <v>2337</v>
      </c>
      <c r="C1425" t="s">
        <v>373</v>
      </c>
      <c r="D1425" s="14"/>
      <c r="E1425" s="14" t="s">
        <v>56</v>
      </c>
      <c r="F1425" s="79">
        <v>5.1016949152542601</v>
      </c>
      <c r="G1425" s="80"/>
      <c r="H1425" s="14"/>
      <c r="I1425" s="14"/>
      <c r="J1425" s="15" t="s">
        <v>373</v>
      </c>
      <c r="K1425" s="64"/>
      <c r="L1425" s="64"/>
      <c r="M1425" s="15"/>
      <c r="N1425" s="81"/>
      <c r="O1425" s="82">
        <v>6592.26513671875</v>
      </c>
      <c r="P1425" s="82">
        <v>8047.3974609375</v>
      </c>
      <c r="Q1425" s="75"/>
      <c r="R1425" s="83"/>
      <c r="S1425" s="83"/>
      <c r="T1425" s="77"/>
      <c r="U1425" s="77"/>
      <c r="V1425" s="77"/>
      <c r="W1425" s="77"/>
      <c r="X1425" s="50"/>
      <c r="Y1425" s="50"/>
      <c r="Z1425" s="50"/>
      <c r="AA1425" s="50"/>
      <c r="AB1425" s="49"/>
      <c r="AC1425" s="84">
        <v>1425</v>
      </c>
      <c r="AD14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5" s="107">
        <v>6.5</v>
      </c>
      <c r="AF1425" s="110"/>
      <c r="AG1425" s="2"/>
      <c r="AI1425" s="3"/>
      <c r="AJ1425" s="3"/>
      <c r="AK1425" s="3"/>
    </row>
    <row r="1426" spans="1:37" ht="34.049999999999997" customHeight="1" x14ac:dyDescent="0.3">
      <c r="A1426" t="s">
        <v>2338</v>
      </c>
      <c r="C1426" t="s">
        <v>602</v>
      </c>
      <c r="D1426" s="14"/>
      <c r="E1426" s="14" t="s">
        <v>56</v>
      </c>
      <c r="F1426" s="79">
        <v>5.1016949152542601</v>
      </c>
      <c r="G1426" s="80"/>
      <c r="H1426" s="14"/>
      <c r="I1426" s="14"/>
      <c r="J1426" s="15" t="s">
        <v>602</v>
      </c>
      <c r="K1426" s="64"/>
      <c r="L1426" s="64"/>
      <c r="M1426" s="15"/>
      <c r="N1426" s="81"/>
      <c r="O1426" s="82">
        <v>2430.89697265625</v>
      </c>
      <c r="P1426" s="82">
        <v>8721.2802734375</v>
      </c>
      <c r="Q1426" s="75"/>
      <c r="R1426" s="83"/>
      <c r="S1426" s="83"/>
      <c r="T1426" s="77"/>
      <c r="U1426" s="77"/>
      <c r="V1426" s="77"/>
      <c r="W1426" s="77"/>
      <c r="X1426" s="50"/>
      <c r="Y1426" s="50"/>
      <c r="Z1426" s="50"/>
      <c r="AA1426" s="50"/>
      <c r="AB1426" s="49"/>
      <c r="AC1426" s="84">
        <v>1426</v>
      </c>
      <c r="AD14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6" s="107">
        <v>6.5</v>
      </c>
      <c r="AF1426" s="110"/>
      <c r="AG1426" s="2"/>
      <c r="AI1426" s="3"/>
      <c r="AJ1426" s="3"/>
      <c r="AK1426" s="3"/>
    </row>
    <row r="1427" spans="1:37" ht="34.049999999999997" customHeight="1" x14ac:dyDescent="0.3">
      <c r="A1427" t="s">
        <v>2339</v>
      </c>
      <c r="C1427" t="s">
        <v>487</v>
      </c>
      <c r="D1427" s="14"/>
      <c r="E1427" s="14" t="s">
        <v>56</v>
      </c>
      <c r="F1427" s="79">
        <v>5.1016949152542601</v>
      </c>
      <c r="G1427" s="80"/>
      <c r="H1427" s="14"/>
      <c r="I1427" s="14"/>
      <c r="J1427" s="15" t="s">
        <v>487</v>
      </c>
      <c r="K1427" s="64"/>
      <c r="L1427" s="64"/>
      <c r="M1427" s="15"/>
      <c r="N1427" s="81"/>
      <c r="O1427" s="82">
        <v>1138.997314453125</v>
      </c>
      <c r="P1427" s="82">
        <v>6986.3193359375</v>
      </c>
      <c r="Q1427" s="75"/>
      <c r="R1427" s="83"/>
      <c r="S1427" s="83"/>
      <c r="T1427" s="77"/>
      <c r="U1427" s="77"/>
      <c r="V1427" s="77"/>
      <c r="W1427" s="77"/>
      <c r="X1427" s="50"/>
      <c r="Y1427" s="50"/>
      <c r="Z1427" s="50"/>
      <c r="AA1427" s="50"/>
      <c r="AB1427" s="49"/>
      <c r="AC1427" s="84">
        <v>1427</v>
      </c>
      <c r="AD14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7" s="107">
        <v>6.5</v>
      </c>
      <c r="AF1427" s="110"/>
      <c r="AG1427" s="2"/>
      <c r="AI1427" s="3"/>
      <c r="AJ1427" s="3"/>
      <c r="AK1427" s="3"/>
    </row>
    <row r="1428" spans="1:37" ht="34.049999999999997" customHeight="1" x14ac:dyDescent="0.3">
      <c r="A1428" t="s">
        <v>2340</v>
      </c>
      <c r="C1428" t="s">
        <v>443</v>
      </c>
      <c r="D1428" s="14"/>
      <c r="E1428" s="14" t="s">
        <v>56</v>
      </c>
      <c r="F1428" s="79">
        <v>5.1016949152542601</v>
      </c>
      <c r="G1428" s="80"/>
      <c r="H1428" s="14"/>
      <c r="I1428" s="14"/>
      <c r="J1428" s="15" t="s">
        <v>443</v>
      </c>
      <c r="K1428" s="64"/>
      <c r="L1428" s="64"/>
      <c r="M1428" s="15"/>
      <c r="N1428" s="81"/>
      <c r="O1428" s="82">
        <v>9264.86328125</v>
      </c>
      <c r="P1428" s="82">
        <v>2740.518310546875</v>
      </c>
      <c r="Q1428" s="75"/>
      <c r="R1428" s="83"/>
      <c r="S1428" s="83"/>
      <c r="T1428" s="77"/>
      <c r="U1428" s="77"/>
      <c r="V1428" s="77"/>
      <c r="W1428" s="77"/>
      <c r="X1428" s="50"/>
      <c r="Y1428" s="50"/>
      <c r="Z1428" s="50"/>
      <c r="AA1428" s="50"/>
      <c r="AB1428" s="49"/>
      <c r="AC1428" s="84">
        <v>1428</v>
      </c>
      <c r="AD14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8" s="107">
        <v>6.5</v>
      </c>
      <c r="AF1428" s="110"/>
      <c r="AG1428" s="2"/>
      <c r="AI1428" s="3"/>
      <c r="AJ1428" s="3"/>
      <c r="AK1428" s="3"/>
    </row>
    <row r="1429" spans="1:37" ht="34.049999999999997" customHeight="1" x14ac:dyDescent="0.3">
      <c r="A1429" t="s">
        <v>2341</v>
      </c>
      <c r="C1429" t="s">
        <v>507</v>
      </c>
      <c r="D1429" s="14"/>
      <c r="E1429" s="14" t="s">
        <v>56</v>
      </c>
      <c r="F1429" s="79">
        <v>5.1016949152542601</v>
      </c>
      <c r="G1429" s="80"/>
      <c r="H1429" s="14"/>
      <c r="I1429" s="14"/>
      <c r="J1429" s="15" t="s">
        <v>507</v>
      </c>
      <c r="K1429" s="64"/>
      <c r="L1429" s="64"/>
      <c r="M1429" s="15"/>
      <c r="N1429" s="81"/>
      <c r="O1429" s="82">
        <v>5083.7724609375</v>
      </c>
      <c r="P1429" s="82">
        <v>755.86273193359375</v>
      </c>
      <c r="Q1429" s="75"/>
      <c r="R1429" s="83"/>
      <c r="S1429" s="83"/>
      <c r="T1429" s="77"/>
      <c r="U1429" s="77"/>
      <c r="V1429" s="77"/>
      <c r="W1429" s="77"/>
      <c r="X1429" s="50"/>
      <c r="Y1429" s="50"/>
      <c r="Z1429" s="50"/>
      <c r="AA1429" s="50"/>
      <c r="AB1429" s="49"/>
      <c r="AC1429" s="84">
        <v>1429</v>
      </c>
      <c r="AD14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29" s="107">
        <v>6.5</v>
      </c>
      <c r="AF1429" s="110"/>
      <c r="AG1429" s="2"/>
      <c r="AI1429" s="3"/>
      <c r="AJ1429" s="3"/>
      <c r="AK1429" s="3"/>
    </row>
    <row r="1430" spans="1:37" ht="34.049999999999997" customHeight="1" x14ac:dyDescent="0.3">
      <c r="A1430" t="s">
        <v>2342</v>
      </c>
      <c r="C1430" t="s">
        <v>406</v>
      </c>
      <c r="D1430" s="14"/>
      <c r="E1430" s="14" t="s">
        <v>56</v>
      </c>
      <c r="F1430" s="79">
        <v>5.1016949152542601</v>
      </c>
      <c r="G1430" s="80"/>
      <c r="H1430" s="14"/>
      <c r="I1430" s="14"/>
      <c r="J1430" s="15" t="s">
        <v>406</v>
      </c>
      <c r="K1430" s="64"/>
      <c r="L1430" s="64"/>
      <c r="M1430" s="15"/>
      <c r="N1430" s="81"/>
      <c r="O1430" s="82">
        <v>4230.8837890625</v>
      </c>
      <c r="P1430" s="82">
        <v>2426.592041015625</v>
      </c>
      <c r="Q1430" s="75"/>
      <c r="R1430" s="83"/>
      <c r="S1430" s="83"/>
      <c r="T1430" s="77"/>
      <c r="U1430" s="77"/>
      <c r="V1430" s="77"/>
      <c r="W1430" s="77"/>
      <c r="X1430" s="50"/>
      <c r="Y1430" s="50"/>
      <c r="Z1430" s="50"/>
      <c r="AA1430" s="50"/>
      <c r="AB1430" s="49"/>
      <c r="AC1430" s="84">
        <v>1430</v>
      </c>
      <c r="AD14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0" s="107">
        <v>6.5</v>
      </c>
      <c r="AF1430" s="110"/>
      <c r="AG1430" s="2"/>
      <c r="AI1430" s="3"/>
      <c r="AJ1430" s="3"/>
      <c r="AK1430" s="3"/>
    </row>
    <row r="1431" spans="1:37" ht="34.049999999999997" customHeight="1" x14ac:dyDescent="0.3">
      <c r="A1431" t="s">
        <v>2343</v>
      </c>
      <c r="C1431" t="s">
        <v>373</v>
      </c>
      <c r="D1431" s="14"/>
      <c r="E1431" s="14" t="s">
        <v>56</v>
      </c>
      <c r="F1431" s="79">
        <v>5.1016949152542601</v>
      </c>
      <c r="G1431" s="80"/>
      <c r="H1431" s="14"/>
      <c r="I1431" s="14"/>
      <c r="J1431" s="15" t="s">
        <v>373</v>
      </c>
      <c r="K1431" s="64"/>
      <c r="L1431" s="64"/>
      <c r="M1431" s="15"/>
      <c r="N1431" s="81"/>
      <c r="O1431" s="82">
        <v>5117.03515625</v>
      </c>
      <c r="P1431" s="82">
        <v>5795.21435546875</v>
      </c>
      <c r="Q1431" s="75"/>
      <c r="R1431" s="83"/>
      <c r="S1431" s="83"/>
      <c r="T1431" s="77"/>
      <c r="U1431" s="77"/>
      <c r="V1431" s="77"/>
      <c r="W1431" s="77"/>
      <c r="X1431" s="50"/>
      <c r="Y1431" s="50"/>
      <c r="Z1431" s="50"/>
      <c r="AA1431" s="50"/>
      <c r="AB1431" s="49"/>
      <c r="AC1431" s="84">
        <v>1431</v>
      </c>
      <c r="AD14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1" s="107">
        <v>6.5</v>
      </c>
      <c r="AF1431" s="110"/>
      <c r="AG1431" s="2"/>
      <c r="AI1431" s="3"/>
      <c r="AJ1431" s="3"/>
      <c r="AK1431" s="3"/>
    </row>
    <row r="1432" spans="1:37" ht="34.049999999999997" customHeight="1" x14ac:dyDescent="0.3">
      <c r="A1432" t="s">
        <v>2344</v>
      </c>
      <c r="C1432" t="s">
        <v>508</v>
      </c>
      <c r="D1432" s="14"/>
      <c r="E1432" s="14" t="s">
        <v>56</v>
      </c>
      <c r="F1432" s="79">
        <v>5.1016949152542601</v>
      </c>
      <c r="G1432" s="80"/>
      <c r="H1432" s="14"/>
      <c r="I1432" s="14"/>
      <c r="J1432" s="15" t="s">
        <v>508</v>
      </c>
      <c r="K1432" s="64"/>
      <c r="L1432" s="64"/>
      <c r="M1432" s="15"/>
      <c r="N1432" s="81"/>
      <c r="O1432" s="82">
        <v>3719.181396484375</v>
      </c>
      <c r="P1432" s="82">
        <v>1220.6964111328125</v>
      </c>
      <c r="Q1432" s="75"/>
      <c r="R1432" s="83"/>
      <c r="S1432" s="83"/>
      <c r="T1432" s="77"/>
      <c r="U1432" s="77"/>
      <c r="V1432" s="77"/>
      <c r="W1432" s="77"/>
      <c r="X1432" s="50"/>
      <c r="Y1432" s="50"/>
      <c r="Z1432" s="50"/>
      <c r="AA1432" s="50"/>
      <c r="AB1432" s="49"/>
      <c r="AC1432" s="84">
        <v>1432</v>
      </c>
      <c r="AD14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2" s="107">
        <v>6.5</v>
      </c>
      <c r="AF1432" s="110"/>
      <c r="AG1432" s="2"/>
      <c r="AI1432" s="3"/>
      <c r="AJ1432" s="3"/>
      <c r="AK1432" s="3"/>
    </row>
    <row r="1433" spans="1:37" ht="34.049999999999997" customHeight="1" x14ac:dyDescent="0.3">
      <c r="A1433" t="s">
        <v>2345</v>
      </c>
      <c r="C1433" t="s">
        <v>608</v>
      </c>
      <c r="D1433" s="14"/>
      <c r="E1433" s="14" t="s">
        <v>56</v>
      </c>
      <c r="F1433" s="79">
        <v>5.1016949152542601</v>
      </c>
      <c r="G1433" s="80"/>
      <c r="H1433" s="14"/>
      <c r="I1433" s="14"/>
      <c r="J1433" s="15" t="s">
        <v>608</v>
      </c>
      <c r="K1433" s="64"/>
      <c r="L1433" s="64"/>
      <c r="M1433" s="15"/>
      <c r="N1433" s="81"/>
      <c r="O1433" s="82">
        <v>6868.072265625</v>
      </c>
      <c r="P1433" s="82">
        <v>2161.336669921875</v>
      </c>
      <c r="Q1433" s="75"/>
      <c r="R1433" s="83"/>
      <c r="S1433" s="83"/>
      <c r="T1433" s="77"/>
      <c r="U1433" s="77"/>
      <c r="V1433" s="77"/>
      <c r="W1433" s="77"/>
      <c r="X1433" s="50"/>
      <c r="Y1433" s="50"/>
      <c r="Z1433" s="50"/>
      <c r="AA1433" s="50"/>
      <c r="AB1433" s="49"/>
      <c r="AC1433" s="84">
        <v>1433</v>
      </c>
      <c r="AD14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3" s="107">
        <v>6.5</v>
      </c>
      <c r="AF1433" s="110"/>
      <c r="AG1433" s="2"/>
      <c r="AI1433" s="3"/>
      <c r="AJ1433" s="3"/>
      <c r="AK1433" s="3"/>
    </row>
    <row r="1434" spans="1:37" ht="34.049999999999997" customHeight="1" x14ac:dyDescent="0.3">
      <c r="A1434" t="s">
        <v>2346</v>
      </c>
      <c r="C1434" t="s">
        <v>609</v>
      </c>
      <c r="D1434" s="14"/>
      <c r="E1434" s="14" t="s">
        <v>56</v>
      </c>
      <c r="F1434" s="79">
        <v>5.1016949152542601</v>
      </c>
      <c r="G1434" s="80"/>
      <c r="H1434" s="14"/>
      <c r="I1434" s="14"/>
      <c r="J1434" s="15" t="s">
        <v>609</v>
      </c>
      <c r="K1434" s="64"/>
      <c r="L1434" s="64"/>
      <c r="M1434" s="15"/>
      <c r="N1434" s="81"/>
      <c r="O1434" s="82">
        <v>505.25234985351562</v>
      </c>
      <c r="P1434" s="82">
        <v>6846.80078125</v>
      </c>
      <c r="Q1434" s="75"/>
      <c r="R1434" s="83"/>
      <c r="S1434" s="83"/>
      <c r="T1434" s="77"/>
      <c r="U1434" s="77"/>
      <c r="V1434" s="77"/>
      <c r="W1434" s="77"/>
      <c r="X1434" s="50"/>
      <c r="Y1434" s="50"/>
      <c r="Z1434" s="50"/>
      <c r="AA1434" s="50"/>
      <c r="AB1434" s="49"/>
      <c r="AC1434" s="84">
        <v>1434</v>
      </c>
      <c r="AD14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4" s="107">
        <v>6.5</v>
      </c>
      <c r="AF1434" s="110"/>
      <c r="AG1434" s="2"/>
      <c r="AI1434" s="3"/>
      <c r="AJ1434" s="3"/>
      <c r="AK1434" s="3"/>
    </row>
    <row r="1435" spans="1:37" ht="34.049999999999997" customHeight="1" x14ac:dyDescent="0.3">
      <c r="A1435" t="s">
        <v>2347</v>
      </c>
      <c r="C1435" t="s">
        <v>278</v>
      </c>
      <c r="D1435" s="14"/>
      <c r="E1435" s="14" t="s">
        <v>56</v>
      </c>
      <c r="F1435" s="79">
        <v>5.1016949152542601</v>
      </c>
      <c r="G1435" s="80"/>
      <c r="H1435" s="14"/>
      <c r="I1435" s="14"/>
      <c r="J1435" s="15" t="s">
        <v>278</v>
      </c>
      <c r="K1435" s="64"/>
      <c r="L1435" s="64"/>
      <c r="M1435" s="15"/>
      <c r="N1435" s="81"/>
      <c r="O1435" s="82">
        <v>4795.12646484375</v>
      </c>
      <c r="P1435" s="82">
        <v>9114.3466796875</v>
      </c>
      <c r="Q1435" s="75"/>
      <c r="R1435" s="83"/>
      <c r="S1435" s="83"/>
      <c r="T1435" s="77"/>
      <c r="U1435" s="77"/>
      <c r="V1435" s="77"/>
      <c r="W1435" s="77"/>
      <c r="X1435" s="50"/>
      <c r="Y1435" s="50"/>
      <c r="Z1435" s="50"/>
      <c r="AA1435" s="50"/>
      <c r="AB1435" s="49"/>
      <c r="AC1435" s="84">
        <v>1435</v>
      </c>
      <c r="AD14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5" s="107">
        <v>6.5</v>
      </c>
      <c r="AF1435" s="110"/>
      <c r="AG1435" s="2"/>
      <c r="AI1435" s="3"/>
      <c r="AJ1435" s="3"/>
      <c r="AK1435" s="3"/>
    </row>
    <row r="1436" spans="1:37" ht="34.049999999999997" customHeight="1" x14ac:dyDescent="0.3">
      <c r="A1436" t="s">
        <v>2348</v>
      </c>
      <c r="C1436" t="s">
        <v>610</v>
      </c>
      <c r="D1436" s="14"/>
      <c r="E1436" s="14" t="s">
        <v>56</v>
      </c>
      <c r="F1436" s="79">
        <v>5.1016949152542601</v>
      </c>
      <c r="G1436" s="80"/>
      <c r="H1436" s="14"/>
      <c r="I1436" s="14"/>
      <c r="J1436" s="15" t="s">
        <v>610</v>
      </c>
      <c r="K1436" s="64"/>
      <c r="L1436" s="64"/>
      <c r="M1436" s="15"/>
      <c r="N1436" s="81"/>
      <c r="O1436" s="82">
        <v>5180.427734375</v>
      </c>
      <c r="P1436" s="82">
        <v>1830.98828125</v>
      </c>
      <c r="Q1436" s="75"/>
      <c r="R1436" s="83"/>
      <c r="S1436" s="83"/>
      <c r="T1436" s="77"/>
      <c r="U1436" s="77"/>
      <c r="V1436" s="77"/>
      <c r="W1436" s="77"/>
      <c r="X1436" s="50"/>
      <c r="Y1436" s="50"/>
      <c r="Z1436" s="50"/>
      <c r="AA1436" s="50"/>
      <c r="AB1436" s="49"/>
      <c r="AC1436" s="84">
        <v>1436</v>
      </c>
      <c r="AD14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6" s="107">
        <v>6.5</v>
      </c>
      <c r="AF1436" s="110"/>
      <c r="AG1436" s="2"/>
      <c r="AI1436" s="3"/>
      <c r="AJ1436" s="3"/>
      <c r="AK1436" s="3"/>
    </row>
    <row r="1437" spans="1:37" ht="34.049999999999997" customHeight="1" x14ac:dyDescent="0.3">
      <c r="A1437" t="s">
        <v>2349</v>
      </c>
      <c r="C1437" t="s">
        <v>436</v>
      </c>
      <c r="D1437" s="14"/>
      <c r="E1437" s="14" t="s">
        <v>56</v>
      </c>
      <c r="F1437" s="79">
        <v>5.1016949152542601</v>
      </c>
      <c r="G1437" s="80"/>
      <c r="H1437" s="14"/>
      <c r="I1437" s="14"/>
      <c r="J1437" s="15" t="s">
        <v>436</v>
      </c>
      <c r="K1437" s="64"/>
      <c r="L1437" s="64"/>
      <c r="M1437" s="15"/>
      <c r="N1437" s="81"/>
      <c r="O1437" s="82">
        <v>1668.823974609375</v>
      </c>
      <c r="P1437" s="82">
        <v>3411.557373046875</v>
      </c>
      <c r="Q1437" s="75"/>
      <c r="R1437" s="83"/>
      <c r="S1437" s="83"/>
      <c r="T1437" s="77"/>
      <c r="U1437" s="77"/>
      <c r="V1437" s="77"/>
      <c r="W1437" s="77"/>
      <c r="X1437" s="50"/>
      <c r="Y1437" s="50"/>
      <c r="Z1437" s="50"/>
      <c r="AA1437" s="50"/>
      <c r="AB1437" s="49"/>
      <c r="AC1437" s="84">
        <v>1437</v>
      </c>
      <c r="AD14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7" s="107">
        <v>6.5</v>
      </c>
      <c r="AF1437" s="110"/>
      <c r="AG1437" s="2"/>
      <c r="AI1437" s="3"/>
      <c r="AJ1437" s="3"/>
      <c r="AK1437" s="3"/>
    </row>
    <row r="1438" spans="1:37" ht="34.049999999999997" customHeight="1" x14ac:dyDescent="0.3">
      <c r="A1438" t="s">
        <v>2350</v>
      </c>
      <c r="C1438" t="s">
        <v>398</v>
      </c>
      <c r="D1438" s="14"/>
      <c r="E1438" s="14" t="s">
        <v>56</v>
      </c>
      <c r="F1438" s="79">
        <v>5.1016949152542601</v>
      </c>
      <c r="G1438" s="80"/>
      <c r="H1438" s="14"/>
      <c r="I1438" s="14"/>
      <c r="J1438" s="15" t="s">
        <v>398</v>
      </c>
      <c r="K1438" s="64"/>
      <c r="L1438" s="64"/>
      <c r="M1438" s="15"/>
      <c r="N1438" s="81"/>
      <c r="O1438" s="82">
        <v>4407.2099609375</v>
      </c>
      <c r="P1438" s="82">
        <v>1198.2138671875</v>
      </c>
      <c r="Q1438" s="75"/>
      <c r="R1438" s="83"/>
      <c r="S1438" s="83"/>
      <c r="T1438" s="77"/>
      <c r="U1438" s="77"/>
      <c r="V1438" s="77"/>
      <c r="W1438" s="77"/>
      <c r="X1438" s="50"/>
      <c r="Y1438" s="50"/>
      <c r="Z1438" s="50"/>
      <c r="AA1438" s="50"/>
      <c r="AB1438" s="49"/>
      <c r="AC1438" s="84">
        <v>1438</v>
      </c>
      <c r="AD14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8" s="107">
        <v>6.5</v>
      </c>
      <c r="AF1438" s="110"/>
      <c r="AG1438" s="2"/>
      <c r="AI1438" s="3"/>
      <c r="AJ1438" s="3"/>
      <c r="AK1438" s="3"/>
    </row>
    <row r="1439" spans="1:37" ht="34.049999999999997" customHeight="1" x14ac:dyDescent="0.3">
      <c r="A1439" t="s">
        <v>2351</v>
      </c>
      <c r="C1439" t="s">
        <v>611</v>
      </c>
      <c r="D1439" s="14"/>
      <c r="E1439" s="14" t="s">
        <v>56</v>
      </c>
      <c r="F1439" s="79">
        <v>5.1016949152542601</v>
      </c>
      <c r="G1439" s="80"/>
      <c r="H1439" s="14"/>
      <c r="I1439" s="14"/>
      <c r="J1439" s="15" t="s">
        <v>611</v>
      </c>
      <c r="K1439" s="64"/>
      <c r="L1439" s="64"/>
      <c r="M1439" s="15"/>
      <c r="N1439" s="81"/>
      <c r="O1439" s="82">
        <v>8866.45703125</v>
      </c>
      <c r="P1439" s="82">
        <v>8358.244140625</v>
      </c>
      <c r="Q1439" s="75"/>
      <c r="R1439" s="83"/>
      <c r="S1439" s="83"/>
      <c r="T1439" s="77"/>
      <c r="U1439" s="77"/>
      <c r="V1439" s="77"/>
      <c r="W1439" s="77"/>
      <c r="X1439" s="50"/>
      <c r="Y1439" s="50"/>
      <c r="Z1439" s="50"/>
      <c r="AA1439" s="50"/>
      <c r="AB1439" s="49"/>
      <c r="AC1439" s="84">
        <v>1439</v>
      </c>
      <c r="AD14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39" s="107">
        <v>6.5</v>
      </c>
      <c r="AF1439" s="110"/>
      <c r="AG1439" s="2"/>
      <c r="AI1439" s="3"/>
      <c r="AJ1439" s="3"/>
      <c r="AK1439" s="3"/>
    </row>
    <row r="1440" spans="1:37" ht="34.049999999999997" customHeight="1" x14ac:dyDescent="0.3">
      <c r="A1440" t="s">
        <v>2352</v>
      </c>
      <c r="C1440" t="s">
        <v>298</v>
      </c>
      <c r="D1440" s="14"/>
      <c r="E1440" s="14" t="s">
        <v>56</v>
      </c>
      <c r="F1440" s="79">
        <v>5.1016949152542601</v>
      </c>
      <c r="G1440" s="80"/>
      <c r="H1440" s="14"/>
      <c r="I1440" s="14"/>
      <c r="J1440" s="15" t="s">
        <v>298</v>
      </c>
      <c r="K1440" s="64"/>
      <c r="L1440" s="64"/>
      <c r="M1440" s="15"/>
      <c r="N1440" s="81"/>
      <c r="O1440" s="82">
        <v>5067.3818359375</v>
      </c>
      <c r="P1440" s="82">
        <v>3763.830078125</v>
      </c>
      <c r="Q1440" s="75"/>
      <c r="R1440" s="83"/>
      <c r="S1440" s="83"/>
      <c r="T1440" s="77"/>
      <c r="U1440" s="77"/>
      <c r="V1440" s="77"/>
      <c r="W1440" s="77"/>
      <c r="X1440" s="50"/>
      <c r="Y1440" s="50"/>
      <c r="Z1440" s="50"/>
      <c r="AA1440" s="50"/>
      <c r="AB1440" s="49"/>
      <c r="AC1440" s="84">
        <v>1440</v>
      </c>
      <c r="AD14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0" s="107">
        <v>6.5</v>
      </c>
      <c r="AF1440" s="110"/>
      <c r="AG1440" s="2"/>
      <c r="AI1440" s="3"/>
      <c r="AJ1440" s="3"/>
      <c r="AK1440" s="3"/>
    </row>
    <row r="1441" spans="1:37" ht="34.049999999999997" customHeight="1" x14ac:dyDescent="0.3">
      <c r="A1441" t="s">
        <v>2353</v>
      </c>
      <c r="C1441" t="s">
        <v>494</v>
      </c>
      <c r="D1441" s="14"/>
      <c r="E1441" s="14" t="s">
        <v>56</v>
      </c>
      <c r="F1441" s="79">
        <v>5.1016949152542601</v>
      </c>
      <c r="G1441" s="80"/>
      <c r="H1441" s="14"/>
      <c r="I1441" s="14"/>
      <c r="J1441" s="15" t="s">
        <v>494</v>
      </c>
      <c r="K1441" s="64"/>
      <c r="L1441" s="64"/>
      <c r="M1441" s="15"/>
      <c r="N1441" s="81"/>
      <c r="O1441" s="82">
        <v>8379.8974609375</v>
      </c>
      <c r="P1441" s="82">
        <v>5808.47607421875</v>
      </c>
      <c r="Q1441" s="75"/>
      <c r="R1441" s="83"/>
      <c r="S1441" s="83"/>
      <c r="T1441" s="77"/>
      <c r="U1441" s="77"/>
      <c r="V1441" s="77"/>
      <c r="W1441" s="77"/>
      <c r="X1441" s="50"/>
      <c r="Y1441" s="50"/>
      <c r="Z1441" s="50"/>
      <c r="AA1441" s="50"/>
      <c r="AB1441" s="49"/>
      <c r="AC1441" s="84">
        <v>1441</v>
      </c>
      <c r="AD14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1" s="107">
        <v>6.5</v>
      </c>
      <c r="AF1441" s="110"/>
      <c r="AG1441" s="2"/>
      <c r="AI1441" s="3"/>
      <c r="AJ1441" s="3"/>
      <c r="AK1441" s="3"/>
    </row>
    <row r="1442" spans="1:37" ht="34.049999999999997" customHeight="1" x14ac:dyDescent="0.3">
      <c r="A1442" t="s">
        <v>2354</v>
      </c>
      <c r="C1442" t="s">
        <v>179</v>
      </c>
      <c r="D1442" s="14"/>
      <c r="E1442" s="14" t="s">
        <v>56</v>
      </c>
      <c r="F1442" s="79">
        <v>5.1016949152542601</v>
      </c>
      <c r="G1442" s="80"/>
      <c r="H1442" s="14"/>
      <c r="I1442" s="14"/>
      <c r="J1442" s="15" t="s">
        <v>179</v>
      </c>
      <c r="K1442" s="64"/>
      <c r="L1442" s="64"/>
      <c r="M1442" s="15"/>
      <c r="N1442" s="81"/>
      <c r="O1442" s="82">
        <v>9104.7841796875</v>
      </c>
      <c r="P1442" s="82">
        <v>4617.75341796875</v>
      </c>
      <c r="Q1442" s="75"/>
      <c r="R1442" s="83"/>
      <c r="S1442" s="83"/>
      <c r="T1442" s="77"/>
      <c r="U1442" s="77"/>
      <c r="V1442" s="77"/>
      <c r="W1442" s="77"/>
      <c r="X1442" s="50"/>
      <c r="Y1442" s="50"/>
      <c r="Z1442" s="50"/>
      <c r="AA1442" s="50"/>
      <c r="AB1442" s="49"/>
      <c r="AC1442" s="84">
        <v>1442</v>
      </c>
      <c r="AD14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2" s="107">
        <v>6.5</v>
      </c>
      <c r="AF1442" s="110"/>
      <c r="AG1442" s="2"/>
      <c r="AI1442" s="3"/>
      <c r="AJ1442" s="3"/>
      <c r="AK1442" s="3"/>
    </row>
    <row r="1443" spans="1:37" ht="34.049999999999997" customHeight="1" x14ac:dyDescent="0.3">
      <c r="A1443" t="s">
        <v>2355</v>
      </c>
      <c r="C1443" t="s">
        <v>588</v>
      </c>
      <c r="D1443" s="14"/>
      <c r="E1443" s="14" t="s">
        <v>56</v>
      </c>
      <c r="F1443" s="79">
        <v>5.1016949152542601</v>
      </c>
      <c r="G1443" s="80"/>
      <c r="H1443" s="14"/>
      <c r="I1443" s="14"/>
      <c r="J1443" s="15" t="s">
        <v>588</v>
      </c>
      <c r="K1443" s="64"/>
      <c r="L1443" s="64"/>
      <c r="M1443" s="15"/>
      <c r="N1443" s="81"/>
      <c r="O1443" s="82">
        <v>5437.8408203125</v>
      </c>
      <c r="P1443" s="82">
        <v>2499.763427734375</v>
      </c>
      <c r="Q1443" s="75"/>
      <c r="R1443" s="83"/>
      <c r="S1443" s="83"/>
      <c r="T1443" s="77"/>
      <c r="U1443" s="77"/>
      <c r="V1443" s="77"/>
      <c r="W1443" s="77"/>
      <c r="X1443" s="50"/>
      <c r="Y1443" s="50"/>
      <c r="Z1443" s="50"/>
      <c r="AA1443" s="50"/>
      <c r="AB1443" s="49"/>
      <c r="AC1443" s="84">
        <v>1443</v>
      </c>
      <c r="AD14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3" s="107">
        <v>6.5</v>
      </c>
      <c r="AF1443" s="110"/>
      <c r="AG1443" s="2"/>
      <c r="AI1443" s="3"/>
      <c r="AJ1443" s="3"/>
      <c r="AK1443" s="3"/>
    </row>
    <row r="1444" spans="1:37" ht="34.049999999999997" customHeight="1" x14ac:dyDescent="0.3">
      <c r="A1444" t="s">
        <v>2356</v>
      </c>
      <c r="C1444" t="s">
        <v>190</v>
      </c>
      <c r="D1444" s="14"/>
      <c r="E1444" s="14" t="s">
        <v>56</v>
      </c>
      <c r="F1444" s="79">
        <v>5.1016949152542601</v>
      </c>
      <c r="G1444" s="80"/>
      <c r="H1444" s="14"/>
      <c r="I1444" s="14"/>
      <c r="J1444" s="15" t="s">
        <v>190</v>
      </c>
      <c r="K1444" s="64"/>
      <c r="L1444" s="64"/>
      <c r="M1444" s="15"/>
      <c r="N1444" s="81"/>
      <c r="O1444" s="82">
        <v>2328.007080078125</v>
      </c>
      <c r="P1444" s="82">
        <v>2002.6173095703125</v>
      </c>
      <c r="Q1444" s="75"/>
      <c r="R1444" s="83"/>
      <c r="S1444" s="83"/>
      <c r="T1444" s="77"/>
      <c r="U1444" s="77"/>
      <c r="V1444" s="77"/>
      <c r="W1444" s="77"/>
      <c r="X1444" s="50"/>
      <c r="Y1444" s="50"/>
      <c r="Z1444" s="50"/>
      <c r="AA1444" s="50"/>
      <c r="AB1444" s="49"/>
      <c r="AC1444" s="84">
        <v>1444</v>
      </c>
      <c r="AD14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4" s="107">
        <v>6.5</v>
      </c>
      <c r="AF1444" s="110"/>
      <c r="AG1444" s="2"/>
      <c r="AI1444" s="3"/>
      <c r="AJ1444" s="3"/>
      <c r="AK1444" s="3"/>
    </row>
    <row r="1445" spans="1:37" ht="34.049999999999997" customHeight="1" x14ac:dyDescent="0.3">
      <c r="A1445" t="s">
        <v>2357</v>
      </c>
      <c r="C1445" t="s">
        <v>554</v>
      </c>
      <c r="D1445" s="14"/>
      <c r="E1445" s="14" t="s">
        <v>56</v>
      </c>
      <c r="F1445" s="79">
        <v>5.1016949152542601</v>
      </c>
      <c r="G1445" s="80"/>
      <c r="H1445" s="14"/>
      <c r="I1445" s="14"/>
      <c r="J1445" s="15" t="s">
        <v>554</v>
      </c>
      <c r="K1445" s="64"/>
      <c r="L1445" s="64"/>
      <c r="M1445" s="15"/>
      <c r="N1445" s="81"/>
      <c r="O1445" s="82">
        <v>6135.91650390625</v>
      </c>
      <c r="P1445" s="82">
        <v>8672.5654296875</v>
      </c>
      <c r="Q1445" s="75"/>
      <c r="R1445" s="83"/>
      <c r="S1445" s="83"/>
      <c r="T1445" s="77"/>
      <c r="U1445" s="77"/>
      <c r="V1445" s="77"/>
      <c r="W1445" s="77"/>
      <c r="X1445" s="50"/>
      <c r="Y1445" s="50"/>
      <c r="Z1445" s="50"/>
      <c r="AA1445" s="50"/>
      <c r="AB1445" s="49"/>
      <c r="AC1445" s="84">
        <v>1445</v>
      </c>
      <c r="AD14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5" s="107">
        <v>6.5</v>
      </c>
      <c r="AF1445" s="110"/>
      <c r="AG1445" s="2"/>
      <c r="AI1445" s="3"/>
      <c r="AJ1445" s="3"/>
      <c r="AK1445" s="3"/>
    </row>
    <row r="1446" spans="1:37" ht="34.049999999999997" customHeight="1" x14ac:dyDescent="0.3">
      <c r="A1446" t="s">
        <v>2358</v>
      </c>
      <c r="C1446" t="s">
        <v>541</v>
      </c>
      <c r="D1446" s="14"/>
      <c r="E1446" s="14" t="s">
        <v>56</v>
      </c>
      <c r="F1446" s="79">
        <v>5.1016949152542601</v>
      </c>
      <c r="G1446" s="80"/>
      <c r="H1446" s="14"/>
      <c r="I1446" s="14"/>
      <c r="J1446" s="15" t="s">
        <v>541</v>
      </c>
      <c r="K1446" s="64"/>
      <c r="L1446" s="64"/>
      <c r="M1446" s="15"/>
      <c r="N1446" s="81"/>
      <c r="O1446" s="82">
        <v>2747.988037109375</v>
      </c>
      <c r="P1446" s="82">
        <v>8742.373046875</v>
      </c>
      <c r="Q1446" s="75"/>
      <c r="R1446" s="83"/>
      <c r="S1446" s="83"/>
      <c r="T1446" s="77"/>
      <c r="U1446" s="77"/>
      <c r="V1446" s="77"/>
      <c r="W1446" s="77"/>
      <c r="X1446" s="50"/>
      <c r="Y1446" s="50"/>
      <c r="Z1446" s="50"/>
      <c r="AA1446" s="50"/>
      <c r="AB1446" s="49"/>
      <c r="AC1446" s="84">
        <v>1446</v>
      </c>
      <c r="AD14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6" s="107">
        <v>6.5</v>
      </c>
      <c r="AF1446" s="110"/>
      <c r="AG1446" s="2"/>
      <c r="AI1446" s="3"/>
      <c r="AJ1446" s="3"/>
      <c r="AK1446" s="3"/>
    </row>
    <row r="1447" spans="1:37" ht="34.049999999999997" customHeight="1" x14ac:dyDescent="0.3">
      <c r="A1447" t="s">
        <v>2359</v>
      </c>
      <c r="C1447" t="s">
        <v>373</v>
      </c>
      <c r="D1447" s="14"/>
      <c r="E1447" s="14" t="s">
        <v>56</v>
      </c>
      <c r="F1447" s="79">
        <v>5.1016949152542601</v>
      </c>
      <c r="G1447" s="80"/>
      <c r="H1447" s="14"/>
      <c r="I1447" s="14"/>
      <c r="J1447" s="15" t="s">
        <v>373</v>
      </c>
      <c r="K1447" s="64"/>
      <c r="L1447" s="64"/>
      <c r="M1447" s="15"/>
      <c r="N1447" s="81"/>
      <c r="O1447" s="82">
        <v>1935.5072021484375</v>
      </c>
      <c r="P1447" s="82">
        <v>7293.3525390625</v>
      </c>
      <c r="Q1447" s="75"/>
      <c r="R1447" s="83"/>
      <c r="S1447" s="83"/>
      <c r="T1447" s="77"/>
      <c r="U1447" s="77"/>
      <c r="V1447" s="77"/>
      <c r="W1447" s="77"/>
      <c r="X1447" s="50"/>
      <c r="Y1447" s="50"/>
      <c r="Z1447" s="50"/>
      <c r="AA1447" s="50"/>
      <c r="AB1447" s="49"/>
      <c r="AC1447" s="84">
        <v>1447</v>
      </c>
      <c r="AD14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7" s="107">
        <v>6.5</v>
      </c>
      <c r="AF1447" s="110"/>
      <c r="AG1447" s="2"/>
      <c r="AI1447" s="3"/>
      <c r="AJ1447" s="3"/>
      <c r="AK1447" s="3"/>
    </row>
    <row r="1448" spans="1:37" ht="34.049999999999997" customHeight="1" x14ac:dyDescent="0.3">
      <c r="A1448" t="s">
        <v>2360</v>
      </c>
      <c r="C1448" t="s">
        <v>201</v>
      </c>
      <c r="D1448" s="14"/>
      <c r="E1448" s="14" t="s">
        <v>56</v>
      </c>
      <c r="F1448" s="79">
        <v>5.1016949152542601</v>
      </c>
      <c r="G1448" s="80"/>
      <c r="H1448" s="14"/>
      <c r="I1448" s="14"/>
      <c r="J1448" s="15" t="s">
        <v>201</v>
      </c>
      <c r="K1448" s="64"/>
      <c r="L1448" s="64"/>
      <c r="M1448" s="15"/>
      <c r="N1448" s="81"/>
      <c r="O1448" s="82">
        <v>2580.482421875</v>
      </c>
      <c r="P1448" s="82">
        <v>1577.4703369140625</v>
      </c>
      <c r="Q1448" s="75"/>
      <c r="R1448" s="83"/>
      <c r="S1448" s="83"/>
      <c r="T1448" s="77"/>
      <c r="U1448" s="77"/>
      <c r="V1448" s="77"/>
      <c r="W1448" s="77"/>
      <c r="X1448" s="50"/>
      <c r="Y1448" s="50"/>
      <c r="Z1448" s="50"/>
      <c r="AA1448" s="50"/>
      <c r="AB1448" s="49"/>
      <c r="AC1448" s="84">
        <v>1448</v>
      </c>
      <c r="AD14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8" s="107">
        <v>6.5</v>
      </c>
      <c r="AF1448" s="110"/>
      <c r="AG1448" s="2"/>
      <c r="AI1448" s="3"/>
      <c r="AJ1448" s="3"/>
      <c r="AK1448" s="3"/>
    </row>
    <row r="1449" spans="1:37" ht="34.049999999999997" customHeight="1" x14ac:dyDescent="0.3">
      <c r="A1449" t="s">
        <v>2361</v>
      </c>
      <c r="C1449" t="s">
        <v>612</v>
      </c>
      <c r="D1449" s="14"/>
      <c r="E1449" s="14" t="s">
        <v>56</v>
      </c>
      <c r="F1449" s="79">
        <v>5.1016949152542601</v>
      </c>
      <c r="G1449" s="80"/>
      <c r="H1449" s="14"/>
      <c r="I1449" s="14"/>
      <c r="J1449" s="15" t="s">
        <v>612</v>
      </c>
      <c r="K1449" s="64"/>
      <c r="L1449" s="64"/>
      <c r="M1449" s="15"/>
      <c r="N1449" s="81"/>
      <c r="O1449" s="82">
        <v>4925.70263671875</v>
      </c>
      <c r="P1449" s="82">
        <v>9802.0224609375</v>
      </c>
      <c r="Q1449" s="75"/>
      <c r="R1449" s="83"/>
      <c r="S1449" s="83"/>
      <c r="T1449" s="77"/>
      <c r="U1449" s="77"/>
      <c r="V1449" s="77"/>
      <c r="W1449" s="77"/>
      <c r="X1449" s="50"/>
      <c r="Y1449" s="50"/>
      <c r="Z1449" s="50"/>
      <c r="AA1449" s="50"/>
      <c r="AB1449" s="49"/>
      <c r="AC1449" s="84">
        <v>1449</v>
      </c>
      <c r="AD14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49" s="107">
        <v>6.5</v>
      </c>
      <c r="AF1449" s="110"/>
      <c r="AG1449" s="2"/>
      <c r="AI1449" s="3"/>
      <c r="AJ1449" s="3"/>
      <c r="AK1449" s="3"/>
    </row>
    <row r="1450" spans="1:37" ht="34.049999999999997" customHeight="1" x14ac:dyDescent="0.3">
      <c r="A1450" t="s">
        <v>2362</v>
      </c>
      <c r="C1450" t="s">
        <v>344</v>
      </c>
      <c r="D1450" s="14"/>
      <c r="E1450" s="14" t="s">
        <v>56</v>
      </c>
      <c r="F1450" s="79">
        <v>5.1016949152542601</v>
      </c>
      <c r="G1450" s="80"/>
      <c r="H1450" s="14"/>
      <c r="I1450" s="14"/>
      <c r="J1450" s="15" t="s">
        <v>344</v>
      </c>
      <c r="K1450" s="64"/>
      <c r="L1450" s="64"/>
      <c r="M1450" s="15"/>
      <c r="N1450" s="81"/>
      <c r="O1450" s="82">
        <v>2484.769287109375</v>
      </c>
      <c r="P1450" s="82">
        <v>4068.980224609375</v>
      </c>
      <c r="Q1450" s="75"/>
      <c r="R1450" s="83"/>
      <c r="S1450" s="83"/>
      <c r="T1450" s="77"/>
      <c r="U1450" s="77"/>
      <c r="V1450" s="77"/>
      <c r="W1450" s="77"/>
      <c r="X1450" s="50"/>
      <c r="Y1450" s="50"/>
      <c r="Z1450" s="50"/>
      <c r="AA1450" s="50"/>
      <c r="AB1450" s="49"/>
      <c r="AC1450" s="84">
        <v>1450</v>
      </c>
      <c r="AD14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0" s="107">
        <v>6.5</v>
      </c>
      <c r="AF1450" s="110"/>
      <c r="AG1450" s="2"/>
      <c r="AI1450" s="3"/>
      <c r="AJ1450" s="3"/>
      <c r="AK1450" s="3"/>
    </row>
    <row r="1451" spans="1:37" ht="34.049999999999997" customHeight="1" x14ac:dyDescent="0.3">
      <c r="A1451" t="s">
        <v>2363</v>
      </c>
      <c r="C1451" t="s">
        <v>190</v>
      </c>
      <c r="D1451" s="14"/>
      <c r="E1451" s="14" t="s">
        <v>56</v>
      </c>
      <c r="F1451" s="79">
        <v>5.1016949152542601</v>
      </c>
      <c r="G1451" s="80"/>
      <c r="H1451" s="14"/>
      <c r="I1451" s="14"/>
      <c r="J1451" s="15" t="s">
        <v>190</v>
      </c>
      <c r="K1451" s="64"/>
      <c r="L1451" s="64"/>
      <c r="M1451" s="15"/>
      <c r="N1451" s="81"/>
      <c r="O1451" s="82">
        <v>5292.62841796875</v>
      </c>
      <c r="P1451" s="82">
        <v>455.97061157226562</v>
      </c>
      <c r="Q1451" s="75"/>
      <c r="R1451" s="83"/>
      <c r="S1451" s="83"/>
      <c r="T1451" s="77"/>
      <c r="U1451" s="77"/>
      <c r="V1451" s="77"/>
      <c r="W1451" s="77"/>
      <c r="X1451" s="50"/>
      <c r="Y1451" s="50"/>
      <c r="Z1451" s="50"/>
      <c r="AA1451" s="50"/>
      <c r="AB1451" s="49"/>
      <c r="AC1451" s="84">
        <v>1451</v>
      </c>
      <c r="AD14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1" s="107">
        <v>6.5</v>
      </c>
      <c r="AF1451" s="110"/>
      <c r="AG1451" s="2"/>
      <c r="AI1451" s="3"/>
      <c r="AJ1451" s="3"/>
      <c r="AK1451" s="3"/>
    </row>
    <row r="1452" spans="1:37" ht="34.049999999999997" customHeight="1" x14ac:dyDescent="0.3">
      <c r="A1452" t="s">
        <v>2364</v>
      </c>
      <c r="C1452" t="s">
        <v>305</v>
      </c>
      <c r="D1452" s="14"/>
      <c r="E1452" s="14" t="s">
        <v>56</v>
      </c>
      <c r="F1452" s="79">
        <v>5.1016949152542601</v>
      </c>
      <c r="G1452" s="80"/>
      <c r="H1452" s="14"/>
      <c r="I1452" s="14"/>
      <c r="J1452" s="15" t="s">
        <v>305</v>
      </c>
      <c r="K1452" s="64"/>
      <c r="L1452" s="64"/>
      <c r="M1452" s="15"/>
      <c r="N1452" s="81"/>
      <c r="O1452" s="82">
        <v>209.78854370117187</v>
      </c>
      <c r="P1452" s="82">
        <v>6146.193359375</v>
      </c>
      <c r="Q1452" s="75"/>
      <c r="R1452" s="83"/>
      <c r="S1452" s="83"/>
      <c r="T1452" s="77"/>
      <c r="U1452" s="77"/>
      <c r="V1452" s="77"/>
      <c r="W1452" s="77"/>
      <c r="X1452" s="50"/>
      <c r="Y1452" s="50"/>
      <c r="Z1452" s="50"/>
      <c r="AA1452" s="50"/>
      <c r="AB1452" s="49"/>
      <c r="AC1452" s="84">
        <v>1452</v>
      </c>
      <c r="AD14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2" s="107">
        <v>6.5</v>
      </c>
      <c r="AF1452" s="110"/>
      <c r="AG1452" s="2"/>
      <c r="AI1452" s="3"/>
      <c r="AJ1452" s="3"/>
      <c r="AK1452" s="3"/>
    </row>
    <row r="1453" spans="1:37" ht="34.049999999999997" customHeight="1" x14ac:dyDescent="0.3">
      <c r="A1453" t="s">
        <v>2365</v>
      </c>
      <c r="C1453" t="s">
        <v>479</v>
      </c>
      <c r="D1453" s="14"/>
      <c r="E1453" s="14" t="s">
        <v>56</v>
      </c>
      <c r="F1453" s="79">
        <v>5.1016949152542601</v>
      </c>
      <c r="G1453" s="80"/>
      <c r="H1453" s="14"/>
      <c r="I1453" s="14"/>
      <c r="J1453" s="15" t="s">
        <v>479</v>
      </c>
      <c r="K1453" s="64"/>
      <c r="L1453" s="64"/>
      <c r="M1453" s="15"/>
      <c r="N1453" s="81"/>
      <c r="O1453" s="82">
        <v>6334.62841796875</v>
      </c>
      <c r="P1453" s="82">
        <v>5315.04443359375</v>
      </c>
      <c r="Q1453" s="75"/>
      <c r="R1453" s="83"/>
      <c r="S1453" s="83"/>
      <c r="T1453" s="77"/>
      <c r="U1453" s="77"/>
      <c r="V1453" s="77"/>
      <c r="W1453" s="77"/>
      <c r="X1453" s="50"/>
      <c r="Y1453" s="50"/>
      <c r="Z1453" s="50"/>
      <c r="AA1453" s="50"/>
      <c r="AB1453" s="49"/>
      <c r="AC1453" s="84">
        <v>1453</v>
      </c>
      <c r="AD14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3" s="107">
        <v>6.5</v>
      </c>
      <c r="AF1453" s="110"/>
      <c r="AG1453" s="2"/>
      <c r="AI1453" s="3"/>
      <c r="AJ1453" s="3"/>
      <c r="AK1453" s="3"/>
    </row>
    <row r="1454" spans="1:37" ht="34.049999999999997" customHeight="1" x14ac:dyDescent="0.3">
      <c r="A1454" t="s">
        <v>2366</v>
      </c>
      <c r="C1454" t="s">
        <v>443</v>
      </c>
      <c r="D1454" s="14"/>
      <c r="E1454" s="14" t="s">
        <v>56</v>
      </c>
      <c r="F1454" s="79">
        <v>5.1016949152542601</v>
      </c>
      <c r="G1454" s="80"/>
      <c r="H1454" s="14"/>
      <c r="I1454" s="14"/>
      <c r="J1454" s="15" t="s">
        <v>443</v>
      </c>
      <c r="K1454" s="64"/>
      <c r="L1454" s="64"/>
      <c r="M1454" s="15"/>
      <c r="N1454" s="81"/>
      <c r="O1454" s="82">
        <v>7033.00341796875</v>
      </c>
      <c r="P1454" s="82">
        <v>5634.98193359375</v>
      </c>
      <c r="Q1454" s="75"/>
      <c r="R1454" s="83"/>
      <c r="S1454" s="83"/>
      <c r="T1454" s="77"/>
      <c r="U1454" s="77"/>
      <c r="V1454" s="77"/>
      <c r="W1454" s="77"/>
      <c r="X1454" s="50"/>
      <c r="Y1454" s="50"/>
      <c r="Z1454" s="50"/>
      <c r="AA1454" s="50"/>
      <c r="AB1454" s="49"/>
      <c r="AC1454" s="84">
        <v>1454</v>
      </c>
      <c r="AD14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4" s="107">
        <v>6.5</v>
      </c>
      <c r="AF1454" s="110"/>
      <c r="AG1454" s="2"/>
      <c r="AI1454" s="3"/>
      <c r="AJ1454" s="3"/>
      <c r="AK1454" s="3"/>
    </row>
    <row r="1455" spans="1:37" ht="34.049999999999997" customHeight="1" x14ac:dyDescent="0.3">
      <c r="A1455" t="s">
        <v>2367</v>
      </c>
      <c r="C1455" t="s">
        <v>588</v>
      </c>
      <c r="D1455" s="14"/>
      <c r="E1455" s="14" t="s">
        <v>56</v>
      </c>
      <c r="F1455" s="79">
        <v>5.1016949152542601</v>
      </c>
      <c r="G1455" s="80"/>
      <c r="H1455" s="14"/>
      <c r="I1455" s="14"/>
      <c r="J1455" s="15" t="s">
        <v>588</v>
      </c>
      <c r="K1455" s="64"/>
      <c r="L1455" s="64"/>
      <c r="M1455" s="15"/>
      <c r="N1455" s="81"/>
      <c r="O1455" s="82">
        <v>9582.2744140625</v>
      </c>
      <c r="P1455" s="82">
        <v>4058.725830078125</v>
      </c>
      <c r="Q1455" s="75"/>
      <c r="R1455" s="83"/>
      <c r="S1455" s="83"/>
      <c r="T1455" s="77"/>
      <c r="U1455" s="77"/>
      <c r="V1455" s="77"/>
      <c r="W1455" s="77"/>
      <c r="X1455" s="50"/>
      <c r="Y1455" s="50"/>
      <c r="Z1455" s="50"/>
      <c r="AA1455" s="50"/>
      <c r="AB1455" s="49"/>
      <c r="AC1455" s="84">
        <v>1455</v>
      </c>
      <c r="AD14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5" s="107">
        <v>6.5</v>
      </c>
      <c r="AF1455" s="110"/>
      <c r="AG1455" s="2"/>
      <c r="AI1455" s="3"/>
      <c r="AJ1455" s="3"/>
      <c r="AK1455" s="3"/>
    </row>
    <row r="1456" spans="1:37" ht="34.049999999999997" customHeight="1" x14ac:dyDescent="0.3">
      <c r="A1456" t="s">
        <v>2368</v>
      </c>
      <c r="C1456" t="s">
        <v>196</v>
      </c>
      <c r="D1456" s="14"/>
      <c r="E1456" s="14" t="s">
        <v>56</v>
      </c>
      <c r="F1456" s="79">
        <v>5.1016949152542601</v>
      </c>
      <c r="G1456" s="80"/>
      <c r="H1456" s="14"/>
      <c r="I1456" s="14"/>
      <c r="J1456" s="15" t="s">
        <v>196</v>
      </c>
      <c r="K1456" s="64"/>
      <c r="L1456" s="64"/>
      <c r="M1456" s="15"/>
      <c r="N1456" s="81"/>
      <c r="O1456" s="82">
        <v>2028.0950927734375</v>
      </c>
      <c r="P1456" s="82">
        <v>7247.5546875</v>
      </c>
      <c r="Q1456" s="75"/>
      <c r="R1456" s="83"/>
      <c r="S1456" s="83"/>
      <c r="T1456" s="77"/>
      <c r="U1456" s="77"/>
      <c r="V1456" s="77"/>
      <c r="W1456" s="77"/>
      <c r="X1456" s="50"/>
      <c r="Y1456" s="50"/>
      <c r="Z1456" s="50"/>
      <c r="AA1456" s="50"/>
      <c r="AB1456" s="49"/>
      <c r="AC1456" s="84">
        <v>1456</v>
      </c>
      <c r="AD14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6" s="107">
        <v>6.5</v>
      </c>
      <c r="AF1456" s="110"/>
      <c r="AG1456" s="2"/>
      <c r="AI1456" s="3"/>
      <c r="AJ1456" s="3"/>
      <c r="AK1456" s="3"/>
    </row>
    <row r="1457" spans="1:37" ht="34.049999999999997" customHeight="1" x14ac:dyDescent="0.3">
      <c r="A1457" t="s">
        <v>2369</v>
      </c>
      <c r="C1457" t="s">
        <v>201</v>
      </c>
      <c r="D1457" s="14"/>
      <c r="E1457" s="14" t="s">
        <v>56</v>
      </c>
      <c r="F1457" s="79">
        <v>5.1016949152542601</v>
      </c>
      <c r="G1457" s="80"/>
      <c r="H1457" s="14"/>
      <c r="I1457" s="14"/>
      <c r="J1457" s="15" t="s">
        <v>201</v>
      </c>
      <c r="K1457" s="64"/>
      <c r="L1457" s="64"/>
      <c r="M1457" s="15"/>
      <c r="N1457" s="81"/>
      <c r="O1457" s="82">
        <v>2998.8349609375</v>
      </c>
      <c r="P1457" s="82">
        <v>3199.996826171875</v>
      </c>
      <c r="Q1457" s="75"/>
      <c r="R1457" s="83"/>
      <c r="S1457" s="83"/>
      <c r="T1457" s="77"/>
      <c r="U1457" s="77"/>
      <c r="V1457" s="77"/>
      <c r="W1457" s="77"/>
      <c r="X1457" s="50"/>
      <c r="Y1457" s="50"/>
      <c r="Z1457" s="50"/>
      <c r="AA1457" s="50"/>
      <c r="AB1457" s="49"/>
      <c r="AC1457" s="84">
        <v>1457</v>
      </c>
      <c r="AD14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7" s="107">
        <v>6.5</v>
      </c>
      <c r="AF1457" s="110"/>
      <c r="AG1457" s="2"/>
      <c r="AI1457" s="3"/>
      <c r="AJ1457" s="3"/>
      <c r="AK1457" s="3"/>
    </row>
    <row r="1458" spans="1:37" ht="34.049999999999997" customHeight="1" x14ac:dyDescent="0.3">
      <c r="A1458" t="s">
        <v>2370</v>
      </c>
      <c r="C1458" t="s">
        <v>479</v>
      </c>
      <c r="D1458" s="14"/>
      <c r="E1458" s="14" t="s">
        <v>56</v>
      </c>
      <c r="F1458" s="79">
        <v>5.1016949152542601</v>
      </c>
      <c r="G1458" s="80"/>
      <c r="H1458" s="14"/>
      <c r="I1458" s="14"/>
      <c r="J1458" s="15" t="s">
        <v>479</v>
      </c>
      <c r="K1458" s="64"/>
      <c r="L1458" s="64"/>
      <c r="M1458" s="15"/>
      <c r="N1458" s="81"/>
      <c r="O1458" s="82">
        <v>1111.0413818359375</v>
      </c>
      <c r="P1458" s="82">
        <v>4741.78369140625</v>
      </c>
      <c r="Q1458" s="75"/>
      <c r="R1458" s="83"/>
      <c r="S1458" s="83"/>
      <c r="T1458" s="77"/>
      <c r="U1458" s="77"/>
      <c r="V1458" s="77"/>
      <c r="W1458" s="77"/>
      <c r="X1458" s="50"/>
      <c r="Y1458" s="50"/>
      <c r="Z1458" s="50"/>
      <c r="AA1458" s="50"/>
      <c r="AB1458" s="49"/>
      <c r="AC1458" s="84">
        <v>1458</v>
      </c>
      <c r="AD14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8" s="107">
        <v>6.5</v>
      </c>
      <c r="AF1458" s="110"/>
      <c r="AG1458" s="2"/>
      <c r="AI1458" s="3"/>
      <c r="AJ1458" s="3"/>
      <c r="AK1458" s="3"/>
    </row>
    <row r="1459" spans="1:37" ht="34.049999999999997" customHeight="1" x14ac:dyDescent="0.3">
      <c r="A1459" t="s">
        <v>2371</v>
      </c>
      <c r="C1459" t="s">
        <v>613</v>
      </c>
      <c r="D1459" s="14"/>
      <c r="E1459" s="14" t="s">
        <v>56</v>
      </c>
      <c r="F1459" s="79">
        <v>5.1016949152542601</v>
      </c>
      <c r="G1459" s="80"/>
      <c r="H1459" s="14"/>
      <c r="I1459" s="14"/>
      <c r="J1459" s="15" t="s">
        <v>613</v>
      </c>
      <c r="K1459" s="64"/>
      <c r="L1459" s="64"/>
      <c r="M1459" s="15"/>
      <c r="N1459" s="81"/>
      <c r="O1459" s="82">
        <v>1176.868408203125</v>
      </c>
      <c r="P1459" s="82">
        <v>2793.90087890625</v>
      </c>
      <c r="Q1459" s="75"/>
      <c r="R1459" s="83"/>
      <c r="S1459" s="83"/>
      <c r="T1459" s="77"/>
      <c r="U1459" s="77"/>
      <c r="V1459" s="77"/>
      <c r="W1459" s="77"/>
      <c r="X1459" s="50"/>
      <c r="Y1459" s="50"/>
      <c r="Z1459" s="50"/>
      <c r="AA1459" s="50"/>
      <c r="AB1459" s="49"/>
      <c r="AC1459" s="84">
        <v>1459</v>
      </c>
      <c r="AD14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59" s="107">
        <v>6.5</v>
      </c>
      <c r="AF1459" s="110"/>
      <c r="AG1459" s="2"/>
      <c r="AI1459" s="3"/>
      <c r="AJ1459" s="3"/>
      <c r="AK1459" s="3"/>
    </row>
    <row r="1460" spans="1:37" ht="34.049999999999997" customHeight="1" x14ac:dyDescent="0.3">
      <c r="A1460" t="s">
        <v>2372</v>
      </c>
      <c r="C1460" t="s">
        <v>614</v>
      </c>
      <c r="D1460" s="14"/>
      <c r="E1460" s="14" t="s">
        <v>56</v>
      </c>
      <c r="F1460" s="79">
        <v>5.1016949152542601</v>
      </c>
      <c r="G1460" s="80"/>
      <c r="H1460" s="14"/>
      <c r="I1460" s="14"/>
      <c r="J1460" s="15" t="s">
        <v>614</v>
      </c>
      <c r="K1460" s="64"/>
      <c r="L1460" s="64"/>
      <c r="M1460" s="15"/>
      <c r="N1460" s="81"/>
      <c r="O1460" s="82">
        <v>7576.63232421875</v>
      </c>
      <c r="P1460" s="82">
        <v>3009.00439453125</v>
      </c>
      <c r="Q1460" s="75"/>
      <c r="R1460" s="83"/>
      <c r="S1460" s="83"/>
      <c r="T1460" s="77"/>
      <c r="U1460" s="77"/>
      <c r="V1460" s="77"/>
      <c r="W1460" s="77"/>
      <c r="X1460" s="50"/>
      <c r="Y1460" s="50"/>
      <c r="Z1460" s="50"/>
      <c r="AA1460" s="50"/>
      <c r="AB1460" s="49"/>
      <c r="AC1460" s="84">
        <v>1460</v>
      </c>
      <c r="AD14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0" s="107">
        <v>6.5</v>
      </c>
      <c r="AF1460" s="110"/>
      <c r="AG1460" s="2"/>
      <c r="AI1460" s="3"/>
      <c r="AJ1460" s="3"/>
      <c r="AK1460" s="3"/>
    </row>
    <row r="1461" spans="1:37" ht="34.049999999999997" customHeight="1" x14ac:dyDescent="0.3">
      <c r="A1461" t="s">
        <v>2373</v>
      </c>
      <c r="C1461" t="s">
        <v>300</v>
      </c>
      <c r="D1461" s="14"/>
      <c r="E1461" s="14" t="s">
        <v>56</v>
      </c>
      <c r="F1461" s="79">
        <v>5.1016949152542601</v>
      </c>
      <c r="G1461" s="80"/>
      <c r="H1461" s="14"/>
      <c r="I1461" s="14"/>
      <c r="J1461" s="15" t="s">
        <v>300</v>
      </c>
      <c r="K1461" s="64"/>
      <c r="L1461" s="64"/>
      <c r="M1461" s="15"/>
      <c r="N1461" s="81"/>
      <c r="O1461" s="82">
        <v>4868.509765625</v>
      </c>
      <c r="P1461" s="82">
        <v>8927.6650390625</v>
      </c>
      <c r="Q1461" s="75"/>
      <c r="R1461" s="83"/>
      <c r="S1461" s="83"/>
      <c r="T1461" s="77"/>
      <c r="U1461" s="77"/>
      <c r="V1461" s="77"/>
      <c r="W1461" s="77"/>
      <c r="X1461" s="50"/>
      <c r="Y1461" s="50"/>
      <c r="Z1461" s="50"/>
      <c r="AA1461" s="50"/>
      <c r="AB1461" s="49"/>
      <c r="AC1461" s="84">
        <v>1461</v>
      </c>
      <c r="AD14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1" s="107">
        <v>6.5</v>
      </c>
      <c r="AF1461" s="110"/>
      <c r="AG1461" s="2"/>
      <c r="AI1461" s="3"/>
      <c r="AJ1461" s="3"/>
      <c r="AK1461" s="3"/>
    </row>
    <row r="1462" spans="1:37" ht="34.049999999999997" customHeight="1" x14ac:dyDescent="0.3">
      <c r="A1462" t="s">
        <v>2374</v>
      </c>
      <c r="C1462" t="s">
        <v>615</v>
      </c>
      <c r="D1462" s="14"/>
      <c r="E1462" s="14" t="s">
        <v>56</v>
      </c>
      <c r="F1462" s="79">
        <v>5.1016949152542601</v>
      </c>
      <c r="G1462" s="80"/>
      <c r="H1462" s="14"/>
      <c r="I1462" s="14"/>
      <c r="J1462" s="15" t="s">
        <v>615</v>
      </c>
      <c r="K1462" s="64"/>
      <c r="L1462" s="64"/>
      <c r="M1462" s="15"/>
      <c r="N1462" s="81"/>
      <c r="O1462" s="82">
        <v>9124.3955078125</v>
      </c>
      <c r="P1462" s="82">
        <v>2065.23046875</v>
      </c>
      <c r="Q1462" s="75"/>
      <c r="R1462" s="83"/>
      <c r="S1462" s="83"/>
      <c r="T1462" s="77"/>
      <c r="U1462" s="77"/>
      <c r="V1462" s="77"/>
      <c r="W1462" s="77"/>
      <c r="X1462" s="50"/>
      <c r="Y1462" s="50"/>
      <c r="Z1462" s="50"/>
      <c r="AA1462" s="50"/>
      <c r="AB1462" s="49"/>
      <c r="AC1462" s="84">
        <v>1462</v>
      </c>
      <c r="AD14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2" s="107">
        <v>6.5</v>
      </c>
      <c r="AF1462" s="110"/>
      <c r="AG1462" s="2"/>
      <c r="AI1462" s="3"/>
      <c r="AJ1462" s="3"/>
      <c r="AK1462" s="3"/>
    </row>
    <row r="1463" spans="1:37" ht="34.049999999999997" customHeight="1" x14ac:dyDescent="0.3">
      <c r="A1463" t="s">
        <v>2375</v>
      </c>
      <c r="C1463" t="s">
        <v>300</v>
      </c>
      <c r="D1463" s="14"/>
      <c r="E1463" s="14" t="s">
        <v>56</v>
      </c>
      <c r="F1463" s="79">
        <v>5.1016949152542601</v>
      </c>
      <c r="G1463" s="80"/>
      <c r="H1463" s="14"/>
      <c r="I1463" s="14"/>
      <c r="J1463" s="15" t="s">
        <v>300</v>
      </c>
      <c r="K1463" s="64"/>
      <c r="L1463" s="64"/>
      <c r="M1463" s="15"/>
      <c r="N1463" s="81"/>
      <c r="O1463" s="82">
        <v>5729.21142578125</v>
      </c>
      <c r="P1463" s="82">
        <v>9491.03125</v>
      </c>
      <c r="Q1463" s="75"/>
      <c r="R1463" s="83"/>
      <c r="S1463" s="83"/>
      <c r="T1463" s="77"/>
      <c r="U1463" s="77"/>
      <c r="V1463" s="77"/>
      <c r="W1463" s="77"/>
      <c r="X1463" s="50"/>
      <c r="Y1463" s="50"/>
      <c r="Z1463" s="50"/>
      <c r="AA1463" s="50"/>
      <c r="AB1463" s="49"/>
      <c r="AC1463" s="84">
        <v>1463</v>
      </c>
      <c r="AD14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3" s="107">
        <v>6.5</v>
      </c>
      <c r="AF1463" s="110"/>
      <c r="AG1463" s="2"/>
      <c r="AI1463" s="3"/>
      <c r="AJ1463" s="3"/>
      <c r="AK1463" s="3"/>
    </row>
    <row r="1464" spans="1:37" ht="34.049999999999997" customHeight="1" x14ac:dyDescent="0.3">
      <c r="A1464" t="s">
        <v>2376</v>
      </c>
      <c r="C1464" t="s">
        <v>616</v>
      </c>
      <c r="D1464" s="14"/>
      <c r="E1464" s="14" t="s">
        <v>56</v>
      </c>
      <c r="F1464" s="79">
        <v>5.1016949152542601</v>
      </c>
      <c r="G1464" s="80"/>
      <c r="H1464" s="14"/>
      <c r="I1464" s="14"/>
      <c r="J1464" s="15" t="s">
        <v>616</v>
      </c>
      <c r="K1464" s="64"/>
      <c r="L1464" s="64"/>
      <c r="M1464" s="15"/>
      <c r="N1464" s="81"/>
      <c r="O1464" s="82">
        <v>2356.96240234375</v>
      </c>
      <c r="P1464" s="82">
        <v>1719.12939453125</v>
      </c>
      <c r="Q1464" s="75"/>
      <c r="R1464" s="83"/>
      <c r="S1464" s="83"/>
      <c r="T1464" s="77"/>
      <c r="U1464" s="77"/>
      <c r="V1464" s="77"/>
      <c r="W1464" s="77"/>
      <c r="X1464" s="50"/>
      <c r="Y1464" s="50"/>
      <c r="Z1464" s="50"/>
      <c r="AA1464" s="50"/>
      <c r="AB1464" s="49"/>
      <c r="AC1464" s="84">
        <v>1464</v>
      </c>
      <c r="AD14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4" s="107">
        <v>6.5</v>
      </c>
      <c r="AF1464" s="110"/>
      <c r="AG1464" s="2"/>
      <c r="AI1464" s="3"/>
      <c r="AJ1464" s="3"/>
      <c r="AK1464" s="3"/>
    </row>
    <row r="1465" spans="1:37" ht="34.049999999999997" customHeight="1" x14ac:dyDescent="0.3">
      <c r="A1465" t="s">
        <v>2377</v>
      </c>
      <c r="C1465" t="s">
        <v>278</v>
      </c>
      <c r="D1465" s="14"/>
      <c r="E1465" s="14" t="s">
        <v>56</v>
      </c>
      <c r="F1465" s="79">
        <v>5.1016949152542601</v>
      </c>
      <c r="G1465" s="80"/>
      <c r="H1465" s="14"/>
      <c r="I1465" s="14"/>
      <c r="J1465" s="15" t="s">
        <v>278</v>
      </c>
      <c r="K1465" s="64"/>
      <c r="L1465" s="64"/>
      <c r="M1465" s="15"/>
      <c r="N1465" s="81"/>
      <c r="O1465" s="82">
        <v>5463.78466796875</v>
      </c>
      <c r="P1465" s="82">
        <v>8745.5849609375</v>
      </c>
      <c r="Q1465" s="75"/>
      <c r="R1465" s="83"/>
      <c r="S1465" s="83"/>
      <c r="T1465" s="77"/>
      <c r="U1465" s="77"/>
      <c r="V1465" s="77"/>
      <c r="W1465" s="77"/>
      <c r="X1465" s="50"/>
      <c r="Y1465" s="50"/>
      <c r="Z1465" s="50"/>
      <c r="AA1465" s="50"/>
      <c r="AB1465" s="49"/>
      <c r="AC1465" s="84">
        <v>1465</v>
      </c>
      <c r="AD14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5" s="107">
        <v>6.5</v>
      </c>
      <c r="AF1465" s="110"/>
      <c r="AG1465" s="2"/>
      <c r="AI1465" s="3"/>
      <c r="AJ1465" s="3"/>
      <c r="AK1465" s="3"/>
    </row>
    <row r="1466" spans="1:37" ht="34.049999999999997" customHeight="1" x14ac:dyDescent="0.3">
      <c r="A1466" t="s">
        <v>2378</v>
      </c>
      <c r="C1466" t="s">
        <v>598</v>
      </c>
      <c r="D1466" s="14"/>
      <c r="E1466" s="14" t="s">
        <v>56</v>
      </c>
      <c r="F1466" s="79">
        <v>5.1016949152542601</v>
      </c>
      <c r="G1466" s="80"/>
      <c r="H1466" s="14"/>
      <c r="I1466" s="14"/>
      <c r="J1466" s="15" t="s">
        <v>598</v>
      </c>
      <c r="K1466" s="64"/>
      <c r="L1466" s="64"/>
      <c r="M1466" s="15"/>
      <c r="N1466" s="81"/>
      <c r="O1466" s="82">
        <v>8835.8837890625</v>
      </c>
      <c r="P1466" s="82">
        <v>2888.468017578125</v>
      </c>
      <c r="Q1466" s="75"/>
      <c r="R1466" s="83"/>
      <c r="S1466" s="83"/>
      <c r="T1466" s="77"/>
      <c r="U1466" s="77"/>
      <c r="V1466" s="77"/>
      <c r="W1466" s="77"/>
      <c r="X1466" s="50"/>
      <c r="Y1466" s="50"/>
      <c r="Z1466" s="50"/>
      <c r="AA1466" s="50"/>
      <c r="AB1466" s="49"/>
      <c r="AC1466" s="84">
        <v>1466</v>
      </c>
      <c r="AD14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6" s="107">
        <v>6.5</v>
      </c>
      <c r="AF1466" s="110"/>
      <c r="AG1466" s="2"/>
      <c r="AI1466" s="3"/>
      <c r="AJ1466" s="3"/>
      <c r="AK1466" s="3"/>
    </row>
    <row r="1467" spans="1:37" ht="34.049999999999997" customHeight="1" x14ac:dyDescent="0.3">
      <c r="A1467" t="s">
        <v>2379</v>
      </c>
      <c r="C1467" t="s">
        <v>443</v>
      </c>
      <c r="D1467" s="14"/>
      <c r="E1467" s="14" t="s">
        <v>56</v>
      </c>
      <c r="F1467" s="79">
        <v>5.1016949152542601</v>
      </c>
      <c r="G1467" s="80"/>
      <c r="H1467" s="14"/>
      <c r="I1467" s="14"/>
      <c r="J1467" s="15" t="s">
        <v>443</v>
      </c>
      <c r="K1467" s="64"/>
      <c r="L1467" s="64"/>
      <c r="M1467" s="15"/>
      <c r="N1467" s="81"/>
      <c r="O1467" s="82">
        <v>9760.705078125</v>
      </c>
      <c r="P1467" s="82">
        <v>4703.59521484375</v>
      </c>
      <c r="Q1467" s="75"/>
      <c r="R1467" s="83"/>
      <c r="S1467" s="83"/>
      <c r="T1467" s="77"/>
      <c r="U1467" s="77"/>
      <c r="V1467" s="77"/>
      <c r="W1467" s="77"/>
      <c r="X1467" s="50"/>
      <c r="Y1467" s="50"/>
      <c r="Z1467" s="50"/>
      <c r="AA1467" s="50"/>
      <c r="AB1467" s="49"/>
      <c r="AC1467" s="84">
        <v>1467</v>
      </c>
      <c r="AD14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7" s="107">
        <v>6.5</v>
      </c>
      <c r="AF1467" s="110"/>
      <c r="AG1467" s="2"/>
      <c r="AI1467" s="3"/>
      <c r="AJ1467" s="3"/>
      <c r="AK1467" s="3"/>
    </row>
    <row r="1468" spans="1:37" ht="34.049999999999997" customHeight="1" x14ac:dyDescent="0.3">
      <c r="A1468" t="s">
        <v>2380</v>
      </c>
      <c r="C1468" t="s">
        <v>617</v>
      </c>
      <c r="D1468" s="14"/>
      <c r="E1468" s="14" t="s">
        <v>56</v>
      </c>
      <c r="F1468" s="79">
        <v>5.1016949152542601</v>
      </c>
      <c r="G1468" s="80"/>
      <c r="H1468" s="14"/>
      <c r="I1468" s="14"/>
      <c r="J1468" s="15" t="s">
        <v>617</v>
      </c>
      <c r="K1468" s="64"/>
      <c r="L1468" s="64"/>
      <c r="M1468" s="15"/>
      <c r="N1468" s="81"/>
      <c r="O1468" s="82">
        <v>8642.5888671875</v>
      </c>
      <c r="P1468" s="82">
        <v>3556.119873046875</v>
      </c>
      <c r="Q1468" s="75"/>
      <c r="R1468" s="83"/>
      <c r="S1468" s="83"/>
      <c r="T1468" s="77"/>
      <c r="U1468" s="77"/>
      <c r="V1468" s="77"/>
      <c r="W1468" s="77"/>
      <c r="X1468" s="50"/>
      <c r="Y1468" s="50"/>
      <c r="Z1468" s="50"/>
      <c r="AA1468" s="50"/>
      <c r="AB1468" s="49"/>
      <c r="AC1468" s="84">
        <v>1468</v>
      </c>
      <c r="AD14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8" s="107">
        <v>6.5</v>
      </c>
      <c r="AF1468" s="110"/>
      <c r="AG1468" s="2"/>
      <c r="AI1468" s="3"/>
      <c r="AJ1468" s="3"/>
      <c r="AK1468" s="3"/>
    </row>
    <row r="1469" spans="1:37" ht="34.049999999999997" customHeight="1" x14ac:dyDescent="0.3">
      <c r="A1469" t="s">
        <v>2381</v>
      </c>
      <c r="C1469" t="s">
        <v>324</v>
      </c>
      <c r="D1469" s="14"/>
      <c r="E1469" s="14" t="s">
        <v>56</v>
      </c>
      <c r="F1469" s="79">
        <v>5.1016949152542601</v>
      </c>
      <c r="G1469" s="80"/>
      <c r="H1469" s="14"/>
      <c r="I1469" s="14"/>
      <c r="J1469" s="15" t="s">
        <v>324</v>
      </c>
      <c r="K1469" s="64"/>
      <c r="L1469" s="64"/>
      <c r="M1469" s="15"/>
      <c r="N1469" s="81"/>
      <c r="O1469" s="82">
        <v>5140.35546875</v>
      </c>
      <c r="P1469" s="82">
        <v>420.91073608398437</v>
      </c>
      <c r="Q1469" s="75"/>
      <c r="R1469" s="83"/>
      <c r="S1469" s="83"/>
      <c r="T1469" s="77"/>
      <c r="U1469" s="77"/>
      <c r="V1469" s="77"/>
      <c r="W1469" s="77"/>
      <c r="X1469" s="50"/>
      <c r="Y1469" s="50"/>
      <c r="Z1469" s="50"/>
      <c r="AA1469" s="50"/>
      <c r="AB1469" s="49"/>
      <c r="AC1469" s="84">
        <v>1469</v>
      </c>
      <c r="AD14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69" s="107">
        <v>6.5</v>
      </c>
      <c r="AF1469" s="110"/>
      <c r="AG1469" s="2"/>
      <c r="AI1469" s="3"/>
      <c r="AJ1469" s="3"/>
      <c r="AK1469" s="3"/>
    </row>
    <row r="1470" spans="1:37" ht="34.049999999999997" customHeight="1" x14ac:dyDescent="0.3">
      <c r="A1470" t="s">
        <v>2224</v>
      </c>
      <c r="C1470" t="s">
        <v>424</v>
      </c>
      <c r="D1470" s="14"/>
      <c r="E1470" s="14" t="s">
        <v>56</v>
      </c>
      <c r="F1470" s="79">
        <v>5.1016949152542601</v>
      </c>
      <c r="G1470" s="80"/>
      <c r="H1470" s="14"/>
      <c r="I1470" s="14"/>
      <c r="J1470" s="15" t="s">
        <v>424</v>
      </c>
      <c r="K1470" s="64"/>
      <c r="L1470" s="64"/>
      <c r="M1470" s="15"/>
      <c r="N1470" s="81"/>
      <c r="O1470" s="82">
        <v>8585.4921875</v>
      </c>
      <c r="P1470" s="82">
        <v>3295.688232421875</v>
      </c>
      <c r="Q1470" s="75"/>
      <c r="R1470" s="83"/>
      <c r="S1470" s="83"/>
      <c r="T1470" s="77"/>
      <c r="U1470" s="77"/>
      <c r="V1470" s="77"/>
      <c r="W1470" s="77"/>
      <c r="X1470" s="50"/>
      <c r="Y1470" s="50"/>
      <c r="Z1470" s="50"/>
      <c r="AA1470" s="50"/>
      <c r="AB1470" s="49"/>
      <c r="AC1470" s="84">
        <v>1470</v>
      </c>
      <c r="AD14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0" s="107">
        <v>6.5</v>
      </c>
      <c r="AF1470" s="110"/>
      <c r="AG1470" s="2"/>
      <c r="AI1470" s="3"/>
      <c r="AJ1470" s="3"/>
      <c r="AK1470" s="3"/>
    </row>
    <row r="1471" spans="1:37" ht="34.049999999999997" customHeight="1" x14ac:dyDescent="0.3">
      <c r="A1471" t="s">
        <v>2382</v>
      </c>
      <c r="C1471" t="s">
        <v>298</v>
      </c>
      <c r="D1471" s="14"/>
      <c r="E1471" s="14" t="s">
        <v>56</v>
      </c>
      <c r="F1471" s="79">
        <v>5.1016949152542601</v>
      </c>
      <c r="G1471" s="80"/>
      <c r="H1471" s="14"/>
      <c r="I1471" s="14"/>
      <c r="J1471" s="15" t="s">
        <v>298</v>
      </c>
      <c r="K1471" s="64"/>
      <c r="L1471" s="64"/>
      <c r="M1471" s="15"/>
      <c r="N1471" s="81"/>
      <c r="O1471" s="82">
        <v>5503.22314453125</v>
      </c>
      <c r="P1471" s="82">
        <v>9455.080078125</v>
      </c>
      <c r="Q1471" s="75"/>
      <c r="R1471" s="83"/>
      <c r="S1471" s="83"/>
      <c r="T1471" s="77"/>
      <c r="U1471" s="77"/>
      <c r="V1471" s="77"/>
      <c r="W1471" s="77"/>
      <c r="X1471" s="50"/>
      <c r="Y1471" s="50"/>
      <c r="Z1471" s="50"/>
      <c r="AA1471" s="50"/>
      <c r="AB1471" s="49"/>
      <c r="AC1471" s="84">
        <v>1471</v>
      </c>
      <c r="AD14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1" s="107">
        <v>6.5</v>
      </c>
      <c r="AF1471" s="110"/>
      <c r="AG1471" s="2"/>
      <c r="AI1471" s="3"/>
      <c r="AJ1471" s="3"/>
      <c r="AK1471" s="3"/>
    </row>
    <row r="1472" spans="1:37" ht="34.049999999999997" customHeight="1" x14ac:dyDescent="0.3">
      <c r="A1472" t="s">
        <v>2383</v>
      </c>
      <c r="C1472" t="s">
        <v>552</v>
      </c>
      <c r="D1472" s="14"/>
      <c r="E1472" s="14" t="s">
        <v>56</v>
      </c>
      <c r="F1472" s="79">
        <v>5.1016949152542601</v>
      </c>
      <c r="G1472" s="80"/>
      <c r="H1472" s="14"/>
      <c r="I1472" s="14"/>
      <c r="J1472" s="15" t="s">
        <v>552</v>
      </c>
      <c r="K1472" s="64"/>
      <c r="L1472" s="64"/>
      <c r="M1472" s="15"/>
      <c r="N1472" s="81"/>
      <c r="O1472" s="82">
        <v>8186.25</v>
      </c>
      <c r="P1472" s="82">
        <v>7055.43603515625</v>
      </c>
      <c r="Q1472" s="75"/>
      <c r="R1472" s="83"/>
      <c r="S1472" s="83"/>
      <c r="T1472" s="77"/>
      <c r="U1472" s="77"/>
      <c r="V1472" s="77"/>
      <c r="W1472" s="77"/>
      <c r="X1472" s="50"/>
      <c r="Y1472" s="50"/>
      <c r="Z1472" s="50"/>
      <c r="AA1472" s="50"/>
      <c r="AB1472" s="49"/>
      <c r="AC1472" s="84">
        <v>1472</v>
      </c>
      <c r="AD14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2" s="107">
        <v>6.5</v>
      </c>
      <c r="AF1472" s="110"/>
      <c r="AG1472" s="2"/>
      <c r="AI1472" s="3"/>
      <c r="AJ1472" s="3"/>
      <c r="AK1472" s="3"/>
    </row>
    <row r="1473" spans="1:37" ht="34.049999999999997" customHeight="1" x14ac:dyDescent="0.3">
      <c r="A1473" t="s">
        <v>2384</v>
      </c>
      <c r="C1473" t="s">
        <v>224</v>
      </c>
      <c r="D1473" s="14"/>
      <c r="E1473" s="14" t="s">
        <v>56</v>
      </c>
      <c r="F1473" s="79">
        <v>5.1016949152542601</v>
      </c>
      <c r="G1473" s="80"/>
      <c r="H1473" s="14"/>
      <c r="I1473" s="14"/>
      <c r="J1473" s="15" t="s">
        <v>224</v>
      </c>
      <c r="K1473" s="64"/>
      <c r="L1473" s="64"/>
      <c r="M1473" s="15"/>
      <c r="N1473" s="81"/>
      <c r="O1473" s="82">
        <v>898.27386474609375</v>
      </c>
      <c r="P1473" s="82">
        <v>3258.18115234375</v>
      </c>
      <c r="Q1473" s="75"/>
      <c r="R1473" s="83"/>
      <c r="S1473" s="83"/>
      <c r="T1473" s="77"/>
      <c r="U1473" s="77"/>
      <c r="V1473" s="77"/>
      <c r="W1473" s="77"/>
      <c r="X1473" s="50"/>
      <c r="Y1473" s="50"/>
      <c r="Z1473" s="50"/>
      <c r="AA1473" s="50"/>
      <c r="AB1473" s="49"/>
      <c r="AC1473" s="84">
        <v>1473</v>
      </c>
      <c r="AD14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3" s="107">
        <v>6.5</v>
      </c>
      <c r="AF1473" s="110"/>
      <c r="AG1473" s="2"/>
      <c r="AI1473" s="3"/>
      <c r="AJ1473" s="3"/>
      <c r="AK1473" s="3"/>
    </row>
    <row r="1474" spans="1:37" ht="34.049999999999997" customHeight="1" x14ac:dyDescent="0.3">
      <c r="A1474" t="s">
        <v>2385</v>
      </c>
      <c r="C1474" t="s">
        <v>219</v>
      </c>
      <c r="D1474" s="14"/>
      <c r="E1474" s="14" t="s">
        <v>56</v>
      </c>
      <c r="F1474" s="79">
        <v>5.1016949152542601</v>
      </c>
      <c r="G1474" s="80"/>
      <c r="H1474" s="14"/>
      <c r="I1474" s="14"/>
      <c r="J1474" s="15" t="s">
        <v>219</v>
      </c>
      <c r="K1474" s="64"/>
      <c r="L1474" s="64"/>
      <c r="M1474" s="15"/>
      <c r="N1474" s="81"/>
      <c r="O1474" s="82">
        <v>7610.27685546875</v>
      </c>
      <c r="P1474" s="82">
        <v>8982.43359375</v>
      </c>
      <c r="Q1474" s="75"/>
      <c r="R1474" s="83"/>
      <c r="S1474" s="83"/>
      <c r="T1474" s="77"/>
      <c r="U1474" s="77"/>
      <c r="V1474" s="77"/>
      <c r="W1474" s="77"/>
      <c r="X1474" s="50"/>
      <c r="Y1474" s="50"/>
      <c r="Z1474" s="50"/>
      <c r="AA1474" s="50"/>
      <c r="AB1474" s="49"/>
      <c r="AC1474" s="84">
        <v>1474</v>
      </c>
      <c r="AD14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4" s="107">
        <v>6.5</v>
      </c>
      <c r="AF1474" s="110"/>
      <c r="AG1474" s="2"/>
      <c r="AI1474" s="3"/>
      <c r="AJ1474" s="3"/>
      <c r="AK1474" s="3"/>
    </row>
    <row r="1475" spans="1:37" ht="34.049999999999997" customHeight="1" x14ac:dyDescent="0.3">
      <c r="A1475" t="s">
        <v>2386</v>
      </c>
      <c r="C1475" t="s">
        <v>618</v>
      </c>
      <c r="D1475" s="14"/>
      <c r="E1475" s="14" t="s">
        <v>56</v>
      </c>
      <c r="F1475" s="79">
        <v>5.1016949152542601</v>
      </c>
      <c r="G1475" s="80"/>
      <c r="H1475" s="14"/>
      <c r="I1475" s="14"/>
      <c r="J1475" s="15" t="s">
        <v>618</v>
      </c>
      <c r="K1475" s="64"/>
      <c r="L1475" s="64"/>
      <c r="M1475" s="15"/>
      <c r="N1475" s="81"/>
      <c r="O1475" s="82">
        <v>6588.11181640625</v>
      </c>
      <c r="P1475" s="82">
        <v>8161.79736328125</v>
      </c>
      <c r="Q1475" s="75"/>
      <c r="R1475" s="83"/>
      <c r="S1475" s="83"/>
      <c r="T1475" s="77"/>
      <c r="U1475" s="77"/>
      <c r="V1475" s="77"/>
      <c r="W1475" s="77"/>
      <c r="X1475" s="50"/>
      <c r="Y1475" s="50"/>
      <c r="Z1475" s="50"/>
      <c r="AA1475" s="50"/>
      <c r="AB1475" s="49"/>
      <c r="AC1475" s="84">
        <v>1475</v>
      </c>
      <c r="AD14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5" s="107">
        <v>6.5</v>
      </c>
      <c r="AF1475" s="110"/>
      <c r="AG1475" s="2"/>
      <c r="AI1475" s="3"/>
      <c r="AJ1475" s="3"/>
      <c r="AK1475" s="3"/>
    </row>
    <row r="1476" spans="1:37" ht="34.049999999999997" customHeight="1" x14ac:dyDescent="0.3">
      <c r="A1476" t="s">
        <v>2387</v>
      </c>
      <c r="C1476" t="s">
        <v>351</v>
      </c>
      <c r="D1476" s="14"/>
      <c r="E1476" s="14" t="s">
        <v>56</v>
      </c>
      <c r="F1476" s="79">
        <v>5.1016949152542601</v>
      </c>
      <c r="G1476" s="80"/>
      <c r="H1476" s="14"/>
      <c r="I1476" s="14"/>
      <c r="J1476" s="15" t="s">
        <v>351</v>
      </c>
      <c r="K1476" s="64"/>
      <c r="L1476" s="64"/>
      <c r="M1476" s="15"/>
      <c r="N1476" s="81"/>
      <c r="O1476" s="82">
        <v>6963.61376953125</v>
      </c>
      <c r="P1476" s="82">
        <v>6959.27587890625</v>
      </c>
      <c r="Q1476" s="75"/>
      <c r="R1476" s="83"/>
      <c r="S1476" s="83"/>
      <c r="T1476" s="77"/>
      <c r="U1476" s="77"/>
      <c r="V1476" s="77"/>
      <c r="W1476" s="77"/>
      <c r="X1476" s="50"/>
      <c r="Y1476" s="50"/>
      <c r="Z1476" s="50"/>
      <c r="AA1476" s="50"/>
      <c r="AB1476" s="49"/>
      <c r="AC1476" s="84">
        <v>1476</v>
      </c>
      <c r="AD14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6" s="107">
        <v>6.5</v>
      </c>
      <c r="AF1476" s="110"/>
      <c r="AG1476" s="2"/>
      <c r="AI1476" s="3"/>
      <c r="AJ1476" s="3"/>
      <c r="AK1476" s="3"/>
    </row>
    <row r="1477" spans="1:37" ht="34.049999999999997" customHeight="1" x14ac:dyDescent="0.3">
      <c r="A1477" t="s">
        <v>2388</v>
      </c>
      <c r="C1477" t="s">
        <v>175</v>
      </c>
      <c r="D1477" s="14"/>
      <c r="E1477" s="14" t="s">
        <v>56</v>
      </c>
      <c r="F1477" s="79">
        <v>5.1016949152542601</v>
      </c>
      <c r="G1477" s="80"/>
      <c r="H1477" s="14"/>
      <c r="I1477" s="14"/>
      <c r="J1477" s="15" t="s">
        <v>175</v>
      </c>
      <c r="K1477" s="64"/>
      <c r="L1477" s="64"/>
      <c r="M1477" s="15"/>
      <c r="N1477" s="81"/>
      <c r="O1477" s="82">
        <v>752.2288818359375</v>
      </c>
      <c r="P1477" s="82">
        <v>6100.65673828125</v>
      </c>
      <c r="Q1477" s="75"/>
      <c r="R1477" s="83"/>
      <c r="S1477" s="83"/>
      <c r="T1477" s="77"/>
      <c r="U1477" s="77"/>
      <c r="V1477" s="77"/>
      <c r="W1477" s="77"/>
      <c r="X1477" s="50"/>
      <c r="Y1477" s="50"/>
      <c r="Z1477" s="50"/>
      <c r="AA1477" s="50"/>
      <c r="AB1477" s="49"/>
      <c r="AC1477" s="84">
        <v>1477</v>
      </c>
      <c r="AD14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7" s="107">
        <v>6.5</v>
      </c>
      <c r="AF1477" s="110"/>
      <c r="AG1477" s="2"/>
      <c r="AI1477" s="3"/>
      <c r="AJ1477" s="3"/>
      <c r="AK1477" s="3"/>
    </row>
    <row r="1478" spans="1:37" ht="34.049999999999997" customHeight="1" x14ac:dyDescent="0.3">
      <c r="A1478" t="s">
        <v>2389</v>
      </c>
      <c r="C1478" t="s">
        <v>619</v>
      </c>
      <c r="D1478" s="14"/>
      <c r="E1478" s="14" t="s">
        <v>56</v>
      </c>
      <c r="F1478" s="79">
        <v>5.1016949152542601</v>
      </c>
      <c r="G1478" s="80"/>
      <c r="H1478" s="14"/>
      <c r="I1478" s="14"/>
      <c r="J1478" s="15" t="s">
        <v>619</v>
      </c>
      <c r="K1478" s="64"/>
      <c r="L1478" s="64"/>
      <c r="M1478" s="15"/>
      <c r="N1478" s="81"/>
      <c r="O1478" s="82">
        <v>7273.857421875</v>
      </c>
      <c r="P1478" s="82">
        <v>1703.6473388671875</v>
      </c>
      <c r="Q1478" s="75"/>
      <c r="R1478" s="83"/>
      <c r="S1478" s="83"/>
      <c r="T1478" s="77"/>
      <c r="U1478" s="77"/>
      <c r="V1478" s="77"/>
      <c r="W1478" s="77"/>
      <c r="X1478" s="50"/>
      <c r="Y1478" s="50"/>
      <c r="Z1478" s="50"/>
      <c r="AA1478" s="50"/>
      <c r="AB1478" s="49"/>
      <c r="AC1478" s="84">
        <v>1478</v>
      </c>
      <c r="AD14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8" s="107">
        <v>6.5</v>
      </c>
      <c r="AF1478" s="110"/>
      <c r="AG1478" s="2"/>
      <c r="AI1478" s="3"/>
      <c r="AJ1478" s="3"/>
      <c r="AK1478" s="3"/>
    </row>
    <row r="1479" spans="1:37" ht="34.049999999999997" customHeight="1" x14ac:dyDescent="0.3">
      <c r="A1479" t="s">
        <v>2390</v>
      </c>
      <c r="C1479" t="s">
        <v>257</v>
      </c>
      <c r="D1479" s="14"/>
      <c r="E1479" s="14" t="s">
        <v>56</v>
      </c>
      <c r="F1479" s="79">
        <v>5.1016949152542601</v>
      </c>
      <c r="G1479" s="80"/>
      <c r="H1479" s="14"/>
      <c r="I1479" s="14"/>
      <c r="J1479" s="15" t="s">
        <v>257</v>
      </c>
      <c r="K1479" s="64"/>
      <c r="L1479" s="64"/>
      <c r="M1479" s="15"/>
      <c r="N1479" s="81"/>
      <c r="O1479" s="82">
        <v>9100.263671875</v>
      </c>
      <c r="P1479" s="82">
        <v>5388.1748046875</v>
      </c>
      <c r="Q1479" s="75"/>
      <c r="R1479" s="83"/>
      <c r="S1479" s="83"/>
      <c r="T1479" s="77"/>
      <c r="U1479" s="77"/>
      <c r="V1479" s="77"/>
      <c r="W1479" s="77"/>
      <c r="X1479" s="50"/>
      <c r="Y1479" s="50"/>
      <c r="Z1479" s="50"/>
      <c r="AA1479" s="50"/>
      <c r="AB1479" s="49"/>
      <c r="AC1479" s="84">
        <v>1479</v>
      </c>
      <c r="AD14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79" s="107">
        <v>6.5</v>
      </c>
      <c r="AF1479" s="110"/>
      <c r="AG1479" s="2"/>
      <c r="AI1479" s="3"/>
      <c r="AJ1479" s="3"/>
      <c r="AK1479" s="3"/>
    </row>
    <row r="1480" spans="1:37" ht="34.049999999999997" customHeight="1" x14ac:dyDescent="0.3">
      <c r="A1480" t="s">
        <v>2391</v>
      </c>
      <c r="C1480" t="s">
        <v>373</v>
      </c>
      <c r="D1480" s="14"/>
      <c r="E1480" s="14" t="s">
        <v>56</v>
      </c>
      <c r="F1480" s="79">
        <v>5.1016949152542601</v>
      </c>
      <c r="G1480" s="80"/>
      <c r="H1480" s="14"/>
      <c r="I1480" s="14"/>
      <c r="J1480" s="15" t="s">
        <v>373</v>
      </c>
      <c r="K1480" s="64"/>
      <c r="L1480" s="64"/>
      <c r="M1480" s="15"/>
      <c r="N1480" s="81"/>
      <c r="O1480" s="82">
        <v>6527.82275390625</v>
      </c>
      <c r="P1480" s="82">
        <v>8308.927734375</v>
      </c>
      <c r="Q1480" s="75"/>
      <c r="R1480" s="83"/>
      <c r="S1480" s="83"/>
      <c r="T1480" s="77"/>
      <c r="U1480" s="77"/>
      <c r="V1480" s="77"/>
      <c r="W1480" s="77"/>
      <c r="X1480" s="50"/>
      <c r="Y1480" s="50"/>
      <c r="Z1480" s="50"/>
      <c r="AA1480" s="50"/>
      <c r="AB1480" s="49"/>
      <c r="AC1480" s="84">
        <v>1480</v>
      </c>
      <c r="AD14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0" s="107">
        <v>6.5</v>
      </c>
      <c r="AF1480" s="110"/>
      <c r="AG1480" s="2"/>
      <c r="AI1480" s="3"/>
      <c r="AJ1480" s="3"/>
      <c r="AK1480" s="3"/>
    </row>
    <row r="1481" spans="1:37" ht="34.049999999999997" customHeight="1" x14ac:dyDescent="0.3">
      <c r="A1481" t="s">
        <v>2392</v>
      </c>
      <c r="C1481" t="s">
        <v>620</v>
      </c>
      <c r="D1481" s="14"/>
      <c r="E1481" s="14" t="s">
        <v>56</v>
      </c>
      <c r="F1481" s="79">
        <v>5.1016949152542601</v>
      </c>
      <c r="G1481" s="80"/>
      <c r="H1481" s="14"/>
      <c r="I1481" s="14"/>
      <c r="J1481" s="15" t="s">
        <v>620</v>
      </c>
      <c r="K1481" s="64"/>
      <c r="L1481" s="64"/>
      <c r="M1481" s="15"/>
      <c r="N1481" s="81"/>
      <c r="O1481" s="82">
        <v>228.67051696777344</v>
      </c>
      <c r="P1481" s="82">
        <v>4145.60205078125</v>
      </c>
      <c r="Q1481" s="75"/>
      <c r="R1481" s="83"/>
      <c r="S1481" s="83"/>
      <c r="T1481" s="77"/>
      <c r="U1481" s="77"/>
      <c r="V1481" s="77"/>
      <c r="W1481" s="77"/>
      <c r="X1481" s="50"/>
      <c r="Y1481" s="50"/>
      <c r="Z1481" s="50"/>
      <c r="AA1481" s="50"/>
      <c r="AB1481" s="49"/>
      <c r="AC1481" s="84">
        <v>1481</v>
      </c>
      <c r="AD14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1" s="107">
        <v>6.5</v>
      </c>
      <c r="AF1481" s="110"/>
      <c r="AG1481" s="2"/>
      <c r="AI1481" s="3"/>
      <c r="AJ1481" s="3"/>
      <c r="AK1481" s="3"/>
    </row>
    <row r="1482" spans="1:37" ht="34.049999999999997" customHeight="1" x14ac:dyDescent="0.3">
      <c r="A1482" t="s">
        <v>2393</v>
      </c>
      <c r="C1482" t="s">
        <v>253</v>
      </c>
      <c r="D1482" s="14"/>
      <c r="E1482" s="14" t="s">
        <v>56</v>
      </c>
      <c r="F1482" s="79">
        <v>5.1016949152542601</v>
      </c>
      <c r="G1482" s="80"/>
      <c r="H1482" s="14"/>
      <c r="I1482" s="14"/>
      <c r="J1482" s="15" t="s">
        <v>253</v>
      </c>
      <c r="K1482" s="64"/>
      <c r="L1482" s="64"/>
      <c r="M1482" s="15"/>
      <c r="N1482" s="81"/>
      <c r="O1482" s="82">
        <v>5346.3232421875</v>
      </c>
      <c r="P1482" s="82">
        <v>4630.1982421875</v>
      </c>
      <c r="Q1482" s="75"/>
      <c r="R1482" s="83"/>
      <c r="S1482" s="83"/>
      <c r="T1482" s="77"/>
      <c r="U1482" s="77"/>
      <c r="V1482" s="77"/>
      <c r="W1482" s="77"/>
      <c r="X1482" s="50"/>
      <c r="Y1482" s="50"/>
      <c r="Z1482" s="50"/>
      <c r="AA1482" s="50"/>
      <c r="AB1482" s="49"/>
      <c r="AC1482" s="84">
        <v>1482</v>
      </c>
      <c r="AD14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2" s="107">
        <v>6.5</v>
      </c>
      <c r="AF1482" s="110"/>
      <c r="AG1482" s="2"/>
      <c r="AI1482" s="3"/>
      <c r="AJ1482" s="3"/>
      <c r="AK1482" s="3"/>
    </row>
    <row r="1483" spans="1:37" ht="34.049999999999997" customHeight="1" x14ac:dyDescent="0.3">
      <c r="A1483" t="s">
        <v>2394</v>
      </c>
      <c r="C1483" t="s">
        <v>621</v>
      </c>
      <c r="D1483" s="14"/>
      <c r="E1483" s="14" t="s">
        <v>56</v>
      </c>
      <c r="F1483" s="79">
        <v>5.1016949152542601</v>
      </c>
      <c r="G1483" s="80"/>
      <c r="H1483" s="14"/>
      <c r="I1483" s="14"/>
      <c r="J1483" s="15" t="s">
        <v>621</v>
      </c>
      <c r="K1483" s="64"/>
      <c r="L1483" s="64"/>
      <c r="M1483" s="15"/>
      <c r="N1483" s="81"/>
      <c r="O1483" s="82">
        <v>2094.006103515625</v>
      </c>
      <c r="P1483" s="82">
        <v>666.55731201171875</v>
      </c>
      <c r="Q1483" s="75"/>
      <c r="R1483" s="83"/>
      <c r="S1483" s="83"/>
      <c r="T1483" s="77"/>
      <c r="U1483" s="77"/>
      <c r="V1483" s="77"/>
      <c r="W1483" s="77"/>
      <c r="X1483" s="50"/>
      <c r="Y1483" s="50"/>
      <c r="Z1483" s="50"/>
      <c r="AA1483" s="50"/>
      <c r="AB1483" s="49"/>
      <c r="AC1483" s="84">
        <v>1483</v>
      </c>
      <c r="AD14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3" s="107">
        <v>6.5</v>
      </c>
      <c r="AF1483" s="110"/>
      <c r="AG1483" s="2"/>
      <c r="AI1483" s="3"/>
      <c r="AJ1483" s="3"/>
      <c r="AK1483" s="3"/>
    </row>
    <row r="1484" spans="1:37" ht="34.049999999999997" customHeight="1" x14ac:dyDescent="0.3">
      <c r="A1484" t="s">
        <v>2395</v>
      </c>
      <c r="C1484" t="s">
        <v>323</v>
      </c>
      <c r="D1484" s="14"/>
      <c r="E1484" s="14" t="s">
        <v>56</v>
      </c>
      <c r="F1484" s="79">
        <v>5.1016949152542601</v>
      </c>
      <c r="G1484" s="80"/>
      <c r="H1484" s="14"/>
      <c r="I1484" s="14"/>
      <c r="J1484" s="15" t="s">
        <v>323</v>
      </c>
      <c r="K1484" s="64"/>
      <c r="L1484" s="64"/>
      <c r="M1484" s="15"/>
      <c r="N1484" s="81"/>
      <c r="O1484" s="82">
        <v>5887.27880859375</v>
      </c>
      <c r="P1484" s="82">
        <v>2340.95166015625</v>
      </c>
      <c r="Q1484" s="75"/>
      <c r="R1484" s="83"/>
      <c r="S1484" s="83"/>
      <c r="T1484" s="77"/>
      <c r="U1484" s="77"/>
      <c r="V1484" s="77"/>
      <c r="W1484" s="77"/>
      <c r="X1484" s="50"/>
      <c r="Y1484" s="50"/>
      <c r="Z1484" s="50"/>
      <c r="AA1484" s="50"/>
      <c r="AB1484" s="49"/>
      <c r="AC1484" s="84">
        <v>1484</v>
      </c>
      <c r="AD14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4" s="107">
        <v>6.5</v>
      </c>
      <c r="AF1484" s="110"/>
      <c r="AG1484" s="2"/>
      <c r="AI1484" s="3"/>
      <c r="AJ1484" s="3"/>
      <c r="AK1484" s="3"/>
    </row>
    <row r="1485" spans="1:37" ht="34.049999999999997" customHeight="1" x14ac:dyDescent="0.3">
      <c r="A1485" t="s">
        <v>2396</v>
      </c>
      <c r="C1485" t="s">
        <v>542</v>
      </c>
      <c r="D1485" s="14"/>
      <c r="E1485" s="14" t="s">
        <v>56</v>
      </c>
      <c r="F1485" s="79">
        <v>5.1016949152542601</v>
      </c>
      <c r="G1485" s="80"/>
      <c r="H1485" s="14"/>
      <c r="I1485" s="14"/>
      <c r="J1485" s="15" t="s">
        <v>542</v>
      </c>
      <c r="K1485" s="64"/>
      <c r="L1485" s="64"/>
      <c r="M1485" s="15"/>
      <c r="N1485" s="81"/>
      <c r="O1485" s="82">
        <v>4113.52685546875</v>
      </c>
      <c r="P1485" s="82">
        <v>5637.55419921875</v>
      </c>
      <c r="Q1485" s="75"/>
      <c r="R1485" s="83"/>
      <c r="S1485" s="83"/>
      <c r="T1485" s="77"/>
      <c r="U1485" s="77"/>
      <c r="V1485" s="77"/>
      <c r="W1485" s="77"/>
      <c r="X1485" s="50"/>
      <c r="Y1485" s="50"/>
      <c r="Z1485" s="50"/>
      <c r="AA1485" s="50"/>
      <c r="AB1485" s="49"/>
      <c r="AC1485" s="84">
        <v>1485</v>
      </c>
      <c r="AD14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5" s="107">
        <v>6.5</v>
      </c>
      <c r="AF1485" s="110"/>
      <c r="AG1485" s="2"/>
      <c r="AI1485" s="3"/>
      <c r="AJ1485" s="3"/>
      <c r="AK1485" s="3"/>
    </row>
    <row r="1486" spans="1:37" ht="34.049999999999997" customHeight="1" x14ac:dyDescent="0.3">
      <c r="A1486" t="s">
        <v>2397</v>
      </c>
      <c r="C1486" t="s">
        <v>622</v>
      </c>
      <c r="D1486" s="14"/>
      <c r="E1486" s="14" t="s">
        <v>56</v>
      </c>
      <c r="F1486" s="79">
        <v>5.1016949152542601</v>
      </c>
      <c r="G1486" s="80"/>
      <c r="H1486" s="14"/>
      <c r="I1486" s="14"/>
      <c r="J1486" s="15" t="s">
        <v>622</v>
      </c>
      <c r="K1486" s="64"/>
      <c r="L1486" s="64"/>
      <c r="M1486" s="15"/>
      <c r="N1486" s="81"/>
      <c r="O1486" s="82">
        <v>8005.06201171875</v>
      </c>
      <c r="P1486" s="82">
        <v>1871.2960205078125</v>
      </c>
      <c r="Q1486" s="75"/>
      <c r="R1486" s="83"/>
      <c r="S1486" s="83"/>
      <c r="T1486" s="77"/>
      <c r="U1486" s="77"/>
      <c r="V1486" s="77"/>
      <c r="W1486" s="77"/>
      <c r="X1486" s="50"/>
      <c r="Y1486" s="50"/>
      <c r="Z1486" s="50"/>
      <c r="AA1486" s="50"/>
      <c r="AB1486" s="49"/>
      <c r="AC1486" s="84">
        <v>1486</v>
      </c>
      <c r="AD14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6" s="107">
        <v>6.5</v>
      </c>
      <c r="AF1486" s="110"/>
      <c r="AG1486" s="2"/>
      <c r="AI1486" s="3"/>
      <c r="AJ1486" s="3"/>
      <c r="AK1486" s="3"/>
    </row>
    <row r="1487" spans="1:37" ht="34.049999999999997" customHeight="1" x14ac:dyDescent="0.3">
      <c r="A1487" t="s">
        <v>2398</v>
      </c>
      <c r="C1487" t="s">
        <v>392</v>
      </c>
      <c r="D1487" s="14"/>
      <c r="E1487" s="14" t="s">
        <v>56</v>
      </c>
      <c r="F1487" s="79">
        <v>5.1016949152542601</v>
      </c>
      <c r="G1487" s="80"/>
      <c r="H1487" s="14"/>
      <c r="I1487" s="14"/>
      <c r="J1487" s="15" t="s">
        <v>392</v>
      </c>
      <c r="K1487" s="64"/>
      <c r="L1487" s="64"/>
      <c r="M1487" s="15"/>
      <c r="N1487" s="81"/>
      <c r="O1487" s="82">
        <v>3537.133544921875</v>
      </c>
      <c r="P1487" s="82">
        <v>5463.69384765625</v>
      </c>
      <c r="Q1487" s="75"/>
      <c r="R1487" s="83"/>
      <c r="S1487" s="83"/>
      <c r="T1487" s="77"/>
      <c r="U1487" s="77"/>
      <c r="V1487" s="77"/>
      <c r="W1487" s="77"/>
      <c r="X1487" s="50"/>
      <c r="Y1487" s="50"/>
      <c r="Z1487" s="50"/>
      <c r="AA1487" s="50"/>
      <c r="AB1487" s="49"/>
      <c r="AC1487" s="84">
        <v>1487</v>
      </c>
      <c r="AD14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7" s="107">
        <v>6.5</v>
      </c>
      <c r="AF1487" s="110"/>
      <c r="AG1487" s="2"/>
      <c r="AI1487" s="3"/>
      <c r="AJ1487" s="3"/>
      <c r="AK1487" s="3"/>
    </row>
    <row r="1488" spans="1:37" ht="34.049999999999997" customHeight="1" x14ac:dyDescent="0.3">
      <c r="A1488" t="s">
        <v>2399</v>
      </c>
      <c r="C1488" t="s">
        <v>225</v>
      </c>
      <c r="D1488" s="14"/>
      <c r="E1488" s="14" t="s">
        <v>56</v>
      </c>
      <c r="F1488" s="79">
        <v>5.1016949152542601</v>
      </c>
      <c r="G1488" s="80"/>
      <c r="H1488" s="14"/>
      <c r="I1488" s="14"/>
      <c r="J1488" s="15" t="s">
        <v>225</v>
      </c>
      <c r="K1488" s="64"/>
      <c r="L1488" s="64"/>
      <c r="M1488" s="15"/>
      <c r="N1488" s="81"/>
      <c r="O1488" s="82">
        <v>7844.0078125</v>
      </c>
      <c r="P1488" s="82">
        <v>6149.3935546875</v>
      </c>
      <c r="Q1488" s="75"/>
      <c r="R1488" s="83"/>
      <c r="S1488" s="83"/>
      <c r="T1488" s="77"/>
      <c r="U1488" s="77"/>
      <c r="V1488" s="77"/>
      <c r="W1488" s="77"/>
      <c r="X1488" s="50"/>
      <c r="Y1488" s="50"/>
      <c r="Z1488" s="50"/>
      <c r="AA1488" s="50"/>
      <c r="AB1488" s="49"/>
      <c r="AC1488" s="84">
        <v>1488</v>
      </c>
      <c r="AD14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8" s="107">
        <v>6.5</v>
      </c>
      <c r="AF1488" s="110"/>
      <c r="AG1488" s="2"/>
      <c r="AI1488" s="3"/>
      <c r="AJ1488" s="3"/>
      <c r="AK1488" s="3"/>
    </row>
    <row r="1489" spans="1:37" ht="34.049999999999997" customHeight="1" x14ac:dyDescent="0.3">
      <c r="A1489" t="s">
        <v>2400</v>
      </c>
      <c r="C1489" t="s">
        <v>329</v>
      </c>
      <c r="D1489" s="14"/>
      <c r="E1489" s="14" t="s">
        <v>56</v>
      </c>
      <c r="F1489" s="79">
        <v>5.1016949152542601</v>
      </c>
      <c r="G1489" s="80"/>
      <c r="H1489" s="14"/>
      <c r="I1489" s="14"/>
      <c r="J1489" s="15" t="s">
        <v>329</v>
      </c>
      <c r="K1489" s="64"/>
      <c r="L1489" s="64"/>
      <c r="M1489" s="15"/>
      <c r="N1489" s="81"/>
      <c r="O1489" s="82">
        <v>5430.8818359375</v>
      </c>
      <c r="P1489" s="82">
        <v>3874.492431640625</v>
      </c>
      <c r="Q1489" s="75"/>
      <c r="R1489" s="83"/>
      <c r="S1489" s="83"/>
      <c r="T1489" s="77"/>
      <c r="U1489" s="77"/>
      <c r="V1489" s="77"/>
      <c r="W1489" s="77"/>
      <c r="X1489" s="50"/>
      <c r="Y1489" s="50"/>
      <c r="Z1489" s="50"/>
      <c r="AA1489" s="50"/>
      <c r="AB1489" s="49"/>
      <c r="AC1489" s="84">
        <v>1489</v>
      </c>
      <c r="AD14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89" s="107">
        <v>6.5</v>
      </c>
      <c r="AF1489" s="110"/>
      <c r="AG1489" s="2"/>
      <c r="AI1489" s="3"/>
      <c r="AJ1489" s="3"/>
      <c r="AK1489" s="3"/>
    </row>
    <row r="1490" spans="1:37" ht="34.049999999999997" customHeight="1" x14ac:dyDescent="0.3">
      <c r="A1490" t="s">
        <v>2401</v>
      </c>
      <c r="C1490" t="s">
        <v>275</v>
      </c>
      <c r="D1490" s="14"/>
      <c r="E1490" s="14" t="s">
        <v>56</v>
      </c>
      <c r="F1490" s="79">
        <v>5.1016949152542601</v>
      </c>
      <c r="G1490" s="80"/>
      <c r="H1490" s="14"/>
      <c r="I1490" s="14"/>
      <c r="J1490" s="15" t="s">
        <v>275</v>
      </c>
      <c r="K1490" s="64"/>
      <c r="L1490" s="64"/>
      <c r="M1490" s="15"/>
      <c r="N1490" s="81"/>
      <c r="O1490" s="82">
        <v>200.02108764648437</v>
      </c>
      <c r="P1490" s="82">
        <v>6193.43896484375</v>
      </c>
      <c r="Q1490" s="75"/>
      <c r="R1490" s="83"/>
      <c r="S1490" s="83"/>
      <c r="T1490" s="77"/>
      <c r="U1490" s="77"/>
      <c r="V1490" s="77"/>
      <c r="W1490" s="77"/>
      <c r="X1490" s="50"/>
      <c r="Y1490" s="50"/>
      <c r="Z1490" s="50"/>
      <c r="AA1490" s="50"/>
      <c r="AB1490" s="49"/>
      <c r="AC1490" s="84">
        <v>1490</v>
      </c>
      <c r="AD14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0" s="107">
        <v>6.5</v>
      </c>
      <c r="AF1490" s="110"/>
      <c r="AG1490" s="2"/>
      <c r="AI1490" s="3"/>
      <c r="AJ1490" s="3"/>
      <c r="AK1490" s="3"/>
    </row>
    <row r="1491" spans="1:37" ht="34.049999999999997" customHeight="1" x14ac:dyDescent="0.3">
      <c r="A1491" t="s">
        <v>2402</v>
      </c>
      <c r="C1491" t="s">
        <v>623</v>
      </c>
      <c r="D1491" s="14"/>
      <c r="E1491" s="14" t="s">
        <v>56</v>
      </c>
      <c r="F1491" s="79">
        <v>5.1016949152542601</v>
      </c>
      <c r="G1491" s="80"/>
      <c r="H1491" s="14"/>
      <c r="I1491" s="14"/>
      <c r="J1491" s="15" t="s">
        <v>623</v>
      </c>
      <c r="K1491" s="64"/>
      <c r="L1491" s="64"/>
      <c r="M1491" s="15"/>
      <c r="N1491" s="81"/>
      <c r="O1491" s="82">
        <v>8525.9189453125</v>
      </c>
      <c r="P1491" s="82">
        <v>2084.11572265625</v>
      </c>
      <c r="Q1491" s="75"/>
      <c r="R1491" s="83"/>
      <c r="S1491" s="83"/>
      <c r="T1491" s="77"/>
      <c r="U1491" s="77"/>
      <c r="V1491" s="77"/>
      <c r="W1491" s="77"/>
      <c r="X1491" s="50"/>
      <c r="Y1491" s="50"/>
      <c r="Z1491" s="50"/>
      <c r="AA1491" s="50"/>
      <c r="AB1491" s="49"/>
      <c r="AC1491" s="84">
        <v>1491</v>
      </c>
      <c r="AD14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1" s="107">
        <v>6.5</v>
      </c>
      <c r="AF1491" s="110"/>
      <c r="AG1491" s="2"/>
      <c r="AI1491" s="3"/>
      <c r="AJ1491" s="3"/>
      <c r="AK1491" s="3"/>
    </row>
    <row r="1492" spans="1:37" ht="34.049999999999997" customHeight="1" x14ac:dyDescent="0.3">
      <c r="A1492" t="s">
        <v>2403</v>
      </c>
      <c r="C1492" t="s">
        <v>298</v>
      </c>
      <c r="D1492" s="14"/>
      <c r="E1492" s="14" t="s">
        <v>56</v>
      </c>
      <c r="F1492" s="79">
        <v>5.1016949152542601</v>
      </c>
      <c r="G1492" s="80"/>
      <c r="H1492" s="14"/>
      <c r="I1492" s="14"/>
      <c r="J1492" s="15" t="s">
        <v>298</v>
      </c>
      <c r="K1492" s="64"/>
      <c r="L1492" s="64"/>
      <c r="M1492" s="15"/>
      <c r="N1492" s="81"/>
      <c r="O1492" s="82">
        <v>4215.2265625</v>
      </c>
      <c r="P1492" s="82">
        <v>6459.05419921875</v>
      </c>
      <c r="Q1492" s="75"/>
      <c r="R1492" s="83"/>
      <c r="S1492" s="83"/>
      <c r="T1492" s="77"/>
      <c r="U1492" s="77"/>
      <c r="V1492" s="77"/>
      <c r="W1492" s="77"/>
      <c r="X1492" s="50"/>
      <c r="Y1492" s="50"/>
      <c r="Z1492" s="50"/>
      <c r="AA1492" s="50"/>
      <c r="AB1492" s="49"/>
      <c r="AC1492" s="84">
        <v>1492</v>
      </c>
      <c r="AD14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2" s="107">
        <v>6.5</v>
      </c>
      <c r="AF1492" s="110"/>
      <c r="AG1492" s="2"/>
      <c r="AI1492" s="3"/>
      <c r="AJ1492" s="3"/>
      <c r="AK1492" s="3"/>
    </row>
    <row r="1493" spans="1:37" ht="34.049999999999997" customHeight="1" x14ac:dyDescent="0.3">
      <c r="A1493" t="s">
        <v>2404</v>
      </c>
      <c r="C1493" t="s">
        <v>624</v>
      </c>
      <c r="D1493" s="14"/>
      <c r="E1493" s="14" t="s">
        <v>56</v>
      </c>
      <c r="F1493" s="79">
        <v>5.1016949152542601</v>
      </c>
      <c r="G1493" s="80"/>
      <c r="H1493" s="14"/>
      <c r="I1493" s="14"/>
      <c r="J1493" s="15" t="s">
        <v>624</v>
      </c>
      <c r="K1493" s="64"/>
      <c r="L1493" s="64"/>
      <c r="M1493" s="15"/>
      <c r="N1493" s="81"/>
      <c r="O1493" s="82">
        <v>5049.65673828125</v>
      </c>
      <c r="P1493" s="82">
        <v>377.77847290039062</v>
      </c>
      <c r="Q1493" s="75"/>
      <c r="R1493" s="83"/>
      <c r="S1493" s="83"/>
      <c r="T1493" s="77"/>
      <c r="U1493" s="77"/>
      <c r="V1493" s="77"/>
      <c r="W1493" s="77"/>
      <c r="X1493" s="50"/>
      <c r="Y1493" s="50"/>
      <c r="Z1493" s="50"/>
      <c r="AA1493" s="50"/>
      <c r="AB1493" s="49"/>
      <c r="AC1493" s="84">
        <v>1493</v>
      </c>
      <c r="AD14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3" s="107">
        <v>6.5</v>
      </c>
      <c r="AF1493" s="110"/>
      <c r="AG1493" s="2"/>
      <c r="AI1493" s="3"/>
      <c r="AJ1493" s="3"/>
      <c r="AK1493" s="3"/>
    </row>
    <row r="1494" spans="1:37" ht="34.049999999999997" customHeight="1" x14ac:dyDescent="0.3">
      <c r="A1494" t="s">
        <v>2405</v>
      </c>
      <c r="C1494" t="s">
        <v>625</v>
      </c>
      <c r="D1494" s="14"/>
      <c r="E1494" s="14" t="s">
        <v>56</v>
      </c>
      <c r="F1494" s="79">
        <v>5.1016949152542601</v>
      </c>
      <c r="G1494" s="80"/>
      <c r="H1494" s="14"/>
      <c r="I1494" s="14"/>
      <c r="J1494" s="15" t="s">
        <v>625</v>
      </c>
      <c r="K1494" s="64"/>
      <c r="L1494" s="64"/>
      <c r="M1494" s="15"/>
      <c r="N1494" s="81"/>
      <c r="O1494" s="82">
        <v>870.227294921875</v>
      </c>
      <c r="P1494" s="82">
        <v>7103.81884765625</v>
      </c>
      <c r="Q1494" s="75"/>
      <c r="R1494" s="83"/>
      <c r="S1494" s="83"/>
      <c r="T1494" s="77"/>
      <c r="U1494" s="77"/>
      <c r="V1494" s="77"/>
      <c r="W1494" s="77"/>
      <c r="X1494" s="50"/>
      <c r="Y1494" s="50"/>
      <c r="Z1494" s="50"/>
      <c r="AA1494" s="50"/>
      <c r="AB1494" s="49"/>
      <c r="AC1494" s="84">
        <v>1494</v>
      </c>
      <c r="AD14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4" s="107">
        <v>6.5</v>
      </c>
      <c r="AF1494" s="110"/>
      <c r="AG1494" s="2"/>
      <c r="AI1494" s="3"/>
      <c r="AJ1494" s="3"/>
      <c r="AK1494" s="3"/>
    </row>
    <row r="1495" spans="1:37" ht="34.049999999999997" customHeight="1" x14ac:dyDescent="0.3">
      <c r="A1495" t="s">
        <v>2406</v>
      </c>
      <c r="C1495" t="s">
        <v>626</v>
      </c>
      <c r="D1495" s="14"/>
      <c r="E1495" s="14" t="s">
        <v>56</v>
      </c>
      <c r="F1495" s="79">
        <v>5.1016949152542601</v>
      </c>
      <c r="G1495" s="80"/>
      <c r="H1495" s="14"/>
      <c r="I1495" s="14"/>
      <c r="J1495" s="15" t="s">
        <v>626</v>
      </c>
      <c r="K1495" s="64"/>
      <c r="L1495" s="64"/>
      <c r="M1495" s="15"/>
      <c r="N1495" s="81"/>
      <c r="O1495" s="82">
        <v>5976.73291015625</v>
      </c>
      <c r="P1495" s="82">
        <v>1246.79833984375</v>
      </c>
      <c r="Q1495" s="75"/>
      <c r="R1495" s="83"/>
      <c r="S1495" s="83"/>
      <c r="T1495" s="77"/>
      <c r="U1495" s="77"/>
      <c r="V1495" s="77"/>
      <c r="W1495" s="77"/>
      <c r="X1495" s="50"/>
      <c r="Y1495" s="50"/>
      <c r="Z1495" s="50"/>
      <c r="AA1495" s="50"/>
      <c r="AB1495" s="49"/>
      <c r="AC1495" s="84">
        <v>1495</v>
      </c>
      <c r="AD14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5" s="107">
        <v>6.5</v>
      </c>
      <c r="AF1495" s="110"/>
      <c r="AG1495" s="2"/>
      <c r="AI1495" s="3"/>
      <c r="AJ1495" s="3"/>
      <c r="AK1495" s="3"/>
    </row>
    <row r="1496" spans="1:37" ht="34.049999999999997" customHeight="1" x14ac:dyDescent="0.3">
      <c r="A1496" t="s">
        <v>2407</v>
      </c>
      <c r="C1496" t="s">
        <v>300</v>
      </c>
      <c r="D1496" s="14"/>
      <c r="E1496" s="14" t="s">
        <v>56</v>
      </c>
      <c r="F1496" s="79">
        <v>5.1016949152542601</v>
      </c>
      <c r="G1496" s="80"/>
      <c r="H1496" s="14"/>
      <c r="I1496" s="14"/>
      <c r="J1496" s="15" t="s">
        <v>300</v>
      </c>
      <c r="K1496" s="64"/>
      <c r="L1496" s="64"/>
      <c r="M1496" s="15"/>
      <c r="N1496" s="81"/>
      <c r="O1496" s="82">
        <v>8354.818359375</v>
      </c>
      <c r="P1496" s="82">
        <v>7337.21142578125</v>
      </c>
      <c r="Q1496" s="75"/>
      <c r="R1496" s="83"/>
      <c r="S1496" s="83"/>
      <c r="T1496" s="77"/>
      <c r="U1496" s="77"/>
      <c r="V1496" s="77"/>
      <c r="W1496" s="77"/>
      <c r="X1496" s="50"/>
      <c r="Y1496" s="50"/>
      <c r="Z1496" s="50"/>
      <c r="AA1496" s="50"/>
      <c r="AB1496" s="49"/>
      <c r="AC1496" s="84">
        <v>1496</v>
      </c>
      <c r="AD14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6" s="107">
        <v>6.5</v>
      </c>
      <c r="AF1496" s="110"/>
      <c r="AG1496" s="2"/>
      <c r="AI1496" s="3"/>
      <c r="AJ1496" s="3"/>
      <c r="AK1496" s="3"/>
    </row>
    <row r="1497" spans="1:37" ht="34.049999999999997" customHeight="1" x14ac:dyDescent="0.3">
      <c r="A1497" t="s">
        <v>1188</v>
      </c>
      <c r="C1497" t="s">
        <v>196</v>
      </c>
      <c r="D1497" s="14"/>
      <c r="E1497" s="14" t="s">
        <v>56</v>
      </c>
      <c r="F1497" s="79">
        <v>5.1016949152542601</v>
      </c>
      <c r="G1497" s="80"/>
      <c r="H1497" s="14"/>
      <c r="I1497" s="14"/>
      <c r="J1497" s="15" t="s">
        <v>196</v>
      </c>
      <c r="K1497" s="64"/>
      <c r="L1497" s="64"/>
      <c r="M1497" s="15"/>
      <c r="N1497" s="81"/>
      <c r="O1497" s="82">
        <v>3679.75439453125</v>
      </c>
      <c r="P1497" s="82">
        <v>1462.2110595703125</v>
      </c>
      <c r="Q1497" s="75"/>
      <c r="R1497" s="83"/>
      <c r="S1497" s="83"/>
      <c r="T1497" s="77"/>
      <c r="U1497" s="77"/>
      <c r="V1497" s="77"/>
      <c r="W1497" s="77"/>
      <c r="X1497" s="50"/>
      <c r="Y1497" s="50"/>
      <c r="Z1497" s="50"/>
      <c r="AA1497" s="50"/>
      <c r="AB1497" s="49"/>
      <c r="AC1497" s="84">
        <v>1497</v>
      </c>
      <c r="AD14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7" s="107">
        <v>6.5</v>
      </c>
      <c r="AF1497" s="110"/>
      <c r="AG1497" s="2"/>
      <c r="AI1497" s="3"/>
      <c r="AJ1497" s="3"/>
      <c r="AK1497" s="3"/>
    </row>
    <row r="1498" spans="1:37" ht="34.049999999999997" customHeight="1" x14ac:dyDescent="0.3">
      <c r="A1498" t="s">
        <v>2408</v>
      </c>
      <c r="C1498" t="s">
        <v>627</v>
      </c>
      <c r="D1498" s="14"/>
      <c r="E1498" s="14" t="s">
        <v>56</v>
      </c>
      <c r="F1498" s="79">
        <v>5.1016949152542601</v>
      </c>
      <c r="G1498" s="80"/>
      <c r="H1498" s="14"/>
      <c r="I1498" s="14"/>
      <c r="J1498" s="15" t="s">
        <v>627</v>
      </c>
      <c r="K1498" s="64"/>
      <c r="L1498" s="64"/>
      <c r="M1498" s="15"/>
      <c r="N1498" s="81"/>
      <c r="O1498" s="82">
        <v>9258.634765625</v>
      </c>
      <c r="P1498" s="82">
        <v>5138.49365234375</v>
      </c>
      <c r="Q1498" s="75"/>
      <c r="R1498" s="83"/>
      <c r="S1498" s="83"/>
      <c r="T1498" s="77"/>
      <c r="U1498" s="77"/>
      <c r="V1498" s="77"/>
      <c r="W1498" s="77"/>
      <c r="X1498" s="50"/>
      <c r="Y1498" s="50"/>
      <c r="Z1498" s="50"/>
      <c r="AA1498" s="50"/>
      <c r="AB1498" s="49"/>
      <c r="AC1498" s="84">
        <v>1498</v>
      </c>
      <c r="AD14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8" s="107">
        <v>6.5</v>
      </c>
      <c r="AF1498" s="110"/>
      <c r="AG1498" s="2"/>
      <c r="AI1498" s="3"/>
      <c r="AJ1498" s="3"/>
      <c r="AK1498" s="3"/>
    </row>
    <row r="1499" spans="1:37" ht="34.049999999999997" customHeight="1" x14ac:dyDescent="0.3">
      <c r="A1499" t="s">
        <v>2409</v>
      </c>
      <c r="C1499" t="s">
        <v>191</v>
      </c>
      <c r="D1499" s="14"/>
      <c r="E1499" s="14" t="s">
        <v>56</v>
      </c>
      <c r="F1499" s="79">
        <v>5.1016949152542601</v>
      </c>
      <c r="G1499" s="80"/>
      <c r="H1499" s="14"/>
      <c r="I1499" s="14"/>
      <c r="J1499" s="15" t="s">
        <v>191</v>
      </c>
      <c r="K1499" s="64"/>
      <c r="L1499" s="64"/>
      <c r="M1499" s="15"/>
      <c r="N1499" s="81"/>
      <c r="O1499" s="82">
        <v>6886.0966796875</v>
      </c>
      <c r="P1499" s="82">
        <v>5591.0625</v>
      </c>
      <c r="Q1499" s="75"/>
      <c r="R1499" s="83"/>
      <c r="S1499" s="83"/>
      <c r="T1499" s="77"/>
      <c r="U1499" s="77"/>
      <c r="V1499" s="77"/>
      <c r="W1499" s="77"/>
      <c r="X1499" s="50"/>
      <c r="Y1499" s="50"/>
      <c r="Z1499" s="50"/>
      <c r="AA1499" s="50"/>
      <c r="AB1499" s="49"/>
      <c r="AC1499" s="84">
        <v>1499</v>
      </c>
      <c r="AD14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499" s="107">
        <v>6.5</v>
      </c>
      <c r="AF1499" s="110"/>
      <c r="AG1499" s="2"/>
      <c r="AI1499" s="3"/>
      <c r="AJ1499" s="3"/>
      <c r="AK1499" s="3"/>
    </row>
    <row r="1500" spans="1:37" ht="34.049999999999997" customHeight="1" x14ac:dyDescent="0.3">
      <c r="A1500" t="s">
        <v>2410</v>
      </c>
      <c r="C1500" t="s">
        <v>628</v>
      </c>
      <c r="D1500" s="14"/>
      <c r="E1500" s="14" t="s">
        <v>56</v>
      </c>
      <c r="F1500" s="79">
        <v>5.1016949152542601</v>
      </c>
      <c r="G1500" s="80"/>
      <c r="H1500" s="14"/>
      <c r="I1500" s="14"/>
      <c r="J1500" s="15" t="s">
        <v>628</v>
      </c>
      <c r="K1500" s="64"/>
      <c r="L1500" s="64"/>
      <c r="M1500" s="15"/>
      <c r="N1500" s="81"/>
      <c r="O1500" s="82">
        <v>9215.599609375</v>
      </c>
      <c r="P1500" s="82">
        <v>3919.314453125</v>
      </c>
      <c r="Q1500" s="75"/>
      <c r="R1500" s="83"/>
      <c r="S1500" s="83"/>
      <c r="T1500" s="77"/>
      <c r="U1500" s="77"/>
      <c r="V1500" s="77"/>
      <c r="W1500" s="77"/>
      <c r="X1500" s="50"/>
      <c r="Y1500" s="50"/>
      <c r="Z1500" s="50"/>
      <c r="AA1500" s="50"/>
      <c r="AB1500" s="49"/>
      <c r="AC1500" s="84">
        <v>1500</v>
      </c>
      <c r="AD15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0" s="107">
        <v>6.5</v>
      </c>
      <c r="AF1500" s="110"/>
      <c r="AG1500" s="2"/>
      <c r="AI1500" s="3"/>
      <c r="AJ1500" s="3"/>
      <c r="AK1500" s="3"/>
    </row>
    <row r="1501" spans="1:37" ht="34.049999999999997" customHeight="1" x14ac:dyDescent="0.3">
      <c r="A1501" t="s">
        <v>2411</v>
      </c>
      <c r="C1501" t="s">
        <v>321</v>
      </c>
      <c r="D1501" s="14"/>
      <c r="E1501" s="14" t="s">
        <v>56</v>
      </c>
      <c r="F1501" s="79">
        <v>5.1016949152542601</v>
      </c>
      <c r="G1501" s="80"/>
      <c r="H1501" s="14"/>
      <c r="I1501" s="14"/>
      <c r="J1501" s="15" t="s">
        <v>321</v>
      </c>
      <c r="K1501" s="64"/>
      <c r="L1501" s="64"/>
      <c r="M1501" s="15"/>
      <c r="N1501" s="81"/>
      <c r="O1501" s="82">
        <v>6250.1220703125</v>
      </c>
      <c r="P1501" s="82">
        <v>962.7452392578125</v>
      </c>
      <c r="Q1501" s="75"/>
      <c r="R1501" s="83"/>
      <c r="S1501" s="83"/>
      <c r="T1501" s="77"/>
      <c r="U1501" s="77"/>
      <c r="V1501" s="77"/>
      <c r="W1501" s="77"/>
      <c r="X1501" s="50"/>
      <c r="Y1501" s="50"/>
      <c r="Z1501" s="50"/>
      <c r="AA1501" s="50"/>
      <c r="AB1501" s="49"/>
      <c r="AC1501" s="84">
        <v>1501</v>
      </c>
      <c r="AD15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1" s="107">
        <v>6.5</v>
      </c>
      <c r="AF1501" s="110"/>
      <c r="AG1501" s="2"/>
      <c r="AI1501" s="3"/>
      <c r="AJ1501" s="3"/>
      <c r="AK1501" s="3"/>
    </row>
    <row r="1502" spans="1:37" ht="34.049999999999997" customHeight="1" x14ac:dyDescent="0.3">
      <c r="A1502" t="s">
        <v>2412</v>
      </c>
      <c r="C1502" t="s">
        <v>473</v>
      </c>
      <c r="D1502" s="14"/>
      <c r="E1502" s="14" t="s">
        <v>56</v>
      </c>
      <c r="F1502" s="79">
        <v>5.1016949152542601</v>
      </c>
      <c r="G1502" s="80"/>
      <c r="H1502" s="14"/>
      <c r="I1502" s="14"/>
      <c r="J1502" s="15" t="s">
        <v>473</v>
      </c>
      <c r="K1502" s="64"/>
      <c r="L1502" s="64"/>
      <c r="M1502" s="15"/>
      <c r="N1502" s="81"/>
      <c r="O1502" s="82">
        <v>5585.50341796875</v>
      </c>
      <c r="P1502" s="82">
        <v>2602.040771484375</v>
      </c>
      <c r="Q1502" s="75"/>
      <c r="R1502" s="83"/>
      <c r="S1502" s="83"/>
      <c r="T1502" s="77"/>
      <c r="U1502" s="77"/>
      <c r="V1502" s="77"/>
      <c r="W1502" s="77"/>
      <c r="X1502" s="50"/>
      <c r="Y1502" s="50"/>
      <c r="Z1502" s="50"/>
      <c r="AA1502" s="50"/>
      <c r="AB1502" s="49"/>
      <c r="AC1502" s="84">
        <v>1502</v>
      </c>
      <c r="AD15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2" s="107">
        <v>6.5</v>
      </c>
      <c r="AF1502" s="110"/>
      <c r="AG1502" s="2"/>
      <c r="AI1502" s="3"/>
      <c r="AJ1502" s="3"/>
      <c r="AK1502" s="3"/>
    </row>
    <row r="1503" spans="1:37" ht="34.049999999999997" customHeight="1" x14ac:dyDescent="0.3">
      <c r="A1503" t="s">
        <v>2413</v>
      </c>
      <c r="C1503" t="s">
        <v>250</v>
      </c>
      <c r="D1503" s="14"/>
      <c r="E1503" s="14" t="s">
        <v>56</v>
      </c>
      <c r="F1503" s="79">
        <v>5.1016949152542601</v>
      </c>
      <c r="G1503" s="80"/>
      <c r="H1503" s="14"/>
      <c r="I1503" s="14"/>
      <c r="J1503" s="15" t="s">
        <v>250</v>
      </c>
      <c r="K1503" s="64"/>
      <c r="L1503" s="64"/>
      <c r="M1503" s="15"/>
      <c r="N1503" s="81"/>
      <c r="O1503" s="82">
        <v>259.74581909179687</v>
      </c>
      <c r="P1503" s="82">
        <v>6594.45751953125</v>
      </c>
      <c r="Q1503" s="75"/>
      <c r="R1503" s="83"/>
      <c r="S1503" s="83"/>
      <c r="T1503" s="77"/>
      <c r="U1503" s="77"/>
      <c r="V1503" s="77"/>
      <c r="W1503" s="77"/>
      <c r="X1503" s="50"/>
      <c r="Y1503" s="50"/>
      <c r="Z1503" s="50"/>
      <c r="AA1503" s="50"/>
      <c r="AB1503" s="49"/>
      <c r="AC1503" s="84">
        <v>1503</v>
      </c>
      <c r="AD15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3" s="107">
        <v>6.5</v>
      </c>
      <c r="AF1503" s="110"/>
      <c r="AG1503" s="2"/>
      <c r="AI1503" s="3"/>
      <c r="AJ1503" s="3"/>
      <c r="AK1503" s="3"/>
    </row>
    <row r="1504" spans="1:37" ht="34.049999999999997" customHeight="1" x14ac:dyDescent="0.3">
      <c r="A1504" t="s">
        <v>2414</v>
      </c>
      <c r="C1504" t="s">
        <v>300</v>
      </c>
      <c r="D1504" s="14"/>
      <c r="E1504" s="14" t="s">
        <v>56</v>
      </c>
      <c r="F1504" s="79">
        <v>5.1016949152542601</v>
      </c>
      <c r="G1504" s="80"/>
      <c r="H1504" s="14"/>
      <c r="I1504" s="14"/>
      <c r="J1504" s="15" t="s">
        <v>300</v>
      </c>
      <c r="K1504" s="64"/>
      <c r="L1504" s="64"/>
      <c r="M1504" s="15"/>
      <c r="N1504" s="81"/>
      <c r="O1504" s="82">
        <v>4241.197265625</v>
      </c>
      <c r="P1504" s="82">
        <v>3967.57177734375</v>
      </c>
      <c r="Q1504" s="75"/>
      <c r="R1504" s="83"/>
      <c r="S1504" s="83"/>
      <c r="T1504" s="77"/>
      <c r="U1504" s="77"/>
      <c r="V1504" s="77"/>
      <c r="W1504" s="77"/>
      <c r="X1504" s="50"/>
      <c r="Y1504" s="50"/>
      <c r="Z1504" s="50"/>
      <c r="AA1504" s="50"/>
      <c r="AB1504" s="49"/>
      <c r="AC1504" s="84">
        <v>1504</v>
      </c>
      <c r="AD15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4" s="107">
        <v>6.5</v>
      </c>
      <c r="AF1504" s="110"/>
      <c r="AG1504" s="2"/>
      <c r="AI1504" s="3"/>
      <c r="AJ1504" s="3"/>
      <c r="AK1504" s="3"/>
    </row>
    <row r="1505" spans="1:37" ht="34.049999999999997" customHeight="1" x14ac:dyDescent="0.3">
      <c r="A1505" t="s">
        <v>2415</v>
      </c>
      <c r="C1505" t="s">
        <v>300</v>
      </c>
      <c r="D1505" s="14"/>
      <c r="E1505" s="14" t="s">
        <v>56</v>
      </c>
      <c r="F1505" s="79">
        <v>5.1016949152542601</v>
      </c>
      <c r="G1505" s="80"/>
      <c r="H1505" s="14"/>
      <c r="I1505" s="14"/>
      <c r="J1505" s="15" t="s">
        <v>300</v>
      </c>
      <c r="K1505" s="64"/>
      <c r="L1505" s="64"/>
      <c r="M1505" s="15"/>
      <c r="N1505" s="81"/>
      <c r="O1505" s="82">
        <v>5005.35888671875</v>
      </c>
      <c r="P1505" s="82">
        <v>3644.64697265625</v>
      </c>
      <c r="Q1505" s="75"/>
      <c r="R1505" s="83"/>
      <c r="S1505" s="83"/>
      <c r="T1505" s="77"/>
      <c r="U1505" s="77"/>
      <c r="V1505" s="77"/>
      <c r="W1505" s="77"/>
      <c r="X1505" s="50"/>
      <c r="Y1505" s="50"/>
      <c r="Z1505" s="50"/>
      <c r="AA1505" s="50"/>
      <c r="AB1505" s="49"/>
      <c r="AC1505" s="84">
        <v>1505</v>
      </c>
      <c r="AD15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5" s="107">
        <v>6.5</v>
      </c>
      <c r="AF1505" s="110"/>
      <c r="AG1505" s="2"/>
      <c r="AI1505" s="3"/>
      <c r="AJ1505" s="3"/>
      <c r="AK1505" s="3"/>
    </row>
    <row r="1506" spans="1:37" ht="34.049999999999997" customHeight="1" x14ac:dyDescent="0.3">
      <c r="A1506" t="s">
        <v>2416</v>
      </c>
      <c r="C1506" t="s">
        <v>298</v>
      </c>
      <c r="D1506" s="14"/>
      <c r="E1506" s="14" t="s">
        <v>56</v>
      </c>
      <c r="F1506" s="79">
        <v>5.1016949152542601</v>
      </c>
      <c r="G1506" s="80"/>
      <c r="H1506" s="14"/>
      <c r="I1506" s="14"/>
      <c r="J1506" s="15" t="s">
        <v>298</v>
      </c>
      <c r="K1506" s="64"/>
      <c r="L1506" s="64"/>
      <c r="M1506" s="15"/>
      <c r="N1506" s="81"/>
      <c r="O1506" s="82">
        <v>7747.857421875</v>
      </c>
      <c r="P1506" s="82">
        <v>5476.494140625</v>
      </c>
      <c r="Q1506" s="75"/>
      <c r="R1506" s="83"/>
      <c r="S1506" s="83"/>
      <c r="T1506" s="77"/>
      <c r="U1506" s="77"/>
      <c r="V1506" s="77"/>
      <c r="W1506" s="77"/>
      <c r="X1506" s="50"/>
      <c r="Y1506" s="50"/>
      <c r="Z1506" s="50"/>
      <c r="AA1506" s="50"/>
      <c r="AB1506" s="49"/>
      <c r="AC1506" s="84">
        <v>1506</v>
      </c>
      <c r="AD15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6" s="107">
        <v>6.5</v>
      </c>
      <c r="AF1506" s="110"/>
      <c r="AG1506" s="2"/>
      <c r="AI1506" s="3"/>
      <c r="AJ1506" s="3"/>
      <c r="AK1506" s="3"/>
    </row>
    <row r="1507" spans="1:37" ht="34.049999999999997" customHeight="1" x14ac:dyDescent="0.3">
      <c r="A1507" t="s">
        <v>2417</v>
      </c>
      <c r="C1507" t="s">
        <v>410</v>
      </c>
      <c r="D1507" s="14"/>
      <c r="E1507" s="14" t="s">
        <v>56</v>
      </c>
      <c r="F1507" s="79">
        <v>5.1016949152542601</v>
      </c>
      <c r="G1507" s="80"/>
      <c r="H1507" s="14"/>
      <c r="I1507" s="14"/>
      <c r="J1507" s="15" t="s">
        <v>410</v>
      </c>
      <c r="K1507" s="64"/>
      <c r="L1507" s="64"/>
      <c r="M1507" s="15"/>
      <c r="N1507" s="81"/>
      <c r="O1507" s="82">
        <v>1232.587158203125</v>
      </c>
      <c r="P1507" s="82">
        <v>6949.6640625</v>
      </c>
      <c r="Q1507" s="75"/>
      <c r="R1507" s="83"/>
      <c r="S1507" s="83"/>
      <c r="T1507" s="77"/>
      <c r="U1507" s="77"/>
      <c r="V1507" s="77"/>
      <c r="W1507" s="77"/>
      <c r="X1507" s="50"/>
      <c r="Y1507" s="50"/>
      <c r="Z1507" s="50"/>
      <c r="AA1507" s="50"/>
      <c r="AB1507" s="49"/>
      <c r="AC1507" s="84">
        <v>1507</v>
      </c>
      <c r="AD15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7" s="107">
        <v>6.5</v>
      </c>
      <c r="AF1507" s="110"/>
      <c r="AG1507" s="2"/>
      <c r="AI1507" s="3"/>
      <c r="AJ1507" s="3"/>
      <c r="AK1507" s="3"/>
    </row>
    <row r="1508" spans="1:37" ht="34.049999999999997" customHeight="1" x14ac:dyDescent="0.3">
      <c r="A1508" t="s">
        <v>2418</v>
      </c>
      <c r="C1508" t="s">
        <v>291</v>
      </c>
      <c r="D1508" s="14"/>
      <c r="E1508" s="14" t="s">
        <v>56</v>
      </c>
      <c r="F1508" s="79">
        <v>5.1016949152542601</v>
      </c>
      <c r="G1508" s="80"/>
      <c r="H1508" s="14"/>
      <c r="I1508" s="14"/>
      <c r="J1508" s="15" t="s">
        <v>291</v>
      </c>
      <c r="K1508" s="64"/>
      <c r="L1508" s="64"/>
      <c r="M1508" s="15"/>
      <c r="N1508" s="81"/>
      <c r="O1508" s="82">
        <v>983.61773681640625</v>
      </c>
      <c r="P1508" s="82">
        <v>4122.94140625</v>
      </c>
      <c r="Q1508" s="75"/>
      <c r="R1508" s="83"/>
      <c r="S1508" s="83"/>
      <c r="T1508" s="77"/>
      <c r="U1508" s="77"/>
      <c r="V1508" s="77"/>
      <c r="W1508" s="77"/>
      <c r="X1508" s="50"/>
      <c r="Y1508" s="50"/>
      <c r="Z1508" s="50"/>
      <c r="AA1508" s="50"/>
      <c r="AB1508" s="49"/>
      <c r="AC1508" s="84">
        <v>1508</v>
      </c>
      <c r="AD15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8" s="107">
        <v>6.5</v>
      </c>
      <c r="AF1508" s="110"/>
      <c r="AG1508" s="2"/>
      <c r="AI1508" s="3"/>
      <c r="AJ1508" s="3"/>
      <c r="AK1508" s="3"/>
    </row>
    <row r="1509" spans="1:37" ht="34.049999999999997" customHeight="1" x14ac:dyDescent="0.3">
      <c r="A1509" t="s">
        <v>2419</v>
      </c>
      <c r="C1509" t="s">
        <v>629</v>
      </c>
      <c r="D1509" s="14"/>
      <c r="E1509" s="14" t="s">
        <v>56</v>
      </c>
      <c r="F1509" s="79">
        <v>5.1016949152542601</v>
      </c>
      <c r="G1509" s="80"/>
      <c r="H1509" s="14"/>
      <c r="I1509" s="14"/>
      <c r="J1509" s="15" t="s">
        <v>629</v>
      </c>
      <c r="K1509" s="64"/>
      <c r="L1509" s="64"/>
      <c r="M1509" s="15"/>
      <c r="N1509" s="81"/>
      <c r="O1509" s="82">
        <v>7443.1923828125</v>
      </c>
      <c r="P1509" s="82">
        <v>1530.7652587890625</v>
      </c>
      <c r="Q1509" s="75"/>
      <c r="R1509" s="83"/>
      <c r="S1509" s="83"/>
      <c r="T1509" s="77"/>
      <c r="U1509" s="77"/>
      <c r="V1509" s="77"/>
      <c r="W1509" s="77"/>
      <c r="X1509" s="50"/>
      <c r="Y1509" s="50"/>
      <c r="Z1509" s="50"/>
      <c r="AA1509" s="50"/>
      <c r="AB1509" s="49"/>
      <c r="AC1509" s="84">
        <v>1509</v>
      </c>
      <c r="AD15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09" s="107">
        <v>6.5</v>
      </c>
      <c r="AF1509" s="110"/>
      <c r="AG1509" s="2"/>
      <c r="AI1509" s="3"/>
      <c r="AJ1509" s="3"/>
      <c r="AK1509" s="3"/>
    </row>
    <row r="1510" spans="1:37" ht="34.049999999999997" customHeight="1" x14ac:dyDescent="0.3">
      <c r="A1510" t="s">
        <v>2420</v>
      </c>
      <c r="C1510" t="s">
        <v>190</v>
      </c>
      <c r="D1510" s="14"/>
      <c r="E1510" s="14" t="s">
        <v>56</v>
      </c>
      <c r="F1510" s="79">
        <v>2.9406779661017213</v>
      </c>
      <c r="G1510" s="80"/>
      <c r="H1510" s="14"/>
      <c r="I1510" s="14"/>
      <c r="J1510" s="15" t="s">
        <v>190</v>
      </c>
      <c r="K1510" s="64"/>
      <c r="L1510" s="64"/>
      <c r="M1510" s="15"/>
      <c r="N1510" s="81"/>
      <c r="O1510" s="82">
        <v>6831.013671875</v>
      </c>
      <c r="P1510" s="82">
        <v>4929.62548828125</v>
      </c>
      <c r="Q1510" s="75"/>
      <c r="R1510" s="83"/>
      <c r="S1510" s="83"/>
      <c r="T1510" s="77"/>
      <c r="U1510" s="77"/>
      <c r="V1510" s="77"/>
      <c r="W1510" s="77"/>
      <c r="X1510" s="50"/>
      <c r="Y1510" s="50"/>
      <c r="Z1510" s="50"/>
      <c r="AA1510" s="50"/>
      <c r="AB1510" s="49"/>
      <c r="AC1510" s="84">
        <v>1510</v>
      </c>
      <c r="AD15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0" s="107">
        <v>5</v>
      </c>
      <c r="AF1510" s="110"/>
      <c r="AG1510" s="2"/>
      <c r="AI1510" s="3"/>
      <c r="AJ1510" s="3"/>
      <c r="AK1510" s="3"/>
    </row>
    <row r="1511" spans="1:37" ht="34.049999999999997" customHeight="1" x14ac:dyDescent="0.3">
      <c r="A1511" t="s">
        <v>2421</v>
      </c>
      <c r="C1511" t="s">
        <v>380</v>
      </c>
      <c r="D1511" s="14"/>
      <c r="E1511" s="14" t="s">
        <v>56</v>
      </c>
      <c r="F1511" s="79">
        <v>3.0847457627118899</v>
      </c>
      <c r="G1511" s="80"/>
      <c r="H1511" s="14"/>
      <c r="I1511" s="14"/>
      <c r="J1511" s="15" t="s">
        <v>380</v>
      </c>
      <c r="K1511" s="64"/>
      <c r="L1511" s="64"/>
      <c r="M1511" s="15"/>
      <c r="N1511" s="81"/>
      <c r="O1511" s="82">
        <v>1509.2894287109375</v>
      </c>
      <c r="P1511" s="82">
        <v>4501.17041015625</v>
      </c>
      <c r="Q1511" s="75"/>
      <c r="R1511" s="83"/>
      <c r="S1511" s="83"/>
      <c r="T1511" s="77"/>
      <c r="U1511" s="77"/>
      <c r="V1511" s="77"/>
      <c r="W1511" s="77"/>
      <c r="X1511" s="50"/>
      <c r="Y1511" s="50"/>
      <c r="Z1511" s="50"/>
      <c r="AA1511" s="50"/>
      <c r="AB1511" s="49"/>
      <c r="AC1511" s="84">
        <v>1511</v>
      </c>
      <c r="AD15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1" s="107">
        <v>5.0999999999999996</v>
      </c>
      <c r="AF1511" s="110"/>
      <c r="AG1511" s="2"/>
      <c r="AI1511" s="3"/>
      <c r="AJ1511" s="3"/>
      <c r="AK1511" s="3"/>
    </row>
    <row r="1512" spans="1:37" ht="34.049999999999997" customHeight="1" x14ac:dyDescent="0.3">
      <c r="A1512" t="s">
        <v>2422</v>
      </c>
      <c r="C1512" t="s">
        <v>218</v>
      </c>
      <c r="D1512" s="14"/>
      <c r="E1512" s="14" t="s">
        <v>56</v>
      </c>
      <c r="F1512" s="79">
        <v>3.2288135593220604</v>
      </c>
      <c r="G1512" s="80"/>
      <c r="H1512" s="14"/>
      <c r="I1512" s="14"/>
      <c r="J1512" s="15" t="s">
        <v>218</v>
      </c>
      <c r="K1512" s="64"/>
      <c r="L1512" s="64"/>
      <c r="M1512" s="15"/>
      <c r="N1512" s="81"/>
      <c r="O1512" s="82">
        <v>5088.19189453125</v>
      </c>
      <c r="P1512" s="82">
        <v>8478.5986328125</v>
      </c>
      <c r="Q1512" s="75"/>
      <c r="R1512" s="83"/>
      <c r="S1512" s="83"/>
      <c r="T1512" s="77"/>
      <c r="U1512" s="77"/>
      <c r="V1512" s="77"/>
      <c r="W1512" s="77"/>
      <c r="X1512" s="50"/>
      <c r="Y1512" s="50"/>
      <c r="Z1512" s="50"/>
      <c r="AA1512" s="50"/>
      <c r="AB1512" s="49"/>
      <c r="AC1512" s="84">
        <v>1512</v>
      </c>
      <c r="AD15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2" s="107">
        <v>5.2</v>
      </c>
      <c r="AF1512" s="110"/>
      <c r="AG1512" s="2"/>
      <c r="AI1512" s="3"/>
      <c r="AJ1512" s="3"/>
      <c r="AK1512" s="3"/>
    </row>
    <row r="1513" spans="1:37" ht="34.049999999999997" customHeight="1" x14ac:dyDescent="0.3">
      <c r="A1513" t="s">
        <v>2423</v>
      </c>
      <c r="C1513" t="s">
        <v>295</v>
      </c>
      <c r="D1513" s="14"/>
      <c r="E1513" s="14" t="s">
        <v>56</v>
      </c>
      <c r="F1513" s="79">
        <v>3.372881355932229</v>
      </c>
      <c r="G1513" s="80"/>
      <c r="H1513" s="14"/>
      <c r="I1513" s="14"/>
      <c r="J1513" s="15" t="s">
        <v>295</v>
      </c>
      <c r="K1513" s="64"/>
      <c r="L1513" s="64"/>
      <c r="M1513" s="15"/>
      <c r="N1513" s="81"/>
      <c r="O1513" s="82">
        <v>7758.8388671875</v>
      </c>
      <c r="P1513" s="82">
        <v>8405.6337890625</v>
      </c>
      <c r="Q1513" s="75"/>
      <c r="R1513" s="83"/>
      <c r="S1513" s="83"/>
      <c r="T1513" s="77"/>
      <c r="U1513" s="77"/>
      <c r="V1513" s="77"/>
      <c r="W1513" s="77"/>
      <c r="X1513" s="50"/>
      <c r="Y1513" s="50"/>
      <c r="Z1513" s="50"/>
      <c r="AA1513" s="50"/>
      <c r="AB1513" s="49"/>
      <c r="AC1513" s="84">
        <v>1513</v>
      </c>
      <c r="AD15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3" s="107">
        <v>5.3</v>
      </c>
      <c r="AF1513" s="110"/>
      <c r="AG1513" s="2"/>
      <c r="AI1513" s="3"/>
      <c r="AJ1513" s="3"/>
      <c r="AK1513" s="3"/>
    </row>
    <row r="1514" spans="1:37" ht="34.049999999999997" customHeight="1" x14ac:dyDescent="0.3">
      <c r="A1514" t="s">
        <v>2424</v>
      </c>
      <c r="C1514" t="s">
        <v>341</v>
      </c>
      <c r="D1514" s="14"/>
      <c r="E1514" s="14" t="s">
        <v>56</v>
      </c>
      <c r="F1514" s="79">
        <v>3.516949152542399</v>
      </c>
      <c r="G1514" s="80"/>
      <c r="H1514" s="14"/>
      <c r="I1514" s="14"/>
      <c r="J1514" s="15" t="s">
        <v>341</v>
      </c>
      <c r="K1514" s="64"/>
      <c r="L1514" s="64"/>
      <c r="M1514" s="15"/>
      <c r="N1514" s="81"/>
      <c r="O1514" s="82">
        <v>715.4490966796875</v>
      </c>
      <c r="P1514" s="82">
        <v>6038.6279296875</v>
      </c>
      <c r="Q1514" s="75"/>
      <c r="R1514" s="83"/>
      <c r="S1514" s="83"/>
      <c r="T1514" s="77"/>
      <c r="U1514" s="77"/>
      <c r="V1514" s="77"/>
      <c r="W1514" s="77"/>
      <c r="X1514" s="50"/>
      <c r="Y1514" s="50"/>
      <c r="Z1514" s="50"/>
      <c r="AA1514" s="50"/>
      <c r="AB1514" s="49"/>
      <c r="AC1514" s="84">
        <v>1514</v>
      </c>
      <c r="AD15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4" s="107">
        <v>5.4</v>
      </c>
      <c r="AF1514" s="110"/>
      <c r="AG1514" s="2"/>
      <c r="AI1514" s="3"/>
      <c r="AJ1514" s="3"/>
      <c r="AK1514" s="3"/>
    </row>
    <row r="1515" spans="1:37" ht="34.049999999999997" customHeight="1" x14ac:dyDescent="0.3">
      <c r="A1515" t="s">
        <v>2425</v>
      </c>
      <c r="C1515" t="s">
        <v>487</v>
      </c>
      <c r="D1515" s="14"/>
      <c r="E1515" s="14" t="s">
        <v>56</v>
      </c>
      <c r="F1515" s="79">
        <v>3.6610169491525677</v>
      </c>
      <c r="G1515" s="80"/>
      <c r="H1515" s="14"/>
      <c r="I1515" s="14"/>
      <c r="J1515" s="15" t="s">
        <v>487</v>
      </c>
      <c r="K1515" s="64"/>
      <c r="L1515" s="64"/>
      <c r="M1515" s="15"/>
      <c r="N1515" s="81"/>
      <c r="O1515" s="82">
        <v>619.834716796875</v>
      </c>
      <c r="P1515" s="82">
        <v>6378.626953125</v>
      </c>
      <c r="Q1515" s="75"/>
      <c r="R1515" s="83"/>
      <c r="S1515" s="83"/>
      <c r="T1515" s="77"/>
      <c r="U1515" s="77"/>
      <c r="V1515" s="77"/>
      <c r="W1515" s="77"/>
      <c r="X1515" s="50"/>
      <c r="Y1515" s="50"/>
      <c r="Z1515" s="50"/>
      <c r="AA1515" s="50"/>
      <c r="AB1515" s="49"/>
      <c r="AC1515" s="84">
        <v>1515</v>
      </c>
      <c r="AD15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5" s="107">
        <v>5.5</v>
      </c>
      <c r="AF1515" s="110"/>
      <c r="AG1515" s="2"/>
      <c r="AI1515" s="3"/>
      <c r="AJ1515" s="3"/>
      <c r="AK1515" s="3"/>
    </row>
    <row r="1516" spans="1:37" ht="34.049999999999997" customHeight="1" x14ac:dyDescent="0.3">
      <c r="A1516" t="s">
        <v>2426</v>
      </c>
      <c r="C1516" t="s">
        <v>305</v>
      </c>
      <c r="D1516" s="14"/>
      <c r="E1516" s="14" t="s">
        <v>56</v>
      </c>
      <c r="F1516" s="79">
        <v>3.8050847457627364</v>
      </c>
      <c r="G1516" s="80"/>
      <c r="H1516" s="14"/>
      <c r="I1516" s="14"/>
      <c r="J1516" s="15" t="s">
        <v>305</v>
      </c>
      <c r="K1516" s="64"/>
      <c r="L1516" s="64"/>
      <c r="M1516" s="15"/>
      <c r="N1516" s="81"/>
      <c r="O1516" s="82">
        <v>2570.24560546875</v>
      </c>
      <c r="P1516" s="82">
        <v>6836.26904296875</v>
      </c>
      <c r="Q1516" s="75"/>
      <c r="R1516" s="83"/>
      <c r="S1516" s="83"/>
      <c r="T1516" s="77"/>
      <c r="U1516" s="77"/>
      <c r="V1516" s="77"/>
      <c r="W1516" s="77"/>
      <c r="X1516" s="50"/>
      <c r="Y1516" s="50"/>
      <c r="Z1516" s="50"/>
      <c r="AA1516" s="50"/>
      <c r="AB1516" s="49"/>
      <c r="AC1516" s="84">
        <v>1516</v>
      </c>
      <c r="AD15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6" s="107">
        <v>5.6</v>
      </c>
      <c r="AF1516" s="110"/>
      <c r="AG1516" s="2"/>
      <c r="AI1516" s="3"/>
      <c r="AJ1516" s="3"/>
      <c r="AK1516" s="3"/>
    </row>
    <row r="1517" spans="1:37" ht="34.049999999999997" customHeight="1" x14ac:dyDescent="0.3">
      <c r="A1517" t="s">
        <v>2427</v>
      </c>
      <c r="C1517" t="s">
        <v>190</v>
      </c>
      <c r="D1517" s="14"/>
      <c r="E1517" s="14" t="s">
        <v>56</v>
      </c>
      <c r="F1517" s="79">
        <v>3.9491525423729068</v>
      </c>
      <c r="G1517" s="80"/>
      <c r="H1517" s="14"/>
      <c r="I1517" s="14"/>
      <c r="J1517" s="15" t="s">
        <v>190</v>
      </c>
      <c r="K1517" s="64"/>
      <c r="L1517" s="64"/>
      <c r="M1517" s="15"/>
      <c r="N1517" s="81"/>
      <c r="O1517" s="82">
        <v>6767.310546875</v>
      </c>
      <c r="P1517" s="82">
        <v>1180.4598388671875</v>
      </c>
      <c r="Q1517" s="75"/>
      <c r="R1517" s="83"/>
      <c r="S1517" s="83"/>
      <c r="T1517" s="77"/>
      <c r="U1517" s="77"/>
      <c r="V1517" s="77"/>
      <c r="W1517" s="77"/>
      <c r="X1517" s="50"/>
      <c r="Y1517" s="50"/>
      <c r="Z1517" s="50"/>
      <c r="AA1517" s="50"/>
      <c r="AB1517" s="49"/>
      <c r="AC1517" s="84">
        <v>1517</v>
      </c>
      <c r="AD15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7" s="107">
        <v>5.7</v>
      </c>
      <c r="AF1517" s="110"/>
      <c r="AG1517" s="2"/>
      <c r="AI1517" s="3"/>
      <c r="AJ1517" s="3"/>
      <c r="AK1517" s="3"/>
    </row>
    <row r="1518" spans="1:37" ht="34.049999999999997" customHeight="1" x14ac:dyDescent="0.3">
      <c r="A1518" t="s">
        <v>2428</v>
      </c>
      <c r="C1518" t="s">
        <v>373</v>
      </c>
      <c r="D1518" s="14"/>
      <c r="E1518" s="14" t="s">
        <v>56</v>
      </c>
      <c r="F1518" s="79">
        <v>4.093220338983075</v>
      </c>
      <c r="G1518" s="80"/>
      <c r="H1518" s="14"/>
      <c r="I1518" s="14"/>
      <c r="J1518" s="15" t="s">
        <v>373</v>
      </c>
      <c r="K1518" s="64"/>
      <c r="L1518" s="64"/>
      <c r="M1518" s="15"/>
      <c r="N1518" s="81"/>
      <c r="O1518" s="82">
        <v>2256.604248046875</v>
      </c>
      <c r="P1518" s="82">
        <v>8272.71875</v>
      </c>
      <c r="Q1518" s="75"/>
      <c r="R1518" s="83"/>
      <c r="S1518" s="83"/>
      <c r="T1518" s="77"/>
      <c r="U1518" s="77"/>
      <c r="V1518" s="77"/>
      <c r="W1518" s="77"/>
      <c r="X1518" s="50"/>
      <c r="Y1518" s="50"/>
      <c r="Z1518" s="50"/>
      <c r="AA1518" s="50"/>
      <c r="AB1518" s="49"/>
      <c r="AC1518" s="84">
        <v>1518</v>
      </c>
      <c r="AD15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8" s="107">
        <v>5.8</v>
      </c>
      <c r="AF1518" s="110"/>
      <c r="AG1518" s="2"/>
      <c r="AI1518" s="3"/>
      <c r="AJ1518" s="3"/>
      <c r="AK1518" s="3"/>
    </row>
    <row r="1519" spans="1:37" ht="34.049999999999997" customHeight="1" x14ac:dyDescent="0.3">
      <c r="A1519" t="s">
        <v>2429</v>
      </c>
      <c r="C1519" t="s">
        <v>233</v>
      </c>
      <c r="D1519" s="14"/>
      <c r="E1519" s="14" t="s">
        <v>56</v>
      </c>
      <c r="F1519" s="79">
        <v>4.2372881355932455</v>
      </c>
      <c r="G1519" s="80"/>
      <c r="H1519" s="14"/>
      <c r="I1519" s="14"/>
      <c r="J1519" s="15" t="s">
        <v>233</v>
      </c>
      <c r="K1519" s="64"/>
      <c r="L1519" s="64"/>
      <c r="M1519" s="15"/>
      <c r="N1519" s="81"/>
      <c r="O1519" s="82">
        <v>3053.344482421875</v>
      </c>
      <c r="P1519" s="82">
        <v>3069.01708984375</v>
      </c>
      <c r="Q1519" s="75"/>
      <c r="R1519" s="83"/>
      <c r="S1519" s="83"/>
      <c r="T1519" s="77"/>
      <c r="U1519" s="77"/>
      <c r="V1519" s="77"/>
      <c r="W1519" s="77"/>
      <c r="X1519" s="50"/>
      <c r="Y1519" s="50"/>
      <c r="Z1519" s="50"/>
      <c r="AA1519" s="50"/>
      <c r="AB1519" s="49"/>
      <c r="AC1519" s="84">
        <v>1519</v>
      </c>
      <c r="AD15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19" s="107">
        <v>5.9</v>
      </c>
      <c r="AF1519" s="110"/>
      <c r="AG1519" s="2"/>
      <c r="AI1519" s="3"/>
      <c r="AJ1519" s="3"/>
      <c r="AK1519" s="3"/>
    </row>
    <row r="1520" spans="1:37" ht="34.049999999999997" customHeight="1" x14ac:dyDescent="0.3">
      <c r="A1520" t="s">
        <v>2430</v>
      </c>
      <c r="C1520" t="s">
        <v>344</v>
      </c>
      <c r="D1520" s="14"/>
      <c r="E1520" s="14" t="s">
        <v>56</v>
      </c>
      <c r="F1520" s="79">
        <v>4.3813559322034141</v>
      </c>
      <c r="G1520" s="80"/>
      <c r="H1520" s="14"/>
      <c r="I1520" s="14"/>
      <c r="J1520" s="15" t="s">
        <v>344</v>
      </c>
      <c r="K1520" s="64"/>
      <c r="L1520" s="64"/>
      <c r="M1520" s="15"/>
      <c r="N1520" s="81"/>
      <c r="O1520" s="82">
        <v>6648.0966796875</v>
      </c>
      <c r="P1520" s="82">
        <v>4476.48583984375</v>
      </c>
      <c r="Q1520" s="75"/>
      <c r="R1520" s="83"/>
      <c r="S1520" s="83"/>
      <c r="T1520" s="77"/>
      <c r="U1520" s="77"/>
      <c r="V1520" s="77"/>
      <c r="W1520" s="77"/>
      <c r="X1520" s="50"/>
      <c r="Y1520" s="50"/>
      <c r="Z1520" s="50"/>
      <c r="AA1520" s="50"/>
      <c r="AB1520" s="49"/>
      <c r="AC1520" s="84">
        <v>1520</v>
      </c>
      <c r="AD15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0" s="107">
        <v>6</v>
      </c>
      <c r="AF1520" s="110"/>
      <c r="AG1520" s="2"/>
      <c r="AI1520" s="3"/>
      <c r="AJ1520" s="3"/>
      <c r="AK1520" s="3"/>
    </row>
    <row r="1521" spans="1:37" ht="34.049999999999997" customHeight="1" x14ac:dyDescent="0.3">
      <c r="A1521" t="s">
        <v>2431</v>
      </c>
      <c r="C1521" t="s">
        <v>592</v>
      </c>
      <c r="D1521" s="14"/>
      <c r="E1521" s="14" t="s">
        <v>56</v>
      </c>
      <c r="F1521" s="79">
        <v>4.5254237288135837</v>
      </c>
      <c r="G1521" s="80"/>
      <c r="H1521" s="14"/>
      <c r="I1521" s="14"/>
      <c r="J1521" s="15" t="s">
        <v>592</v>
      </c>
      <c r="K1521" s="64"/>
      <c r="L1521" s="64"/>
      <c r="M1521" s="15"/>
      <c r="N1521" s="81"/>
      <c r="O1521" s="82">
        <v>2239.31689453125</v>
      </c>
      <c r="P1521" s="82">
        <v>2007.064453125</v>
      </c>
      <c r="Q1521" s="75"/>
      <c r="R1521" s="83"/>
      <c r="S1521" s="83"/>
      <c r="T1521" s="77"/>
      <c r="U1521" s="77"/>
      <c r="V1521" s="77"/>
      <c r="W1521" s="77"/>
      <c r="X1521" s="50"/>
      <c r="Y1521" s="50"/>
      <c r="Z1521" s="50"/>
      <c r="AA1521" s="50"/>
      <c r="AB1521" s="49"/>
      <c r="AC1521" s="84">
        <v>1521</v>
      </c>
      <c r="AD15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1" s="107">
        <v>6.1</v>
      </c>
      <c r="AF1521" s="110"/>
      <c r="AG1521" s="2"/>
      <c r="AI1521" s="3"/>
      <c r="AJ1521" s="3"/>
      <c r="AK1521" s="3"/>
    </row>
    <row r="1522" spans="1:37" ht="34.049999999999997" customHeight="1" x14ac:dyDescent="0.3">
      <c r="A1522" t="s">
        <v>2432</v>
      </c>
      <c r="C1522" t="s">
        <v>443</v>
      </c>
      <c r="D1522" s="14"/>
      <c r="E1522" s="14" t="s">
        <v>56</v>
      </c>
      <c r="F1522" s="79">
        <v>4.6694915254237532</v>
      </c>
      <c r="G1522" s="80"/>
      <c r="H1522" s="14"/>
      <c r="I1522" s="14"/>
      <c r="J1522" s="15" t="s">
        <v>443</v>
      </c>
      <c r="K1522" s="64"/>
      <c r="L1522" s="64"/>
      <c r="M1522" s="15"/>
      <c r="N1522" s="81"/>
      <c r="O1522" s="82">
        <v>8407.9345703125</v>
      </c>
      <c r="P1522" s="82">
        <v>6814.4853515625</v>
      </c>
      <c r="Q1522" s="75"/>
      <c r="R1522" s="83"/>
      <c r="S1522" s="83"/>
      <c r="T1522" s="77"/>
      <c r="U1522" s="77"/>
      <c r="V1522" s="77"/>
      <c r="W1522" s="77"/>
      <c r="X1522" s="50"/>
      <c r="Y1522" s="50"/>
      <c r="Z1522" s="50"/>
      <c r="AA1522" s="50"/>
      <c r="AB1522" s="49"/>
      <c r="AC1522" s="84">
        <v>1522</v>
      </c>
      <c r="AD15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2" s="107">
        <v>6.2</v>
      </c>
      <c r="AF1522" s="110"/>
      <c r="AG1522" s="2"/>
      <c r="AI1522" s="3"/>
      <c r="AJ1522" s="3"/>
      <c r="AK1522" s="3"/>
    </row>
    <row r="1523" spans="1:37" ht="34.049999999999997" customHeight="1" x14ac:dyDescent="0.3">
      <c r="A1523" t="s">
        <v>2433</v>
      </c>
      <c r="C1523" t="s">
        <v>630</v>
      </c>
      <c r="D1523" s="14"/>
      <c r="E1523" s="14" t="s">
        <v>56</v>
      </c>
      <c r="F1523" s="79">
        <v>4.813559322033921</v>
      </c>
      <c r="G1523" s="80"/>
      <c r="H1523" s="14"/>
      <c r="I1523" s="14"/>
      <c r="J1523" s="15" t="s">
        <v>630</v>
      </c>
      <c r="K1523" s="64"/>
      <c r="L1523" s="64"/>
      <c r="M1523" s="15"/>
      <c r="N1523" s="81"/>
      <c r="O1523" s="82">
        <v>2432.56787109375</v>
      </c>
      <c r="P1523" s="82">
        <v>1180.6773681640625</v>
      </c>
      <c r="Q1523" s="75"/>
      <c r="R1523" s="83"/>
      <c r="S1523" s="83"/>
      <c r="T1523" s="77"/>
      <c r="U1523" s="77"/>
      <c r="V1523" s="77"/>
      <c r="W1523" s="77"/>
      <c r="X1523" s="50"/>
      <c r="Y1523" s="50"/>
      <c r="Z1523" s="50"/>
      <c r="AA1523" s="50"/>
      <c r="AB1523" s="49"/>
      <c r="AC1523" s="84">
        <v>1523</v>
      </c>
      <c r="AD15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3" s="107">
        <v>6.3</v>
      </c>
      <c r="AF1523" s="110"/>
      <c r="AG1523" s="2"/>
      <c r="AI1523" s="3"/>
      <c r="AJ1523" s="3"/>
      <c r="AK1523" s="3"/>
    </row>
    <row r="1524" spans="1:37" ht="34.049999999999997" customHeight="1" x14ac:dyDescent="0.3">
      <c r="A1524" t="s">
        <v>2434</v>
      </c>
      <c r="C1524" t="s">
        <v>631</v>
      </c>
      <c r="D1524" s="14"/>
      <c r="E1524" s="14" t="s">
        <v>56</v>
      </c>
      <c r="F1524" s="79">
        <v>4.9576271186440914</v>
      </c>
      <c r="G1524" s="80"/>
      <c r="H1524" s="14"/>
      <c r="I1524" s="14"/>
      <c r="J1524" s="15" t="s">
        <v>631</v>
      </c>
      <c r="K1524" s="64"/>
      <c r="L1524" s="64"/>
      <c r="M1524" s="15"/>
      <c r="N1524" s="81"/>
      <c r="O1524" s="82">
        <v>583.28857421875</v>
      </c>
      <c r="P1524" s="82">
        <v>4283.091796875</v>
      </c>
      <c r="Q1524" s="75"/>
      <c r="R1524" s="83"/>
      <c r="S1524" s="83"/>
      <c r="T1524" s="77"/>
      <c r="U1524" s="77"/>
      <c r="V1524" s="77"/>
      <c r="W1524" s="77"/>
      <c r="X1524" s="50"/>
      <c r="Y1524" s="50"/>
      <c r="Z1524" s="50"/>
      <c r="AA1524" s="50"/>
      <c r="AB1524" s="49"/>
      <c r="AC1524" s="84">
        <v>1524</v>
      </c>
      <c r="AD15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4" s="107">
        <v>6.4</v>
      </c>
      <c r="AF1524" s="110"/>
      <c r="AG1524" s="2"/>
      <c r="AI1524" s="3"/>
      <c r="AJ1524" s="3"/>
      <c r="AK1524" s="3"/>
    </row>
    <row r="1525" spans="1:37" ht="34.049999999999997" customHeight="1" x14ac:dyDescent="0.3">
      <c r="A1525" t="s">
        <v>2435</v>
      </c>
      <c r="C1525" t="s">
        <v>395</v>
      </c>
      <c r="D1525" s="14"/>
      <c r="E1525" s="14" t="s">
        <v>56</v>
      </c>
      <c r="F1525" s="79">
        <v>5.1016949152542459</v>
      </c>
      <c r="G1525" s="80"/>
      <c r="H1525" s="14"/>
      <c r="I1525" s="14"/>
      <c r="J1525" s="15" t="s">
        <v>395</v>
      </c>
      <c r="K1525" s="64"/>
      <c r="L1525" s="64"/>
      <c r="M1525" s="15"/>
      <c r="N1525" s="81"/>
      <c r="O1525" s="82">
        <v>2230.089111328125</v>
      </c>
      <c r="P1525" s="82">
        <v>8627.6103515625</v>
      </c>
      <c r="Q1525" s="75"/>
      <c r="R1525" s="83"/>
      <c r="S1525" s="83"/>
      <c r="T1525" s="77"/>
      <c r="U1525" s="77"/>
      <c r="V1525" s="77"/>
      <c r="W1525" s="77"/>
      <c r="X1525" s="50"/>
      <c r="Y1525" s="50"/>
      <c r="Z1525" s="50"/>
      <c r="AA1525" s="50"/>
      <c r="AB1525" s="49"/>
      <c r="AC1525" s="84">
        <v>1525</v>
      </c>
      <c r="AD15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5" s="107">
        <v>6.4999999999999902</v>
      </c>
      <c r="AF1525" s="110"/>
      <c r="AG1525" s="2"/>
      <c r="AI1525" s="3"/>
      <c r="AJ1525" s="3"/>
      <c r="AK1525" s="3"/>
    </row>
    <row r="1526" spans="1:37" ht="34.049999999999997" customHeight="1" x14ac:dyDescent="0.3">
      <c r="A1526" t="s">
        <v>2436</v>
      </c>
      <c r="C1526" t="s">
        <v>353</v>
      </c>
      <c r="D1526" s="14"/>
      <c r="E1526" s="14" t="s">
        <v>56</v>
      </c>
      <c r="F1526" s="79">
        <v>5.2457627118644155</v>
      </c>
      <c r="G1526" s="80"/>
      <c r="H1526" s="14"/>
      <c r="I1526" s="14"/>
      <c r="J1526" s="15" t="s">
        <v>353</v>
      </c>
      <c r="K1526" s="64"/>
      <c r="L1526" s="64"/>
      <c r="M1526" s="15"/>
      <c r="N1526" s="81"/>
      <c r="O1526" s="82">
        <v>9371.251953125</v>
      </c>
      <c r="P1526" s="82">
        <v>4353.46630859375</v>
      </c>
      <c r="Q1526" s="75"/>
      <c r="R1526" s="83"/>
      <c r="S1526" s="83"/>
      <c r="T1526" s="77"/>
      <c r="U1526" s="77"/>
      <c r="V1526" s="77"/>
      <c r="W1526" s="77"/>
      <c r="X1526" s="50"/>
      <c r="Y1526" s="50"/>
      <c r="Z1526" s="50"/>
      <c r="AA1526" s="50"/>
      <c r="AB1526" s="49"/>
      <c r="AC1526" s="84">
        <v>1526</v>
      </c>
      <c r="AD15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6" s="107">
        <v>6.5999999999999899</v>
      </c>
      <c r="AF1526" s="110"/>
      <c r="AG1526" s="2"/>
      <c r="AI1526" s="3"/>
      <c r="AJ1526" s="3"/>
      <c r="AK1526" s="3"/>
    </row>
    <row r="1527" spans="1:37" ht="34.049999999999997" customHeight="1" x14ac:dyDescent="0.3">
      <c r="A1527" t="s">
        <v>2437</v>
      </c>
      <c r="C1527" t="s">
        <v>632</v>
      </c>
      <c r="D1527" s="14"/>
      <c r="E1527" s="14" t="s">
        <v>56</v>
      </c>
      <c r="F1527" s="79">
        <v>5.389830508474585</v>
      </c>
      <c r="G1527" s="80"/>
      <c r="H1527" s="14"/>
      <c r="I1527" s="14"/>
      <c r="J1527" s="15" t="s">
        <v>632</v>
      </c>
      <c r="K1527" s="64"/>
      <c r="L1527" s="64"/>
      <c r="M1527" s="15"/>
      <c r="N1527" s="81"/>
      <c r="O1527" s="82">
        <v>1178.150390625</v>
      </c>
      <c r="P1527" s="82">
        <v>5645.9931640625</v>
      </c>
      <c r="Q1527" s="75"/>
      <c r="R1527" s="83"/>
      <c r="S1527" s="83"/>
      <c r="T1527" s="77"/>
      <c r="U1527" s="77"/>
      <c r="V1527" s="77"/>
      <c r="W1527" s="77"/>
      <c r="X1527" s="50"/>
      <c r="Y1527" s="50"/>
      <c r="Z1527" s="50"/>
      <c r="AA1527" s="50"/>
      <c r="AB1527" s="49"/>
      <c r="AC1527" s="84">
        <v>1527</v>
      </c>
      <c r="AD15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7" s="107">
        <v>6.6999999999999904</v>
      </c>
      <c r="AF1527" s="110"/>
      <c r="AG1527" s="2"/>
      <c r="AI1527" s="3"/>
      <c r="AJ1527" s="3"/>
      <c r="AK1527" s="3"/>
    </row>
    <row r="1528" spans="1:37" ht="34.049999999999997" customHeight="1" x14ac:dyDescent="0.3">
      <c r="A1528" t="s">
        <v>2438</v>
      </c>
      <c r="C1528" t="s">
        <v>633</v>
      </c>
      <c r="D1528" s="14"/>
      <c r="E1528" s="14" t="s">
        <v>56</v>
      </c>
      <c r="F1528" s="79">
        <v>5.5338983050847537</v>
      </c>
      <c r="G1528" s="80"/>
      <c r="H1528" s="14"/>
      <c r="I1528" s="14"/>
      <c r="J1528" s="15" t="s">
        <v>633</v>
      </c>
      <c r="K1528" s="64"/>
      <c r="L1528" s="64"/>
      <c r="M1528" s="15"/>
      <c r="N1528" s="81"/>
      <c r="O1528" s="82">
        <v>4354.53564453125</v>
      </c>
      <c r="P1528" s="82">
        <v>196.97724914550781</v>
      </c>
      <c r="Q1528" s="75"/>
      <c r="R1528" s="83"/>
      <c r="S1528" s="83"/>
      <c r="T1528" s="77"/>
      <c r="U1528" s="77"/>
      <c r="V1528" s="77"/>
      <c r="W1528" s="77"/>
      <c r="X1528" s="50"/>
      <c r="Y1528" s="50"/>
      <c r="Z1528" s="50"/>
      <c r="AA1528" s="50"/>
      <c r="AB1528" s="49"/>
      <c r="AC1528" s="84">
        <v>1528</v>
      </c>
      <c r="AD15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8" s="107">
        <v>6.7999999999999901</v>
      </c>
      <c r="AF1528" s="110"/>
      <c r="AG1528" s="2"/>
      <c r="AI1528" s="3"/>
      <c r="AJ1528" s="3"/>
      <c r="AK1528" s="3"/>
    </row>
    <row r="1529" spans="1:37" ht="34.049999999999997" customHeight="1" x14ac:dyDescent="0.3">
      <c r="A1529" t="s">
        <v>2439</v>
      </c>
      <c r="C1529" t="s">
        <v>443</v>
      </c>
      <c r="D1529" s="14"/>
      <c r="E1529" s="14" t="s">
        <v>56</v>
      </c>
      <c r="F1529" s="79">
        <v>5.6779661016949232</v>
      </c>
      <c r="G1529" s="80"/>
      <c r="H1529" s="14"/>
      <c r="I1529" s="14"/>
      <c r="J1529" s="15" t="s">
        <v>443</v>
      </c>
      <c r="K1529" s="64"/>
      <c r="L1529" s="64"/>
      <c r="M1529" s="15"/>
      <c r="N1529" s="81"/>
      <c r="O1529" s="82">
        <v>6444.513671875</v>
      </c>
      <c r="P1529" s="82">
        <v>2331.83251953125</v>
      </c>
      <c r="Q1529" s="75"/>
      <c r="R1529" s="83"/>
      <c r="S1529" s="83"/>
      <c r="T1529" s="77"/>
      <c r="U1529" s="77"/>
      <c r="V1529" s="77"/>
      <c r="W1529" s="77"/>
      <c r="X1529" s="50"/>
      <c r="Y1529" s="50"/>
      <c r="Z1529" s="50"/>
      <c r="AA1529" s="50"/>
      <c r="AB1529" s="49"/>
      <c r="AC1529" s="84">
        <v>1529</v>
      </c>
      <c r="AD15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29" s="107">
        <v>6.8999999999999897</v>
      </c>
      <c r="AF1529" s="110"/>
      <c r="AG1529" s="2"/>
      <c r="AI1529" s="3"/>
      <c r="AJ1529" s="3"/>
      <c r="AK1529" s="3"/>
    </row>
    <row r="1530" spans="1:37" ht="34.049999999999997" customHeight="1" x14ac:dyDescent="0.3">
      <c r="A1530" t="s">
        <v>2440</v>
      </c>
      <c r="C1530" t="s">
        <v>634</v>
      </c>
      <c r="D1530" s="14"/>
      <c r="E1530" s="14" t="s">
        <v>56</v>
      </c>
      <c r="F1530" s="79">
        <v>5.8220338983050928</v>
      </c>
      <c r="G1530" s="80"/>
      <c r="H1530" s="14"/>
      <c r="I1530" s="14"/>
      <c r="J1530" s="15" t="s">
        <v>634</v>
      </c>
      <c r="K1530" s="64"/>
      <c r="L1530" s="64"/>
      <c r="M1530" s="15"/>
      <c r="N1530" s="81"/>
      <c r="O1530" s="82">
        <v>8785.4921875</v>
      </c>
      <c r="P1530" s="82">
        <v>2749.533447265625</v>
      </c>
      <c r="Q1530" s="75"/>
      <c r="R1530" s="83"/>
      <c r="S1530" s="83"/>
      <c r="T1530" s="77"/>
      <c r="U1530" s="77"/>
      <c r="V1530" s="77"/>
      <c r="W1530" s="77"/>
      <c r="X1530" s="50"/>
      <c r="Y1530" s="50"/>
      <c r="Z1530" s="50"/>
      <c r="AA1530" s="50"/>
      <c r="AB1530" s="49"/>
      <c r="AC1530" s="84">
        <v>1530</v>
      </c>
      <c r="AD15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0" s="107">
        <v>6.9999999999999902</v>
      </c>
      <c r="AF1530" s="110"/>
      <c r="AG1530" s="2"/>
      <c r="AI1530" s="3"/>
      <c r="AJ1530" s="3"/>
      <c r="AK1530" s="3"/>
    </row>
    <row r="1531" spans="1:37" ht="34.049999999999997" customHeight="1" x14ac:dyDescent="0.3">
      <c r="A1531" t="s">
        <v>2441</v>
      </c>
      <c r="C1531" t="s">
        <v>295</v>
      </c>
      <c r="D1531" s="14"/>
      <c r="E1531" s="14" t="s">
        <v>56</v>
      </c>
      <c r="F1531" s="79">
        <v>5.9661016949152614</v>
      </c>
      <c r="G1531" s="80"/>
      <c r="H1531" s="14"/>
      <c r="I1531" s="14"/>
      <c r="J1531" s="15" t="s">
        <v>295</v>
      </c>
      <c r="K1531" s="64"/>
      <c r="L1531" s="64"/>
      <c r="M1531" s="15"/>
      <c r="N1531" s="81"/>
      <c r="O1531" s="82">
        <v>6126.94775390625</v>
      </c>
      <c r="P1531" s="82">
        <v>8833.7763671875</v>
      </c>
      <c r="Q1531" s="75"/>
      <c r="R1531" s="83"/>
      <c r="S1531" s="83"/>
      <c r="T1531" s="77"/>
      <c r="U1531" s="77"/>
      <c r="V1531" s="77"/>
      <c r="W1531" s="77"/>
      <c r="X1531" s="50"/>
      <c r="Y1531" s="50"/>
      <c r="Z1531" s="50"/>
      <c r="AA1531" s="50"/>
      <c r="AB1531" s="49"/>
      <c r="AC1531" s="84">
        <v>1531</v>
      </c>
      <c r="AD15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1" s="107">
        <v>7.0999999999999899</v>
      </c>
      <c r="AF1531" s="110"/>
      <c r="AG1531" s="2"/>
      <c r="AI1531" s="3"/>
      <c r="AJ1531" s="3"/>
      <c r="AK1531" s="3"/>
    </row>
    <row r="1532" spans="1:37" ht="34.049999999999997" customHeight="1" x14ac:dyDescent="0.3">
      <c r="A1532" t="s">
        <v>2442</v>
      </c>
      <c r="C1532" t="s">
        <v>191</v>
      </c>
      <c r="D1532" s="14"/>
      <c r="E1532" s="14" t="s">
        <v>56</v>
      </c>
      <c r="F1532" s="79">
        <v>5.1016949152542601</v>
      </c>
      <c r="G1532" s="80"/>
      <c r="H1532" s="14"/>
      <c r="I1532" s="14"/>
      <c r="J1532" s="15" t="s">
        <v>191</v>
      </c>
      <c r="K1532" s="64"/>
      <c r="L1532" s="64"/>
      <c r="M1532" s="15"/>
      <c r="N1532" s="81"/>
      <c r="O1532" s="82">
        <v>8552.716796875</v>
      </c>
      <c r="P1532" s="82">
        <v>8103.77001953125</v>
      </c>
      <c r="Q1532" s="75"/>
      <c r="R1532" s="83"/>
      <c r="S1532" s="83"/>
      <c r="T1532" s="77"/>
      <c r="U1532" s="77"/>
      <c r="V1532" s="77"/>
      <c r="W1532" s="77"/>
      <c r="X1532" s="50"/>
      <c r="Y1532" s="50"/>
      <c r="Z1532" s="50"/>
      <c r="AA1532" s="50"/>
      <c r="AB1532" s="49"/>
      <c r="AC1532" s="84">
        <v>1532</v>
      </c>
      <c r="AD15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2" s="107">
        <v>6.5</v>
      </c>
      <c r="AF1532" s="110"/>
      <c r="AG1532" s="2"/>
      <c r="AI1532" s="3"/>
      <c r="AJ1532" s="3"/>
      <c r="AK1532" s="3"/>
    </row>
    <row r="1533" spans="1:37" ht="34.049999999999997" customHeight="1" x14ac:dyDescent="0.3">
      <c r="A1533" t="s">
        <v>2443</v>
      </c>
      <c r="C1533" t="s">
        <v>464</v>
      </c>
      <c r="D1533" s="14"/>
      <c r="E1533" s="14" t="s">
        <v>56</v>
      </c>
      <c r="F1533" s="79">
        <v>5.1016949152542601</v>
      </c>
      <c r="G1533" s="80"/>
      <c r="H1533" s="14"/>
      <c r="I1533" s="14"/>
      <c r="J1533" s="15" t="s">
        <v>464</v>
      </c>
      <c r="K1533" s="64"/>
      <c r="L1533" s="64"/>
      <c r="M1533" s="15"/>
      <c r="N1533" s="81"/>
      <c r="O1533" s="82">
        <v>5584.333984375</v>
      </c>
      <c r="P1533" s="82">
        <v>3976.33251953125</v>
      </c>
      <c r="Q1533" s="75"/>
      <c r="R1533" s="83"/>
      <c r="S1533" s="83"/>
      <c r="T1533" s="77"/>
      <c r="U1533" s="77"/>
      <c r="V1533" s="77"/>
      <c r="W1533" s="77"/>
      <c r="X1533" s="50"/>
      <c r="Y1533" s="50"/>
      <c r="Z1533" s="50"/>
      <c r="AA1533" s="50"/>
      <c r="AB1533" s="49"/>
      <c r="AC1533" s="84">
        <v>1533</v>
      </c>
      <c r="AD15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3" s="107">
        <v>6.5</v>
      </c>
      <c r="AF1533" s="110"/>
      <c r="AG1533" s="2"/>
      <c r="AI1533" s="3"/>
      <c r="AJ1533" s="3"/>
      <c r="AK1533" s="3"/>
    </row>
    <row r="1534" spans="1:37" ht="34.049999999999997" customHeight="1" x14ac:dyDescent="0.3">
      <c r="A1534" t="s">
        <v>2444</v>
      </c>
      <c r="C1534" t="s">
        <v>341</v>
      </c>
      <c r="D1534" s="14"/>
      <c r="E1534" s="14" t="s">
        <v>56</v>
      </c>
      <c r="F1534" s="79">
        <v>5.1016949152542601</v>
      </c>
      <c r="G1534" s="80"/>
      <c r="H1534" s="14"/>
      <c r="I1534" s="14"/>
      <c r="J1534" s="15" t="s">
        <v>341</v>
      </c>
      <c r="K1534" s="64"/>
      <c r="L1534" s="64"/>
      <c r="M1534" s="15"/>
      <c r="N1534" s="81"/>
      <c r="O1534" s="82">
        <v>3098.65673828125</v>
      </c>
      <c r="P1534" s="82">
        <v>5729.2392578125</v>
      </c>
      <c r="Q1534" s="75"/>
      <c r="R1534" s="83"/>
      <c r="S1534" s="83"/>
      <c r="T1534" s="77"/>
      <c r="U1534" s="77"/>
      <c r="V1534" s="77"/>
      <c r="W1534" s="77"/>
      <c r="X1534" s="50"/>
      <c r="Y1534" s="50"/>
      <c r="Z1534" s="50"/>
      <c r="AA1534" s="50"/>
      <c r="AB1534" s="49"/>
      <c r="AC1534" s="84">
        <v>1534</v>
      </c>
      <c r="AD15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4" s="107">
        <v>6.5</v>
      </c>
      <c r="AF1534" s="110"/>
      <c r="AG1534" s="2"/>
      <c r="AI1534" s="3"/>
      <c r="AJ1534" s="3"/>
      <c r="AK1534" s="3"/>
    </row>
    <row r="1535" spans="1:37" ht="34.049999999999997" customHeight="1" x14ac:dyDescent="0.3">
      <c r="A1535" t="s">
        <v>2445</v>
      </c>
      <c r="C1535" t="s">
        <v>278</v>
      </c>
      <c r="D1535" s="14"/>
      <c r="E1535" s="14" t="s">
        <v>56</v>
      </c>
      <c r="F1535" s="79">
        <v>5.1016949152542601</v>
      </c>
      <c r="G1535" s="80"/>
      <c r="H1535" s="14"/>
      <c r="I1535" s="14"/>
      <c r="J1535" s="15" t="s">
        <v>278</v>
      </c>
      <c r="K1535" s="64"/>
      <c r="L1535" s="64"/>
      <c r="M1535" s="15"/>
      <c r="N1535" s="81"/>
      <c r="O1535" s="82">
        <v>1968.111572265625</v>
      </c>
      <c r="P1535" s="82">
        <v>5485.9052734375</v>
      </c>
      <c r="Q1535" s="75"/>
      <c r="R1535" s="83"/>
      <c r="S1535" s="83"/>
      <c r="T1535" s="77"/>
      <c r="U1535" s="77"/>
      <c r="V1535" s="77"/>
      <c r="W1535" s="77"/>
      <c r="X1535" s="50"/>
      <c r="Y1535" s="50"/>
      <c r="Z1535" s="50"/>
      <c r="AA1535" s="50"/>
      <c r="AB1535" s="49"/>
      <c r="AC1535" s="84">
        <v>1535</v>
      </c>
      <c r="AD15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5" s="107">
        <v>6.5</v>
      </c>
      <c r="AF1535" s="110"/>
      <c r="AG1535" s="2"/>
      <c r="AI1535" s="3"/>
      <c r="AJ1535" s="3"/>
      <c r="AK1535" s="3"/>
    </row>
    <row r="1536" spans="1:37" ht="34.049999999999997" customHeight="1" x14ac:dyDescent="0.3">
      <c r="A1536" t="s">
        <v>2446</v>
      </c>
      <c r="C1536" t="s">
        <v>373</v>
      </c>
      <c r="D1536" s="14"/>
      <c r="E1536" s="14" t="s">
        <v>56</v>
      </c>
      <c r="F1536" s="79">
        <v>5.1016949152542601</v>
      </c>
      <c r="G1536" s="80"/>
      <c r="H1536" s="14"/>
      <c r="I1536" s="14"/>
      <c r="J1536" s="15" t="s">
        <v>373</v>
      </c>
      <c r="K1536" s="64"/>
      <c r="L1536" s="64"/>
      <c r="M1536" s="15"/>
      <c r="N1536" s="81"/>
      <c r="O1536" s="82">
        <v>1857.423095703125</v>
      </c>
      <c r="P1536" s="82">
        <v>7555.65673828125</v>
      </c>
      <c r="Q1536" s="75"/>
      <c r="R1536" s="83"/>
      <c r="S1536" s="83"/>
      <c r="T1536" s="77"/>
      <c r="U1536" s="77"/>
      <c r="V1536" s="77"/>
      <c r="W1536" s="77"/>
      <c r="X1536" s="50"/>
      <c r="Y1536" s="50"/>
      <c r="Z1536" s="50"/>
      <c r="AA1536" s="50"/>
      <c r="AB1536" s="49"/>
      <c r="AC1536" s="84">
        <v>1536</v>
      </c>
      <c r="AD15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6" s="107">
        <v>6.5</v>
      </c>
      <c r="AF1536" s="110"/>
      <c r="AG1536" s="2"/>
      <c r="AI1536" s="3"/>
      <c r="AJ1536" s="3"/>
      <c r="AK1536" s="3"/>
    </row>
    <row r="1537" spans="1:37" ht="34.049999999999997" customHeight="1" x14ac:dyDescent="0.3">
      <c r="A1537" t="s">
        <v>2447</v>
      </c>
      <c r="C1537" t="s">
        <v>229</v>
      </c>
      <c r="D1537" s="14"/>
      <c r="E1537" s="14" t="s">
        <v>56</v>
      </c>
      <c r="F1537" s="79">
        <v>5.1016949152542601</v>
      </c>
      <c r="G1537" s="80"/>
      <c r="H1537" s="14"/>
      <c r="I1537" s="14"/>
      <c r="J1537" s="15" t="s">
        <v>229</v>
      </c>
      <c r="K1537" s="64"/>
      <c r="L1537" s="64"/>
      <c r="M1537" s="15"/>
      <c r="N1537" s="81"/>
      <c r="O1537" s="82">
        <v>6644.12255859375</v>
      </c>
      <c r="P1537" s="82">
        <v>5796.95654296875</v>
      </c>
      <c r="Q1537" s="75"/>
      <c r="R1537" s="83"/>
      <c r="S1537" s="83"/>
      <c r="T1537" s="77"/>
      <c r="U1537" s="77"/>
      <c r="V1537" s="77"/>
      <c r="W1537" s="77"/>
      <c r="X1537" s="50"/>
      <c r="Y1537" s="50"/>
      <c r="Z1537" s="50"/>
      <c r="AA1537" s="50"/>
      <c r="AB1537" s="49"/>
      <c r="AC1537" s="84">
        <v>1537</v>
      </c>
      <c r="AD15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7" s="107">
        <v>6.5</v>
      </c>
      <c r="AF1537" s="110"/>
      <c r="AG1537" s="2"/>
      <c r="AI1537" s="3"/>
      <c r="AJ1537" s="3"/>
      <c r="AK1537" s="3"/>
    </row>
    <row r="1538" spans="1:37" ht="34.049999999999997" customHeight="1" x14ac:dyDescent="0.3">
      <c r="A1538" t="s">
        <v>2448</v>
      </c>
      <c r="C1538" t="s">
        <v>635</v>
      </c>
      <c r="D1538" s="14"/>
      <c r="E1538" s="14" t="s">
        <v>56</v>
      </c>
      <c r="F1538" s="79">
        <v>5.1016949152542601</v>
      </c>
      <c r="G1538" s="80"/>
      <c r="H1538" s="14"/>
      <c r="I1538" s="14"/>
      <c r="J1538" s="15" t="s">
        <v>635</v>
      </c>
      <c r="K1538" s="64"/>
      <c r="L1538" s="64"/>
      <c r="M1538" s="15"/>
      <c r="N1538" s="81"/>
      <c r="O1538" s="82">
        <v>3678.129150390625</v>
      </c>
      <c r="P1538" s="82">
        <v>539.768798828125</v>
      </c>
      <c r="Q1538" s="75"/>
      <c r="R1538" s="83"/>
      <c r="S1538" s="83"/>
      <c r="T1538" s="77"/>
      <c r="U1538" s="77"/>
      <c r="V1538" s="77"/>
      <c r="W1538" s="77"/>
      <c r="X1538" s="50"/>
      <c r="Y1538" s="50"/>
      <c r="Z1538" s="50"/>
      <c r="AA1538" s="50"/>
      <c r="AB1538" s="49"/>
      <c r="AC1538" s="84">
        <v>1538</v>
      </c>
      <c r="AD15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8" s="107">
        <v>6.5</v>
      </c>
      <c r="AF1538" s="110"/>
      <c r="AG1538" s="2"/>
      <c r="AI1538" s="3"/>
      <c r="AJ1538" s="3"/>
      <c r="AK1538" s="3"/>
    </row>
    <row r="1539" spans="1:37" ht="34.049999999999997" customHeight="1" x14ac:dyDescent="0.3">
      <c r="A1539" t="s">
        <v>2449</v>
      </c>
      <c r="C1539" t="s">
        <v>443</v>
      </c>
      <c r="D1539" s="14"/>
      <c r="E1539" s="14" t="s">
        <v>56</v>
      </c>
      <c r="F1539" s="79">
        <v>5.1016949152542601</v>
      </c>
      <c r="G1539" s="80"/>
      <c r="H1539" s="14"/>
      <c r="I1539" s="14"/>
      <c r="J1539" s="15" t="s">
        <v>443</v>
      </c>
      <c r="K1539" s="64"/>
      <c r="L1539" s="64"/>
      <c r="M1539" s="15"/>
      <c r="N1539" s="81"/>
      <c r="O1539" s="82">
        <v>9515.734375</v>
      </c>
      <c r="P1539" s="82">
        <v>6338.89697265625</v>
      </c>
      <c r="Q1539" s="75"/>
      <c r="R1539" s="83"/>
      <c r="S1539" s="83"/>
      <c r="T1539" s="77"/>
      <c r="U1539" s="77"/>
      <c r="V1539" s="77"/>
      <c r="W1539" s="77"/>
      <c r="X1539" s="50"/>
      <c r="Y1539" s="50"/>
      <c r="Z1539" s="50"/>
      <c r="AA1539" s="50"/>
      <c r="AB1539" s="49"/>
      <c r="AC1539" s="84">
        <v>1539</v>
      </c>
      <c r="AD15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39" s="107">
        <v>6.5</v>
      </c>
      <c r="AF1539" s="110"/>
      <c r="AG1539" s="2"/>
      <c r="AI1539" s="3"/>
      <c r="AJ1539" s="3"/>
      <c r="AK1539" s="3"/>
    </row>
    <row r="1540" spans="1:37" ht="34.049999999999997" customHeight="1" x14ac:dyDescent="0.3">
      <c r="A1540" t="s">
        <v>2450</v>
      </c>
      <c r="C1540" t="s">
        <v>305</v>
      </c>
      <c r="D1540" s="14"/>
      <c r="E1540" s="14" t="s">
        <v>56</v>
      </c>
      <c r="F1540" s="79">
        <v>5.1016949152542601</v>
      </c>
      <c r="G1540" s="80"/>
      <c r="H1540" s="14"/>
      <c r="I1540" s="14"/>
      <c r="J1540" s="15" t="s">
        <v>305</v>
      </c>
      <c r="K1540" s="64"/>
      <c r="L1540" s="64"/>
      <c r="M1540" s="15"/>
      <c r="N1540" s="81"/>
      <c r="O1540" s="82">
        <v>3713.030029296875</v>
      </c>
      <c r="P1540" s="82">
        <v>2881.74853515625</v>
      </c>
      <c r="Q1540" s="75"/>
      <c r="R1540" s="83"/>
      <c r="S1540" s="83"/>
      <c r="T1540" s="77"/>
      <c r="U1540" s="77"/>
      <c r="V1540" s="77"/>
      <c r="W1540" s="77"/>
      <c r="X1540" s="50"/>
      <c r="Y1540" s="50"/>
      <c r="Z1540" s="50"/>
      <c r="AA1540" s="50"/>
      <c r="AB1540" s="49"/>
      <c r="AC1540" s="84">
        <v>1540</v>
      </c>
      <c r="AD15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0" s="107">
        <v>6.5</v>
      </c>
      <c r="AF1540" s="110"/>
      <c r="AG1540" s="2"/>
      <c r="AI1540" s="3"/>
      <c r="AJ1540" s="3"/>
      <c r="AK1540" s="3"/>
    </row>
    <row r="1541" spans="1:37" ht="34.049999999999997" customHeight="1" x14ac:dyDescent="0.3">
      <c r="A1541" t="s">
        <v>2451</v>
      </c>
      <c r="C1541" t="s">
        <v>300</v>
      </c>
      <c r="D1541" s="14"/>
      <c r="E1541" s="14" t="s">
        <v>56</v>
      </c>
      <c r="F1541" s="79">
        <v>5.1016949152542601</v>
      </c>
      <c r="G1541" s="80"/>
      <c r="H1541" s="14"/>
      <c r="I1541" s="14"/>
      <c r="J1541" s="15" t="s">
        <v>300</v>
      </c>
      <c r="K1541" s="64"/>
      <c r="L1541" s="64"/>
      <c r="M1541" s="15"/>
      <c r="N1541" s="81"/>
      <c r="O1541" s="82">
        <v>4998.0625</v>
      </c>
      <c r="P1541" s="82">
        <v>9395.984375</v>
      </c>
      <c r="Q1541" s="75"/>
      <c r="R1541" s="83"/>
      <c r="S1541" s="83"/>
      <c r="T1541" s="77"/>
      <c r="U1541" s="77"/>
      <c r="V1541" s="77"/>
      <c r="W1541" s="77"/>
      <c r="X1541" s="50"/>
      <c r="Y1541" s="50"/>
      <c r="Z1541" s="50"/>
      <c r="AA1541" s="50"/>
      <c r="AB1541" s="49"/>
      <c r="AC1541" s="84">
        <v>1541</v>
      </c>
      <c r="AD15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1" s="107">
        <v>6.5</v>
      </c>
      <c r="AF1541" s="110"/>
      <c r="AG1541" s="2"/>
      <c r="AI1541" s="3"/>
      <c r="AJ1541" s="3"/>
      <c r="AK1541" s="3"/>
    </row>
    <row r="1542" spans="1:37" ht="34.049999999999997" customHeight="1" x14ac:dyDescent="0.3">
      <c r="A1542" t="s">
        <v>2452</v>
      </c>
      <c r="C1542" t="s">
        <v>636</v>
      </c>
      <c r="D1542" s="14"/>
      <c r="E1542" s="14" t="s">
        <v>56</v>
      </c>
      <c r="F1542" s="79">
        <v>5.1016949152542601</v>
      </c>
      <c r="G1542" s="80"/>
      <c r="H1542" s="14"/>
      <c r="I1542" s="14"/>
      <c r="J1542" s="15" t="s">
        <v>636</v>
      </c>
      <c r="K1542" s="64"/>
      <c r="L1542" s="64"/>
      <c r="M1542" s="15"/>
      <c r="N1542" s="81"/>
      <c r="O1542" s="82">
        <v>480.71426391601562</v>
      </c>
      <c r="P1542" s="82">
        <v>5490.07177734375</v>
      </c>
      <c r="Q1542" s="75"/>
      <c r="R1542" s="83"/>
      <c r="S1542" s="83"/>
      <c r="T1542" s="77"/>
      <c r="U1542" s="77"/>
      <c r="V1542" s="77"/>
      <c r="W1542" s="77"/>
      <c r="X1542" s="50"/>
      <c r="Y1542" s="50"/>
      <c r="Z1542" s="50"/>
      <c r="AA1542" s="50"/>
      <c r="AB1542" s="49"/>
      <c r="AC1542" s="84">
        <v>1542</v>
      </c>
      <c r="AD15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2" s="107">
        <v>6.5</v>
      </c>
      <c r="AF1542" s="110"/>
      <c r="AG1542" s="2"/>
      <c r="AI1542" s="3"/>
      <c r="AJ1542" s="3"/>
      <c r="AK1542" s="3"/>
    </row>
    <row r="1543" spans="1:37" ht="34.049999999999997" customHeight="1" x14ac:dyDescent="0.3">
      <c r="A1543" t="s">
        <v>2453</v>
      </c>
      <c r="C1543" t="s">
        <v>222</v>
      </c>
      <c r="D1543" s="14"/>
      <c r="E1543" s="14" t="s">
        <v>56</v>
      </c>
      <c r="F1543" s="79">
        <v>5.1016949152542601</v>
      </c>
      <c r="G1543" s="80"/>
      <c r="H1543" s="14"/>
      <c r="I1543" s="14"/>
      <c r="J1543" s="15" t="s">
        <v>222</v>
      </c>
      <c r="K1543" s="64"/>
      <c r="L1543" s="64"/>
      <c r="M1543" s="15"/>
      <c r="N1543" s="81"/>
      <c r="O1543" s="82">
        <v>1639.2991943359375</v>
      </c>
      <c r="P1543" s="82">
        <v>2081.491943359375</v>
      </c>
      <c r="Q1543" s="75"/>
      <c r="R1543" s="83"/>
      <c r="S1543" s="83"/>
      <c r="T1543" s="77"/>
      <c r="U1543" s="77"/>
      <c r="V1543" s="77"/>
      <c r="W1543" s="77"/>
      <c r="X1543" s="50"/>
      <c r="Y1543" s="50"/>
      <c r="Z1543" s="50"/>
      <c r="AA1543" s="50"/>
      <c r="AB1543" s="49"/>
      <c r="AC1543" s="84">
        <v>1543</v>
      </c>
      <c r="AD15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3" s="107">
        <v>6.5</v>
      </c>
      <c r="AF1543" s="110"/>
      <c r="AG1543" s="2"/>
      <c r="AI1543" s="3"/>
      <c r="AJ1543" s="3"/>
      <c r="AK1543" s="3"/>
    </row>
    <row r="1544" spans="1:37" ht="34.049999999999997" customHeight="1" x14ac:dyDescent="0.3">
      <c r="A1544" t="s">
        <v>2454</v>
      </c>
      <c r="C1544" t="s">
        <v>341</v>
      </c>
      <c r="D1544" s="14"/>
      <c r="E1544" s="14" t="s">
        <v>56</v>
      </c>
      <c r="F1544" s="79">
        <v>5.1016949152542601</v>
      </c>
      <c r="G1544" s="80"/>
      <c r="H1544" s="14"/>
      <c r="I1544" s="14"/>
      <c r="J1544" s="15" t="s">
        <v>341</v>
      </c>
      <c r="K1544" s="64"/>
      <c r="L1544" s="64"/>
      <c r="M1544" s="15"/>
      <c r="N1544" s="81"/>
      <c r="O1544" s="82">
        <v>311.80795288085937</v>
      </c>
      <c r="P1544" s="82">
        <v>4284.40869140625</v>
      </c>
      <c r="Q1544" s="75"/>
      <c r="R1544" s="83"/>
      <c r="S1544" s="83"/>
      <c r="T1544" s="77"/>
      <c r="U1544" s="77"/>
      <c r="V1544" s="77"/>
      <c r="W1544" s="77"/>
      <c r="X1544" s="50"/>
      <c r="Y1544" s="50"/>
      <c r="Z1544" s="50"/>
      <c r="AA1544" s="50"/>
      <c r="AB1544" s="49"/>
      <c r="AC1544" s="84">
        <v>1544</v>
      </c>
      <c r="AD15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4" s="107">
        <v>6.5</v>
      </c>
      <c r="AF1544" s="110"/>
      <c r="AG1544" s="2"/>
      <c r="AI1544" s="3"/>
      <c r="AJ1544" s="3"/>
      <c r="AK1544" s="3"/>
    </row>
    <row r="1545" spans="1:37" ht="34.049999999999997" customHeight="1" x14ac:dyDescent="0.3">
      <c r="A1545" t="s">
        <v>2455</v>
      </c>
      <c r="C1545" t="s">
        <v>199</v>
      </c>
      <c r="D1545" s="14"/>
      <c r="E1545" s="14" t="s">
        <v>56</v>
      </c>
      <c r="F1545" s="79">
        <v>5.1016949152542601</v>
      </c>
      <c r="G1545" s="80"/>
      <c r="H1545" s="14"/>
      <c r="I1545" s="14"/>
      <c r="J1545" s="15" t="s">
        <v>199</v>
      </c>
      <c r="K1545" s="64"/>
      <c r="L1545" s="64"/>
      <c r="M1545" s="15"/>
      <c r="N1545" s="81"/>
      <c r="O1545" s="82">
        <v>9359.263671875</v>
      </c>
      <c r="P1545" s="82">
        <v>5257.5634765625</v>
      </c>
      <c r="Q1545" s="75"/>
      <c r="R1545" s="83"/>
      <c r="S1545" s="83"/>
      <c r="T1545" s="77"/>
      <c r="U1545" s="77"/>
      <c r="V1545" s="77"/>
      <c r="W1545" s="77"/>
      <c r="X1545" s="50"/>
      <c r="Y1545" s="50"/>
      <c r="Z1545" s="50"/>
      <c r="AA1545" s="50"/>
      <c r="AB1545" s="49"/>
      <c r="AC1545" s="84">
        <v>1545</v>
      </c>
      <c r="AD15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5" s="107">
        <v>6.5</v>
      </c>
      <c r="AF1545" s="110"/>
      <c r="AG1545" s="2"/>
      <c r="AI1545" s="3"/>
      <c r="AJ1545" s="3"/>
      <c r="AK1545" s="3"/>
    </row>
    <row r="1546" spans="1:37" ht="34.049999999999997" customHeight="1" x14ac:dyDescent="0.3">
      <c r="A1546" t="s">
        <v>2456</v>
      </c>
      <c r="C1546" t="s">
        <v>243</v>
      </c>
      <c r="D1546" s="14"/>
      <c r="E1546" s="14" t="s">
        <v>56</v>
      </c>
      <c r="F1546" s="79">
        <v>5.1016949152542601</v>
      </c>
      <c r="G1546" s="80"/>
      <c r="H1546" s="14"/>
      <c r="I1546" s="14"/>
      <c r="J1546" s="15" t="s">
        <v>243</v>
      </c>
      <c r="K1546" s="64"/>
      <c r="L1546" s="64"/>
      <c r="M1546" s="15"/>
      <c r="N1546" s="81"/>
      <c r="O1546" s="82">
        <v>3786.49951171875</v>
      </c>
      <c r="P1546" s="82">
        <v>9572.412109375</v>
      </c>
      <c r="Q1546" s="75"/>
      <c r="R1546" s="83"/>
      <c r="S1546" s="83"/>
      <c r="T1546" s="77"/>
      <c r="U1546" s="77"/>
      <c r="V1546" s="77"/>
      <c r="W1546" s="77"/>
      <c r="X1546" s="50"/>
      <c r="Y1546" s="50"/>
      <c r="Z1546" s="50"/>
      <c r="AA1546" s="50"/>
      <c r="AB1546" s="49"/>
      <c r="AC1546" s="84">
        <v>1546</v>
      </c>
      <c r="AD15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6" s="107">
        <v>6.5</v>
      </c>
      <c r="AF1546" s="110"/>
      <c r="AG1546" s="2"/>
      <c r="AI1546" s="3"/>
      <c r="AJ1546" s="3"/>
      <c r="AK1546" s="3"/>
    </row>
    <row r="1547" spans="1:37" ht="34.049999999999997" customHeight="1" x14ac:dyDescent="0.3">
      <c r="A1547" t="s">
        <v>2457</v>
      </c>
      <c r="C1547" t="s">
        <v>178</v>
      </c>
      <c r="D1547" s="14"/>
      <c r="E1547" s="14" t="s">
        <v>56</v>
      </c>
      <c r="F1547" s="79">
        <v>5.1016949152542601</v>
      </c>
      <c r="G1547" s="80"/>
      <c r="H1547" s="14"/>
      <c r="I1547" s="14"/>
      <c r="J1547" s="15" t="s">
        <v>178</v>
      </c>
      <c r="K1547" s="64"/>
      <c r="L1547" s="64"/>
      <c r="M1547" s="15"/>
      <c r="N1547" s="81"/>
      <c r="O1547" s="82">
        <v>1578.5865478515625</v>
      </c>
      <c r="P1547" s="82">
        <v>8046.8251953125</v>
      </c>
      <c r="Q1547" s="75"/>
      <c r="R1547" s="83"/>
      <c r="S1547" s="83"/>
      <c r="T1547" s="77"/>
      <c r="U1547" s="77"/>
      <c r="V1547" s="77"/>
      <c r="W1547" s="77"/>
      <c r="X1547" s="50"/>
      <c r="Y1547" s="50"/>
      <c r="Z1547" s="50"/>
      <c r="AA1547" s="50"/>
      <c r="AB1547" s="49"/>
      <c r="AC1547" s="84">
        <v>1547</v>
      </c>
      <c r="AD15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7" s="107">
        <v>6.5</v>
      </c>
      <c r="AF1547" s="110"/>
      <c r="AG1547" s="2"/>
      <c r="AI1547" s="3"/>
      <c r="AJ1547" s="3"/>
      <c r="AK1547" s="3"/>
    </row>
    <row r="1548" spans="1:37" ht="34.049999999999997" customHeight="1" x14ac:dyDescent="0.3">
      <c r="A1548" t="s">
        <v>2458</v>
      </c>
      <c r="C1548" t="s">
        <v>253</v>
      </c>
      <c r="D1548" s="14"/>
      <c r="E1548" s="14" t="s">
        <v>56</v>
      </c>
      <c r="F1548" s="79">
        <v>5.1016949152542601</v>
      </c>
      <c r="G1548" s="80"/>
      <c r="H1548" s="14"/>
      <c r="I1548" s="14"/>
      <c r="J1548" s="15" t="s">
        <v>253</v>
      </c>
      <c r="K1548" s="64"/>
      <c r="L1548" s="64"/>
      <c r="M1548" s="15"/>
      <c r="N1548" s="81"/>
      <c r="O1548" s="82">
        <v>9273.0234375</v>
      </c>
      <c r="P1548" s="82">
        <v>6368.16650390625</v>
      </c>
      <c r="Q1548" s="75"/>
      <c r="R1548" s="83"/>
      <c r="S1548" s="83"/>
      <c r="T1548" s="77"/>
      <c r="U1548" s="77"/>
      <c r="V1548" s="77"/>
      <c r="W1548" s="77"/>
      <c r="X1548" s="50"/>
      <c r="Y1548" s="50"/>
      <c r="Z1548" s="50"/>
      <c r="AA1548" s="50"/>
      <c r="AB1548" s="49"/>
      <c r="AC1548" s="84">
        <v>1548</v>
      </c>
      <c r="AD15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8" s="107">
        <v>6.5</v>
      </c>
      <c r="AF1548" s="110"/>
      <c r="AG1548" s="2"/>
      <c r="AI1548" s="3"/>
      <c r="AJ1548" s="3"/>
      <c r="AK1548" s="3"/>
    </row>
    <row r="1549" spans="1:37" ht="34.049999999999997" customHeight="1" x14ac:dyDescent="0.3">
      <c r="A1549" t="s">
        <v>2459</v>
      </c>
      <c r="C1549" t="s">
        <v>175</v>
      </c>
      <c r="D1549" s="14"/>
      <c r="E1549" s="14" t="s">
        <v>56</v>
      </c>
      <c r="F1549" s="79">
        <v>5.1016949152542601</v>
      </c>
      <c r="G1549" s="80"/>
      <c r="H1549" s="14"/>
      <c r="I1549" s="14"/>
      <c r="J1549" s="15" t="s">
        <v>175</v>
      </c>
      <c r="K1549" s="64"/>
      <c r="L1549" s="64"/>
      <c r="M1549" s="15"/>
      <c r="N1549" s="81"/>
      <c r="O1549" s="82">
        <v>3366.21728515625</v>
      </c>
      <c r="P1549" s="82">
        <v>9051.748046875</v>
      </c>
      <c r="Q1549" s="75"/>
      <c r="R1549" s="83"/>
      <c r="S1549" s="83"/>
      <c r="T1549" s="77"/>
      <c r="U1549" s="77"/>
      <c r="V1549" s="77"/>
      <c r="W1549" s="77"/>
      <c r="X1549" s="50"/>
      <c r="Y1549" s="50"/>
      <c r="Z1549" s="50"/>
      <c r="AA1549" s="50"/>
      <c r="AB1549" s="49"/>
      <c r="AC1549" s="84">
        <v>1549</v>
      </c>
      <c r="AD15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49" s="107">
        <v>6.5</v>
      </c>
      <c r="AF1549" s="110"/>
      <c r="AG1549" s="2"/>
      <c r="AI1549" s="3"/>
      <c r="AJ1549" s="3"/>
      <c r="AK1549" s="3"/>
    </row>
    <row r="1550" spans="1:37" ht="34.049999999999997" customHeight="1" x14ac:dyDescent="0.3">
      <c r="A1550" t="s">
        <v>2460</v>
      </c>
      <c r="C1550" t="s">
        <v>549</v>
      </c>
      <c r="D1550" s="14"/>
      <c r="E1550" s="14" t="s">
        <v>56</v>
      </c>
      <c r="F1550" s="79">
        <v>5.1016949152542601</v>
      </c>
      <c r="G1550" s="80"/>
      <c r="H1550" s="14"/>
      <c r="I1550" s="14"/>
      <c r="J1550" s="15" t="s">
        <v>549</v>
      </c>
      <c r="K1550" s="64"/>
      <c r="L1550" s="64"/>
      <c r="M1550" s="15"/>
      <c r="N1550" s="81"/>
      <c r="O1550" s="82">
        <v>216.20265197753906</v>
      </c>
      <c r="P1550" s="82">
        <v>6015.4072265625</v>
      </c>
      <c r="Q1550" s="75"/>
      <c r="R1550" s="83"/>
      <c r="S1550" s="83"/>
      <c r="T1550" s="77"/>
      <c r="U1550" s="77"/>
      <c r="V1550" s="77"/>
      <c r="W1550" s="77"/>
      <c r="X1550" s="50"/>
      <c r="Y1550" s="50"/>
      <c r="Z1550" s="50"/>
      <c r="AA1550" s="50"/>
      <c r="AB1550" s="49"/>
      <c r="AC1550" s="84">
        <v>1550</v>
      </c>
      <c r="AD15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0" s="107">
        <v>6.5</v>
      </c>
      <c r="AF1550" s="110"/>
      <c r="AG1550" s="2"/>
      <c r="AI1550" s="3"/>
      <c r="AJ1550" s="3"/>
      <c r="AK1550" s="3"/>
    </row>
    <row r="1551" spans="1:37" ht="34.049999999999997" customHeight="1" x14ac:dyDescent="0.3">
      <c r="A1551" t="s">
        <v>2461</v>
      </c>
      <c r="C1551" t="s">
        <v>636</v>
      </c>
      <c r="D1551" s="14"/>
      <c r="E1551" s="14" t="s">
        <v>56</v>
      </c>
      <c r="F1551" s="79">
        <v>5.1016949152542601</v>
      </c>
      <c r="G1551" s="80"/>
      <c r="H1551" s="14"/>
      <c r="I1551" s="14"/>
      <c r="J1551" s="15" t="s">
        <v>636</v>
      </c>
      <c r="K1551" s="64"/>
      <c r="L1551" s="64"/>
      <c r="M1551" s="15"/>
      <c r="N1551" s="81"/>
      <c r="O1551" s="82">
        <v>3601.8701171875</v>
      </c>
      <c r="P1551" s="82">
        <v>3747.597900390625</v>
      </c>
      <c r="Q1551" s="75"/>
      <c r="R1551" s="83"/>
      <c r="S1551" s="83"/>
      <c r="T1551" s="77"/>
      <c r="U1551" s="77"/>
      <c r="V1551" s="77"/>
      <c r="W1551" s="77"/>
      <c r="X1551" s="50"/>
      <c r="Y1551" s="50"/>
      <c r="Z1551" s="50"/>
      <c r="AA1551" s="50"/>
      <c r="AB1551" s="49"/>
      <c r="AC1551" s="84">
        <v>1551</v>
      </c>
      <c r="AD15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1" s="107">
        <v>6.5</v>
      </c>
      <c r="AF1551" s="110"/>
      <c r="AG1551" s="2"/>
      <c r="AI1551" s="3"/>
      <c r="AJ1551" s="3"/>
      <c r="AK1551" s="3"/>
    </row>
    <row r="1552" spans="1:37" ht="34.049999999999997" customHeight="1" x14ac:dyDescent="0.3">
      <c r="A1552" t="s">
        <v>2462</v>
      </c>
      <c r="C1552" t="s">
        <v>637</v>
      </c>
      <c r="D1552" s="14"/>
      <c r="E1552" s="14" t="s">
        <v>56</v>
      </c>
      <c r="F1552" s="79">
        <v>5.1016949152542601</v>
      </c>
      <c r="G1552" s="80"/>
      <c r="H1552" s="14"/>
      <c r="I1552" s="14"/>
      <c r="J1552" s="15" t="s">
        <v>637</v>
      </c>
      <c r="K1552" s="64"/>
      <c r="L1552" s="64"/>
      <c r="M1552" s="15"/>
      <c r="N1552" s="81"/>
      <c r="O1552" s="82">
        <v>9567.0107421875</v>
      </c>
      <c r="P1552" s="82">
        <v>5809.04248046875</v>
      </c>
      <c r="Q1552" s="75"/>
      <c r="R1552" s="83"/>
      <c r="S1552" s="83"/>
      <c r="T1552" s="77"/>
      <c r="U1552" s="77"/>
      <c r="V1552" s="77"/>
      <c r="W1552" s="77"/>
      <c r="X1552" s="50"/>
      <c r="Y1552" s="50"/>
      <c r="Z1552" s="50"/>
      <c r="AA1552" s="50"/>
      <c r="AB1552" s="49"/>
      <c r="AC1552" s="84">
        <v>1552</v>
      </c>
      <c r="AD15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2" s="107">
        <v>6.5</v>
      </c>
      <c r="AF1552" s="110"/>
      <c r="AG1552" s="2"/>
      <c r="AI1552" s="3"/>
      <c r="AJ1552" s="3"/>
      <c r="AK1552" s="3"/>
    </row>
    <row r="1553" spans="1:37" ht="34.049999999999997" customHeight="1" x14ac:dyDescent="0.3">
      <c r="A1553" t="s">
        <v>2463</v>
      </c>
      <c r="C1553" t="s">
        <v>201</v>
      </c>
      <c r="D1553" s="14"/>
      <c r="E1553" s="14" t="s">
        <v>56</v>
      </c>
      <c r="F1553" s="79">
        <v>5.1016949152542601</v>
      </c>
      <c r="G1553" s="80"/>
      <c r="H1553" s="14"/>
      <c r="I1553" s="14"/>
      <c r="J1553" s="15" t="s">
        <v>201</v>
      </c>
      <c r="K1553" s="64"/>
      <c r="L1553" s="64"/>
      <c r="M1553" s="15"/>
      <c r="N1553" s="81"/>
      <c r="O1553" s="82">
        <v>2990.380126953125</v>
      </c>
      <c r="P1553" s="82">
        <v>3741.872314453125</v>
      </c>
      <c r="Q1553" s="75"/>
      <c r="R1553" s="83"/>
      <c r="S1553" s="83"/>
      <c r="T1553" s="77"/>
      <c r="U1553" s="77"/>
      <c r="V1553" s="77"/>
      <c r="W1553" s="77"/>
      <c r="X1553" s="50"/>
      <c r="Y1553" s="50"/>
      <c r="Z1553" s="50"/>
      <c r="AA1553" s="50"/>
      <c r="AB1553" s="49"/>
      <c r="AC1553" s="84">
        <v>1553</v>
      </c>
      <c r="AD15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3" s="107">
        <v>6.5</v>
      </c>
      <c r="AF1553" s="110"/>
      <c r="AG1553" s="2"/>
      <c r="AI1553" s="3"/>
      <c r="AJ1553" s="3"/>
      <c r="AK1553" s="3"/>
    </row>
    <row r="1554" spans="1:37" ht="34.049999999999997" customHeight="1" x14ac:dyDescent="0.3">
      <c r="A1554" t="s">
        <v>2464</v>
      </c>
      <c r="C1554" t="s">
        <v>278</v>
      </c>
      <c r="D1554" s="14"/>
      <c r="E1554" s="14" t="s">
        <v>56</v>
      </c>
      <c r="F1554" s="79">
        <v>5.1016949152542601</v>
      </c>
      <c r="G1554" s="80"/>
      <c r="H1554" s="14"/>
      <c r="I1554" s="14"/>
      <c r="J1554" s="15" t="s">
        <v>278</v>
      </c>
      <c r="K1554" s="64"/>
      <c r="L1554" s="64"/>
      <c r="M1554" s="15"/>
      <c r="N1554" s="81"/>
      <c r="O1554" s="82">
        <v>4813.45458984375</v>
      </c>
      <c r="P1554" s="82">
        <v>4944.72705078125</v>
      </c>
      <c r="Q1554" s="75"/>
      <c r="R1554" s="83"/>
      <c r="S1554" s="83"/>
      <c r="T1554" s="77"/>
      <c r="U1554" s="77"/>
      <c r="V1554" s="77"/>
      <c r="W1554" s="77"/>
      <c r="X1554" s="50"/>
      <c r="Y1554" s="50"/>
      <c r="Z1554" s="50"/>
      <c r="AA1554" s="50"/>
      <c r="AB1554" s="49"/>
      <c r="AC1554" s="84">
        <v>1554</v>
      </c>
      <c r="AD15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4" s="107">
        <v>6.5</v>
      </c>
      <c r="AF1554" s="110"/>
      <c r="AG1554" s="2"/>
      <c r="AI1554" s="3"/>
      <c r="AJ1554" s="3"/>
      <c r="AK1554" s="3"/>
    </row>
    <row r="1555" spans="1:37" ht="34.049999999999997" customHeight="1" x14ac:dyDescent="0.3">
      <c r="A1555" t="s">
        <v>2465</v>
      </c>
      <c r="C1555" t="s">
        <v>606</v>
      </c>
      <c r="D1555" s="14"/>
      <c r="E1555" s="14" t="s">
        <v>56</v>
      </c>
      <c r="F1555" s="79">
        <v>5.1016949152542601</v>
      </c>
      <c r="G1555" s="80"/>
      <c r="H1555" s="14"/>
      <c r="I1555" s="14"/>
      <c r="J1555" s="15" t="s">
        <v>606</v>
      </c>
      <c r="K1555" s="64"/>
      <c r="L1555" s="64"/>
      <c r="M1555" s="15"/>
      <c r="N1555" s="81"/>
      <c r="O1555" s="82">
        <v>1727.2000732421875</v>
      </c>
      <c r="P1555" s="82">
        <v>8324.6689453125</v>
      </c>
      <c r="Q1555" s="75"/>
      <c r="R1555" s="83"/>
      <c r="S1555" s="83"/>
      <c r="T1555" s="77"/>
      <c r="U1555" s="77"/>
      <c r="V1555" s="77"/>
      <c r="W1555" s="77"/>
      <c r="X1555" s="50"/>
      <c r="Y1555" s="50"/>
      <c r="Z1555" s="50"/>
      <c r="AA1555" s="50"/>
      <c r="AB1555" s="49"/>
      <c r="AC1555" s="84">
        <v>1555</v>
      </c>
      <c r="AD15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5" s="107">
        <v>6.5</v>
      </c>
      <c r="AF1555" s="110"/>
      <c r="AG1555" s="2"/>
      <c r="AI1555" s="3"/>
      <c r="AJ1555" s="3"/>
      <c r="AK1555" s="3"/>
    </row>
    <row r="1556" spans="1:37" ht="34.049999999999997" customHeight="1" x14ac:dyDescent="0.3">
      <c r="A1556" t="s">
        <v>2466</v>
      </c>
      <c r="C1556" t="s">
        <v>433</v>
      </c>
      <c r="D1556" s="14"/>
      <c r="E1556" s="14" t="s">
        <v>56</v>
      </c>
      <c r="F1556" s="79">
        <v>5.1016949152542601</v>
      </c>
      <c r="G1556" s="80"/>
      <c r="H1556" s="14"/>
      <c r="I1556" s="14"/>
      <c r="J1556" s="15" t="s">
        <v>433</v>
      </c>
      <c r="K1556" s="64"/>
      <c r="L1556" s="64"/>
      <c r="M1556" s="15"/>
      <c r="N1556" s="81"/>
      <c r="O1556" s="82">
        <v>8106.30419921875</v>
      </c>
      <c r="P1556" s="82">
        <v>1251.429931640625</v>
      </c>
      <c r="Q1556" s="75"/>
      <c r="R1556" s="83"/>
      <c r="S1556" s="83"/>
      <c r="T1556" s="77"/>
      <c r="U1556" s="77"/>
      <c r="V1556" s="77"/>
      <c r="W1556" s="77"/>
      <c r="X1556" s="50"/>
      <c r="Y1556" s="50"/>
      <c r="Z1556" s="50"/>
      <c r="AA1556" s="50"/>
      <c r="AB1556" s="49"/>
      <c r="AC1556" s="84">
        <v>1556</v>
      </c>
      <c r="AD15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6" s="107">
        <v>6.5</v>
      </c>
      <c r="AF1556" s="110"/>
      <c r="AG1556" s="2"/>
      <c r="AI1556" s="3"/>
      <c r="AJ1556" s="3"/>
      <c r="AK1556" s="3"/>
    </row>
    <row r="1557" spans="1:37" ht="34.049999999999997" customHeight="1" x14ac:dyDescent="0.3">
      <c r="A1557" t="s">
        <v>2467</v>
      </c>
      <c r="C1557" t="s">
        <v>589</v>
      </c>
      <c r="D1557" s="14"/>
      <c r="E1557" s="14" t="s">
        <v>56</v>
      </c>
      <c r="F1557" s="79">
        <v>5.1016949152542601</v>
      </c>
      <c r="G1557" s="80"/>
      <c r="H1557" s="14"/>
      <c r="I1557" s="14"/>
      <c r="J1557" s="15" t="s">
        <v>589</v>
      </c>
      <c r="K1557" s="64"/>
      <c r="L1557" s="64"/>
      <c r="M1557" s="15"/>
      <c r="N1557" s="81"/>
      <c r="O1557" s="82">
        <v>1848.5654296875</v>
      </c>
      <c r="P1557" s="82">
        <v>1061.3934326171875</v>
      </c>
      <c r="Q1557" s="75"/>
      <c r="R1557" s="83"/>
      <c r="S1557" s="83"/>
      <c r="T1557" s="77"/>
      <c r="U1557" s="77"/>
      <c r="V1557" s="77"/>
      <c r="W1557" s="77"/>
      <c r="X1557" s="50"/>
      <c r="Y1557" s="50"/>
      <c r="Z1557" s="50"/>
      <c r="AA1557" s="50"/>
      <c r="AB1557" s="49"/>
      <c r="AC1557" s="84">
        <v>1557</v>
      </c>
      <c r="AD15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7" s="107">
        <v>6.5</v>
      </c>
      <c r="AF1557" s="110"/>
      <c r="AG1557" s="2"/>
      <c r="AI1557" s="3"/>
      <c r="AJ1557" s="3"/>
      <c r="AK1557" s="3"/>
    </row>
    <row r="1558" spans="1:37" ht="34.049999999999997" customHeight="1" x14ac:dyDescent="0.3">
      <c r="A1558" t="s">
        <v>2468</v>
      </c>
      <c r="C1558" t="s">
        <v>384</v>
      </c>
      <c r="D1558" s="14"/>
      <c r="E1558" s="14" t="s">
        <v>56</v>
      </c>
      <c r="F1558" s="79">
        <v>5.1016949152542601</v>
      </c>
      <c r="G1558" s="80"/>
      <c r="H1558" s="14"/>
      <c r="I1558" s="14"/>
      <c r="J1558" s="15" t="s">
        <v>384</v>
      </c>
      <c r="K1558" s="64"/>
      <c r="L1558" s="64"/>
      <c r="M1558" s="15"/>
      <c r="N1558" s="81"/>
      <c r="O1558" s="82">
        <v>7412.87841796875</v>
      </c>
      <c r="P1558" s="82">
        <v>5763.814453125</v>
      </c>
      <c r="Q1558" s="75"/>
      <c r="R1558" s="83"/>
      <c r="S1558" s="83"/>
      <c r="T1558" s="77"/>
      <c r="U1558" s="77"/>
      <c r="V1558" s="77"/>
      <c r="W1558" s="77"/>
      <c r="X1558" s="50"/>
      <c r="Y1558" s="50"/>
      <c r="Z1558" s="50"/>
      <c r="AA1558" s="50"/>
      <c r="AB1558" s="49"/>
      <c r="AC1558" s="84">
        <v>1558</v>
      </c>
      <c r="AD15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8" s="107">
        <v>6.5</v>
      </c>
      <c r="AF1558" s="110"/>
      <c r="AG1558" s="2"/>
      <c r="AI1558" s="3"/>
      <c r="AJ1558" s="3"/>
      <c r="AK1558" s="3"/>
    </row>
    <row r="1559" spans="1:37" ht="34.049999999999997" customHeight="1" x14ac:dyDescent="0.3">
      <c r="A1559" t="s">
        <v>2469</v>
      </c>
      <c r="C1559" t="s">
        <v>638</v>
      </c>
      <c r="D1559" s="14"/>
      <c r="E1559" s="14" t="s">
        <v>56</v>
      </c>
      <c r="F1559" s="79">
        <v>5.1016949152542601</v>
      </c>
      <c r="G1559" s="80"/>
      <c r="H1559" s="14"/>
      <c r="I1559" s="14"/>
      <c r="J1559" s="15" t="s">
        <v>638</v>
      </c>
      <c r="K1559" s="64"/>
      <c r="L1559" s="64"/>
      <c r="M1559" s="15"/>
      <c r="N1559" s="81"/>
      <c r="O1559" s="82">
        <v>4672.56298828125</v>
      </c>
      <c r="P1559" s="82">
        <v>943.74932861328125</v>
      </c>
      <c r="Q1559" s="75"/>
      <c r="R1559" s="83"/>
      <c r="S1559" s="83"/>
      <c r="T1559" s="77"/>
      <c r="U1559" s="77"/>
      <c r="V1559" s="77"/>
      <c r="W1559" s="77"/>
      <c r="X1559" s="50"/>
      <c r="Y1559" s="50"/>
      <c r="Z1559" s="50"/>
      <c r="AA1559" s="50"/>
      <c r="AB1559" s="49"/>
      <c r="AC1559" s="84">
        <v>1559</v>
      </c>
      <c r="AD15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59" s="107">
        <v>6.5</v>
      </c>
      <c r="AF1559" s="110"/>
      <c r="AG1559" s="2"/>
      <c r="AI1559" s="3"/>
      <c r="AJ1559" s="3"/>
      <c r="AK1559" s="3"/>
    </row>
    <row r="1560" spans="1:37" ht="34.049999999999997" customHeight="1" x14ac:dyDescent="0.3">
      <c r="A1560" t="s">
        <v>2470</v>
      </c>
      <c r="C1560" t="s">
        <v>217</v>
      </c>
      <c r="D1560" s="14"/>
      <c r="E1560" s="14" t="s">
        <v>56</v>
      </c>
      <c r="F1560" s="79">
        <v>5.822033898305107</v>
      </c>
      <c r="G1560" s="80"/>
      <c r="H1560" s="14"/>
      <c r="I1560" s="14"/>
      <c r="J1560" s="15" t="s">
        <v>217</v>
      </c>
      <c r="K1560" s="64"/>
      <c r="L1560" s="64"/>
      <c r="M1560" s="15"/>
      <c r="N1560" s="81"/>
      <c r="O1560" s="82">
        <v>5720.39697265625</v>
      </c>
      <c r="P1560" s="82">
        <v>583.859619140625</v>
      </c>
      <c r="Q1560" s="75"/>
      <c r="R1560" s="83"/>
      <c r="S1560" s="83"/>
      <c r="T1560" s="77"/>
      <c r="U1560" s="77"/>
      <c r="V1560" s="77"/>
      <c r="W1560" s="77"/>
      <c r="X1560" s="50"/>
      <c r="Y1560" s="50"/>
      <c r="Z1560" s="50"/>
      <c r="AA1560" s="50"/>
      <c r="AB1560" s="49"/>
      <c r="AC1560" s="84">
        <v>1560</v>
      </c>
      <c r="AD15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0" s="107">
        <v>7</v>
      </c>
      <c r="AF1560" s="110"/>
      <c r="AG1560" s="2"/>
      <c r="AI1560" s="3"/>
      <c r="AJ1560" s="3"/>
      <c r="AK1560" s="3"/>
    </row>
    <row r="1561" spans="1:37" ht="34.049999999999997" customHeight="1" x14ac:dyDescent="0.3">
      <c r="A1561" t="s">
        <v>2471</v>
      </c>
      <c r="C1561" t="s">
        <v>298</v>
      </c>
      <c r="D1561" s="14"/>
      <c r="E1561" s="14" t="s">
        <v>56</v>
      </c>
      <c r="F1561" s="79">
        <v>5.9661016949152756</v>
      </c>
      <c r="G1561" s="80"/>
      <c r="H1561" s="14"/>
      <c r="I1561" s="14"/>
      <c r="J1561" s="15" t="s">
        <v>298</v>
      </c>
      <c r="K1561" s="64"/>
      <c r="L1561" s="64"/>
      <c r="M1561" s="15"/>
      <c r="N1561" s="81"/>
      <c r="O1561" s="82">
        <v>6205.98291015625</v>
      </c>
      <c r="P1561" s="82">
        <v>9082.6142578125</v>
      </c>
      <c r="Q1561" s="75"/>
      <c r="R1561" s="83"/>
      <c r="S1561" s="83"/>
      <c r="T1561" s="77"/>
      <c r="U1561" s="77"/>
      <c r="V1561" s="77"/>
      <c r="W1561" s="77"/>
      <c r="X1561" s="50"/>
      <c r="Y1561" s="50"/>
      <c r="Z1561" s="50"/>
      <c r="AA1561" s="50"/>
      <c r="AB1561" s="49"/>
      <c r="AC1561" s="84">
        <v>1561</v>
      </c>
      <c r="AD15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1" s="107">
        <v>7.1</v>
      </c>
      <c r="AF1561" s="110"/>
      <c r="AG1561" s="2"/>
      <c r="AI1561" s="3"/>
      <c r="AJ1561" s="3"/>
      <c r="AK1561" s="3"/>
    </row>
    <row r="1562" spans="1:37" ht="34.049999999999997" customHeight="1" x14ac:dyDescent="0.3">
      <c r="A1562" t="s">
        <v>2472</v>
      </c>
      <c r="C1562" t="s">
        <v>298</v>
      </c>
      <c r="D1562" s="14"/>
      <c r="E1562" s="14" t="s">
        <v>56</v>
      </c>
      <c r="F1562" s="79">
        <v>6.1101694915254452</v>
      </c>
      <c r="G1562" s="80"/>
      <c r="H1562" s="14"/>
      <c r="I1562" s="14"/>
      <c r="J1562" s="15" t="s">
        <v>298</v>
      </c>
      <c r="K1562" s="64"/>
      <c r="L1562" s="64"/>
      <c r="M1562" s="15"/>
      <c r="N1562" s="81"/>
      <c r="O1562" s="82">
        <v>7236.728515625</v>
      </c>
      <c r="P1562" s="82">
        <v>5288.43115234375</v>
      </c>
      <c r="Q1562" s="75"/>
      <c r="R1562" s="83"/>
      <c r="S1562" s="83"/>
      <c r="T1562" s="77"/>
      <c r="U1562" s="77"/>
      <c r="V1562" s="77"/>
      <c r="W1562" s="77"/>
      <c r="X1562" s="50"/>
      <c r="Y1562" s="50"/>
      <c r="Z1562" s="50"/>
      <c r="AA1562" s="50"/>
      <c r="AB1562" s="49"/>
      <c r="AC1562" s="84">
        <v>1562</v>
      </c>
      <c r="AD15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2" s="107">
        <v>7.2</v>
      </c>
      <c r="AF1562" s="110"/>
      <c r="AG1562" s="2"/>
      <c r="AI1562" s="3"/>
      <c r="AJ1562" s="3"/>
      <c r="AK1562" s="3"/>
    </row>
    <row r="1563" spans="1:37" ht="34.049999999999997" customHeight="1" x14ac:dyDescent="0.3">
      <c r="A1563" t="s">
        <v>2473</v>
      </c>
      <c r="C1563" t="s">
        <v>639</v>
      </c>
      <c r="D1563" s="14"/>
      <c r="E1563" s="14" t="s">
        <v>56</v>
      </c>
      <c r="F1563" s="79">
        <v>6.2542372881356139</v>
      </c>
      <c r="G1563" s="80"/>
      <c r="H1563" s="14"/>
      <c r="I1563" s="14"/>
      <c r="J1563" s="15" t="s">
        <v>639</v>
      </c>
      <c r="K1563" s="64"/>
      <c r="L1563" s="64"/>
      <c r="M1563" s="15"/>
      <c r="N1563" s="81"/>
      <c r="O1563" s="82">
        <v>8257.619140625</v>
      </c>
      <c r="P1563" s="82">
        <v>2037.0921630859375</v>
      </c>
      <c r="Q1563" s="75"/>
      <c r="R1563" s="83"/>
      <c r="S1563" s="83"/>
      <c r="T1563" s="77"/>
      <c r="U1563" s="77"/>
      <c r="V1563" s="77"/>
      <c r="W1563" s="77"/>
      <c r="X1563" s="50"/>
      <c r="Y1563" s="50"/>
      <c r="Z1563" s="50"/>
      <c r="AA1563" s="50"/>
      <c r="AB1563" s="49"/>
      <c r="AC1563" s="84">
        <v>1563</v>
      </c>
      <c r="AD15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3" s="107">
        <v>7.3</v>
      </c>
      <c r="AF1563" s="110"/>
      <c r="AG1563" s="2"/>
      <c r="AI1563" s="3"/>
      <c r="AJ1563" s="3"/>
      <c r="AK1563" s="3"/>
    </row>
    <row r="1564" spans="1:37" ht="34.049999999999997" customHeight="1" x14ac:dyDescent="0.3">
      <c r="A1564" t="s">
        <v>2474</v>
      </c>
      <c r="C1564" t="s">
        <v>273</v>
      </c>
      <c r="D1564" s="14"/>
      <c r="E1564" s="14" t="s">
        <v>56</v>
      </c>
      <c r="F1564" s="79">
        <v>6.3983050847457843</v>
      </c>
      <c r="G1564" s="80"/>
      <c r="H1564" s="14"/>
      <c r="I1564" s="14"/>
      <c r="J1564" s="15" t="s">
        <v>273</v>
      </c>
      <c r="K1564" s="64"/>
      <c r="L1564" s="64"/>
      <c r="M1564" s="15"/>
      <c r="N1564" s="81"/>
      <c r="O1564" s="82">
        <v>6354.38671875</v>
      </c>
      <c r="P1564" s="82">
        <v>9506.3974609375</v>
      </c>
      <c r="Q1564" s="75"/>
      <c r="R1564" s="83"/>
      <c r="S1564" s="83"/>
      <c r="T1564" s="77"/>
      <c r="U1564" s="77"/>
      <c r="V1564" s="77"/>
      <c r="W1564" s="77"/>
      <c r="X1564" s="50"/>
      <c r="Y1564" s="50"/>
      <c r="Z1564" s="50"/>
      <c r="AA1564" s="50"/>
      <c r="AB1564" s="49"/>
      <c r="AC1564" s="84">
        <v>1564</v>
      </c>
      <c r="AD15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4" s="107">
        <v>7.4</v>
      </c>
      <c r="AF1564" s="110"/>
      <c r="AG1564" s="2"/>
      <c r="AI1564" s="3"/>
      <c r="AJ1564" s="3"/>
      <c r="AK1564" s="3"/>
    </row>
    <row r="1565" spans="1:37" ht="34.049999999999997" customHeight="1" x14ac:dyDescent="0.3">
      <c r="A1565" t="s">
        <v>2475</v>
      </c>
      <c r="C1565" t="s">
        <v>182</v>
      </c>
      <c r="D1565" s="14"/>
      <c r="E1565" s="14" t="s">
        <v>56</v>
      </c>
      <c r="F1565" s="79">
        <v>6.542372881355953</v>
      </c>
      <c r="G1565" s="80"/>
      <c r="H1565" s="14"/>
      <c r="I1565" s="14"/>
      <c r="J1565" s="15" t="s">
        <v>182</v>
      </c>
      <c r="K1565" s="64"/>
      <c r="L1565" s="64"/>
      <c r="M1565" s="15"/>
      <c r="N1565" s="81"/>
      <c r="O1565" s="82">
        <v>5418.01025390625</v>
      </c>
      <c r="P1565" s="82">
        <v>8377.8671875</v>
      </c>
      <c r="Q1565" s="75"/>
      <c r="R1565" s="83"/>
      <c r="S1565" s="83"/>
      <c r="T1565" s="77"/>
      <c r="U1565" s="77"/>
      <c r="V1565" s="77"/>
      <c r="W1565" s="77"/>
      <c r="X1565" s="50"/>
      <c r="Y1565" s="50"/>
      <c r="Z1565" s="50"/>
      <c r="AA1565" s="50"/>
      <c r="AB1565" s="49"/>
      <c r="AC1565" s="84">
        <v>1565</v>
      </c>
      <c r="AD15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5" s="107">
        <v>7.5</v>
      </c>
      <c r="AF1565" s="110"/>
      <c r="AG1565" s="2"/>
      <c r="AI1565" s="3"/>
      <c r="AJ1565" s="3"/>
      <c r="AK1565" s="3"/>
    </row>
    <row r="1566" spans="1:37" ht="34.049999999999997" customHeight="1" x14ac:dyDescent="0.3">
      <c r="A1566" t="s">
        <v>2476</v>
      </c>
      <c r="C1566" t="s">
        <v>640</v>
      </c>
      <c r="D1566" s="14"/>
      <c r="E1566" s="14" t="s">
        <v>56</v>
      </c>
      <c r="F1566" s="79">
        <v>6.6864406779661225</v>
      </c>
      <c r="G1566" s="80"/>
      <c r="H1566" s="14"/>
      <c r="I1566" s="14"/>
      <c r="J1566" s="15" t="s">
        <v>640</v>
      </c>
      <c r="K1566" s="64"/>
      <c r="L1566" s="64"/>
      <c r="M1566" s="15"/>
      <c r="N1566" s="81"/>
      <c r="O1566" s="82">
        <v>8567.3544921875</v>
      </c>
      <c r="P1566" s="82">
        <v>3786.698974609375</v>
      </c>
      <c r="Q1566" s="75"/>
      <c r="R1566" s="83"/>
      <c r="S1566" s="83"/>
      <c r="T1566" s="77"/>
      <c r="U1566" s="77"/>
      <c r="V1566" s="77"/>
      <c r="W1566" s="77"/>
      <c r="X1566" s="50"/>
      <c r="Y1566" s="50"/>
      <c r="Z1566" s="50"/>
      <c r="AA1566" s="50"/>
      <c r="AB1566" s="49"/>
      <c r="AC1566" s="84">
        <v>1566</v>
      </c>
      <c r="AD15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6" s="107">
        <v>7.6</v>
      </c>
      <c r="AF1566" s="110"/>
      <c r="AG1566" s="2"/>
      <c r="AI1566" s="3"/>
      <c r="AJ1566" s="3"/>
      <c r="AK1566" s="3"/>
    </row>
    <row r="1567" spans="1:37" ht="34.049999999999997" customHeight="1" x14ac:dyDescent="0.3">
      <c r="A1567" t="s">
        <v>2477</v>
      </c>
      <c r="C1567" t="s">
        <v>196</v>
      </c>
      <c r="D1567" s="14"/>
      <c r="E1567" s="14" t="s">
        <v>56</v>
      </c>
      <c r="F1567" s="79">
        <v>6.8305084745762921</v>
      </c>
      <c r="G1567" s="80"/>
      <c r="H1567" s="14"/>
      <c r="I1567" s="14"/>
      <c r="J1567" s="15" t="s">
        <v>196</v>
      </c>
      <c r="K1567" s="64"/>
      <c r="L1567" s="64"/>
      <c r="M1567" s="15"/>
      <c r="N1567" s="81"/>
      <c r="O1567" s="82">
        <v>990.41986083984375</v>
      </c>
      <c r="P1567" s="82">
        <v>6397.162109375</v>
      </c>
      <c r="Q1567" s="75"/>
      <c r="R1567" s="83"/>
      <c r="S1567" s="83"/>
      <c r="T1567" s="77"/>
      <c r="U1567" s="77"/>
      <c r="V1567" s="77"/>
      <c r="W1567" s="77"/>
      <c r="X1567" s="50"/>
      <c r="Y1567" s="50"/>
      <c r="Z1567" s="50"/>
      <c r="AA1567" s="50"/>
      <c r="AB1567" s="49"/>
      <c r="AC1567" s="84">
        <v>1567</v>
      </c>
      <c r="AD15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7" s="107">
        <v>7.7</v>
      </c>
      <c r="AF1567" s="110"/>
      <c r="AG1567" s="2"/>
      <c r="AI1567" s="3"/>
      <c r="AJ1567" s="3"/>
      <c r="AK1567" s="3"/>
    </row>
    <row r="1568" spans="1:37" ht="34.049999999999997" customHeight="1" x14ac:dyDescent="0.3">
      <c r="A1568" t="s">
        <v>2478</v>
      </c>
      <c r="C1568" t="s">
        <v>295</v>
      </c>
      <c r="D1568" s="14"/>
      <c r="E1568" s="14" t="s">
        <v>56</v>
      </c>
      <c r="F1568" s="79">
        <v>6.9745762711864607</v>
      </c>
      <c r="G1568" s="80"/>
      <c r="H1568" s="14"/>
      <c r="I1568" s="14"/>
      <c r="J1568" s="15" t="s">
        <v>295</v>
      </c>
      <c r="K1568" s="64"/>
      <c r="L1568" s="64"/>
      <c r="M1568" s="15"/>
      <c r="N1568" s="81"/>
      <c r="O1568" s="82">
        <v>1405.7725830078125</v>
      </c>
      <c r="P1568" s="82">
        <v>4270.33447265625</v>
      </c>
      <c r="Q1568" s="75"/>
      <c r="R1568" s="83"/>
      <c r="S1568" s="83"/>
      <c r="T1568" s="77"/>
      <c r="U1568" s="77"/>
      <c r="V1568" s="77"/>
      <c r="W1568" s="77"/>
      <c r="X1568" s="50"/>
      <c r="Y1568" s="50"/>
      <c r="Z1568" s="50"/>
      <c r="AA1568" s="50"/>
      <c r="AB1568" s="49"/>
      <c r="AC1568" s="84">
        <v>1568</v>
      </c>
      <c r="AD15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8" s="107">
        <v>7.8</v>
      </c>
      <c r="AF1568" s="110"/>
      <c r="AG1568" s="2"/>
      <c r="AI1568" s="3"/>
      <c r="AJ1568" s="3"/>
      <c r="AK1568" s="3"/>
    </row>
    <row r="1569" spans="1:37" ht="34.049999999999997" customHeight="1" x14ac:dyDescent="0.3">
      <c r="A1569" t="s">
        <v>2479</v>
      </c>
      <c r="C1569" t="s">
        <v>305</v>
      </c>
      <c r="D1569" s="14"/>
      <c r="E1569" s="14" t="s">
        <v>56</v>
      </c>
      <c r="F1569" s="79">
        <v>7.1186440677966312</v>
      </c>
      <c r="G1569" s="80"/>
      <c r="H1569" s="14"/>
      <c r="I1569" s="14"/>
      <c r="J1569" s="15" t="s">
        <v>305</v>
      </c>
      <c r="K1569" s="64"/>
      <c r="L1569" s="64"/>
      <c r="M1569" s="15"/>
      <c r="N1569" s="81"/>
      <c r="O1569" s="82">
        <v>6074.01611328125</v>
      </c>
      <c r="P1569" s="82">
        <v>3375.8193359375</v>
      </c>
      <c r="Q1569" s="75"/>
      <c r="R1569" s="83"/>
      <c r="S1569" s="83"/>
      <c r="T1569" s="77"/>
      <c r="U1569" s="77"/>
      <c r="V1569" s="77"/>
      <c r="W1569" s="77"/>
      <c r="X1569" s="50"/>
      <c r="Y1569" s="50"/>
      <c r="Z1569" s="50"/>
      <c r="AA1569" s="50"/>
      <c r="AB1569" s="49"/>
      <c r="AC1569" s="84">
        <v>1569</v>
      </c>
      <c r="AD15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69" s="107">
        <v>7.9</v>
      </c>
      <c r="AF1569" s="110"/>
      <c r="AG1569" s="2"/>
      <c r="AI1569" s="3"/>
      <c r="AJ1569" s="3"/>
      <c r="AK1569" s="3"/>
    </row>
    <row r="1570" spans="1:37" ht="34.049999999999997" customHeight="1" x14ac:dyDescent="0.3">
      <c r="A1570" t="s">
        <v>2480</v>
      </c>
      <c r="C1570" t="s">
        <v>410</v>
      </c>
      <c r="D1570" s="14"/>
      <c r="E1570" s="14" t="s">
        <v>56</v>
      </c>
      <c r="F1570" s="79">
        <v>7.2627118644067981</v>
      </c>
      <c r="G1570" s="80"/>
      <c r="H1570" s="14"/>
      <c r="I1570" s="14"/>
      <c r="J1570" s="15" t="s">
        <v>410</v>
      </c>
      <c r="K1570" s="64"/>
      <c r="L1570" s="64"/>
      <c r="M1570" s="15"/>
      <c r="N1570" s="81"/>
      <c r="O1570" s="82">
        <v>7130.5185546875</v>
      </c>
      <c r="P1570" s="82">
        <v>7369.78759765625</v>
      </c>
      <c r="Q1570" s="75"/>
      <c r="R1570" s="83"/>
      <c r="S1570" s="83"/>
      <c r="T1570" s="77"/>
      <c r="U1570" s="77"/>
      <c r="V1570" s="77"/>
      <c r="W1570" s="77"/>
      <c r="X1570" s="50"/>
      <c r="Y1570" s="50"/>
      <c r="Z1570" s="50"/>
      <c r="AA1570" s="50"/>
      <c r="AB1570" s="49"/>
      <c r="AC1570" s="84">
        <v>1570</v>
      </c>
      <c r="AD15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0" s="107">
        <v>8</v>
      </c>
      <c r="AF1570" s="110"/>
      <c r="AG1570" s="2"/>
      <c r="AI1570" s="3"/>
      <c r="AJ1570" s="3"/>
      <c r="AK1570" s="3"/>
    </row>
    <row r="1571" spans="1:37" ht="34.049999999999997" customHeight="1" x14ac:dyDescent="0.3">
      <c r="A1571" t="s">
        <v>2481</v>
      </c>
      <c r="C1571" t="s">
        <v>243</v>
      </c>
      <c r="D1571" s="14"/>
      <c r="E1571" s="14" t="s">
        <v>56</v>
      </c>
      <c r="F1571" s="79">
        <v>7.4067796610169676</v>
      </c>
      <c r="G1571" s="80"/>
      <c r="H1571" s="14"/>
      <c r="I1571" s="14"/>
      <c r="J1571" s="15" t="s">
        <v>243</v>
      </c>
      <c r="K1571" s="64"/>
      <c r="L1571" s="64"/>
      <c r="M1571" s="15"/>
      <c r="N1571" s="81"/>
      <c r="O1571" s="82">
        <v>1776.049072265625</v>
      </c>
      <c r="P1571" s="82">
        <v>3194.763427734375</v>
      </c>
      <c r="Q1571" s="75"/>
      <c r="R1571" s="83"/>
      <c r="S1571" s="83"/>
      <c r="T1571" s="77"/>
      <c r="U1571" s="77"/>
      <c r="V1571" s="77"/>
      <c r="W1571" s="77"/>
      <c r="X1571" s="50"/>
      <c r="Y1571" s="50"/>
      <c r="Z1571" s="50"/>
      <c r="AA1571" s="50"/>
      <c r="AB1571" s="49"/>
      <c r="AC1571" s="84">
        <v>1571</v>
      </c>
      <c r="AD15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1" s="107">
        <v>8.1</v>
      </c>
      <c r="AF1571" s="110"/>
      <c r="AG1571" s="2"/>
      <c r="AI1571" s="3"/>
      <c r="AJ1571" s="3"/>
      <c r="AK1571" s="3"/>
    </row>
    <row r="1572" spans="1:37" ht="34.049999999999997" customHeight="1" x14ac:dyDescent="0.3">
      <c r="A1572" t="s">
        <v>2482</v>
      </c>
      <c r="C1572" t="s">
        <v>587</v>
      </c>
      <c r="D1572" s="14"/>
      <c r="E1572" s="14" t="s">
        <v>56</v>
      </c>
      <c r="F1572" s="79">
        <v>7.5508474576271363</v>
      </c>
      <c r="G1572" s="80"/>
      <c r="H1572" s="14"/>
      <c r="I1572" s="14"/>
      <c r="J1572" s="15" t="s">
        <v>587</v>
      </c>
      <c r="K1572" s="64"/>
      <c r="L1572" s="64"/>
      <c r="M1572" s="15"/>
      <c r="N1572" s="81"/>
      <c r="O1572" s="82">
        <v>8779.4384765625</v>
      </c>
      <c r="P1572" s="82">
        <v>6805.0830078125</v>
      </c>
      <c r="Q1572" s="75"/>
      <c r="R1572" s="83"/>
      <c r="S1572" s="83"/>
      <c r="T1572" s="77"/>
      <c r="U1572" s="77"/>
      <c r="V1572" s="77"/>
      <c r="W1572" s="77"/>
      <c r="X1572" s="50"/>
      <c r="Y1572" s="50"/>
      <c r="Z1572" s="50"/>
      <c r="AA1572" s="50"/>
      <c r="AB1572" s="49"/>
      <c r="AC1572" s="84">
        <v>1572</v>
      </c>
      <c r="AD15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2" s="107">
        <v>8.1999999999999993</v>
      </c>
      <c r="AF1572" s="110"/>
      <c r="AG1572" s="2"/>
      <c r="AI1572" s="3"/>
      <c r="AJ1572" s="3"/>
      <c r="AK1572" s="3"/>
    </row>
    <row r="1573" spans="1:37" ht="34.049999999999997" customHeight="1" x14ac:dyDescent="0.3">
      <c r="A1573" t="s">
        <v>2483</v>
      </c>
      <c r="C1573" t="s">
        <v>278</v>
      </c>
      <c r="D1573" s="14"/>
      <c r="E1573" s="14" t="s">
        <v>56</v>
      </c>
      <c r="F1573" s="79">
        <v>7.6949152542373085</v>
      </c>
      <c r="G1573" s="80"/>
      <c r="H1573" s="14"/>
      <c r="I1573" s="14"/>
      <c r="J1573" s="15" t="s">
        <v>278</v>
      </c>
      <c r="K1573" s="64"/>
      <c r="L1573" s="64"/>
      <c r="M1573" s="15"/>
      <c r="N1573" s="81"/>
      <c r="O1573" s="82">
        <v>7227.85546875</v>
      </c>
      <c r="P1573" s="82">
        <v>7239.52490234375</v>
      </c>
      <c r="Q1573" s="75"/>
      <c r="R1573" s="83"/>
      <c r="S1573" s="83"/>
      <c r="T1573" s="77"/>
      <c r="U1573" s="77"/>
      <c r="V1573" s="77"/>
      <c r="W1573" s="77"/>
      <c r="X1573" s="50"/>
      <c r="Y1573" s="50"/>
      <c r="Z1573" s="50"/>
      <c r="AA1573" s="50"/>
      <c r="AB1573" s="49"/>
      <c r="AC1573" s="84">
        <v>1573</v>
      </c>
      <c r="AD15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3" s="107">
        <v>8.3000000000000007</v>
      </c>
      <c r="AF1573" s="110"/>
      <c r="AG1573" s="2"/>
      <c r="AI1573" s="3"/>
      <c r="AJ1573" s="3"/>
      <c r="AK1573" s="3"/>
    </row>
    <row r="1574" spans="1:37" ht="34.049999999999997" customHeight="1" x14ac:dyDescent="0.3">
      <c r="A1574" t="s">
        <v>2484</v>
      </c>
      <c r="C1574" t="s">
        <v>274</v>
      </c>
      <c r="D1574" s="14"/>
      <c r="E1574" s="14" t="s">
        <v>56</v>
      </c>
      <c r="F1574" s="79">
        <v>7.8389830508474763</v>
      </c>
      <c r="G1574" s="80"/>
      <c r="H1574" s="14"/>
      <c r="I1574" s="14"/>
      <c r="J1574" s="15" t="s">
        <v>274</v>
      </c>
      <c r="K1574" s="64"/>
      <c r="L1574" s="64"/>
      <c r="M1574" s="15"/>
      <c r="N1574" s="81"/>
      <c r="O1574" s="82">
        <v>4964.869140625</v>
      </c>
      <c r="P1574" s="82">
        <v>9115.4140625</v>
      </c>
      <c r="Q1574" s="75"/>
      <c r="R1574" s="83"/>
      <c r="S1574" s="83"/>
      <c r="T1574" s="77"/>
      <c r="U1574" s="77"/>
      <c r="V1574" s="77"/>
      <c r="W1574" s="77"/>
      <c r="X1574" s="50"/>
      <c r="Y1574" s="50"/>
      <c r="Z1574" s="50"/>
      <c r="AA1574" s="50"/>
      <c r="AB1574" s="49"/>
      <c r="AC1574" s="84">
        <v>1574</v>
      </c>
      <c r="AD15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4" s="107">
        <v>8.4</v>
      </c>
      <c r="AF1574" s="110"/>
      <c r="AG1574" s="2"/>
      <c r="AI1574" s="3"/>
      <c r="AJ1574" s="3"/>
      <c r="AK1574" s="3"/>
    </row>
    <row r="1575" spans="1:37" ht="34.049999999999997" customHeight="1" x14ac:dyDescent="0.3">
      <c r="A1575" t="s">
        <v>2485</v>
      </c>
      <c r="C1575" t="s">
        <v>243</v>
      </c>
      <c r="D1575" s="14"/>
      <c r="E1575" s="14" t="s">
        <v>56</v>
      </c>
      <c r="F1575" s="79">
        <v>7.9830508474576298</v>
      </c>
      <c r="G1575" s="80"/>
      <c r="H1575" s="14"/>
      <c r="I1575" s="14"/>
      <c r="J1575" s="15" t="s">
        <v>243</v>
      </c>
      <c r="K1575" s="64"/>
      <c r="L1575" s="64"/>
      <c r="M1575" s="15"/>
      <c r="N1575" s="81"/>
      <c r="O1575" s="82">
        <v>7674.2275390625</v>
      </c>
      <c r="P1575" s="82">
        <v>5588.8154296875</v>
      </c>
      <c r="Q1575" s="75"/>
      <c r="R1575" s="83"/>
      <c r="S1575" s="83"/>
      <c r="T1575" s="77"/>
      <c r="U1575" s="77"/>
      <c r="V1575" s="77"/>
      <c r="W1575" s="77"/>
      <c r="X1575" s="50"/>
      <c r="Y1575" s="50"/>
      <c r="Z1575" s="50"/>
      <c r="AA1575" s="50"/>
      <c r="AB1575" s="49"/>
      <c r="AC1575" s="84">
        <v>1575</v>
      </c>
      <c r="AD15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5" s="107">
        <v>8.4999999999999893</v>
      </c>
      <c r="AF1575" s="110"/>
      <c r="AG1575" s="2"/>
      <c r="AI1575" s="3"/>
      <c r="AJ1575" s="3"/>
      <c r="AK1575" s="3"/>
    </row>
    <row r="1576" spans="1:37" ht="34.049999999999997" customHeight="1" x14ac:dyDescent="0.3">
      <c r="A1576" t="s">
        <v>2486</v>
      </c>
      <c r="C1576" t="s">
        <v>284</v>
      </c>
      <c r="D1576" s="14"/>
      <c r="E1576" s="14" t="s">
        <v>56</v>
      </c>
      <c r="F1576" s="79">
        <v>8.1271186440678012</v>
      </c>
      <c r="G1576" s="80"/>
      <c r="H1576" s="14"/>
      <c r="I1576" s="14"/>
      <c r="J1576" s="15" t="s">
        <v>284</v>
      </c>
      <c r="K1576" s="64"/>
      <c r="L1576" s="64"/>
      <c r="M1576" s="15"/>
      <c r="N1576" s="81"/>
      <c r="O1576" s="82">
        <v>3407.14013671875</v>
      </c>
      <c r="P1576" s="82">
        <v>4500.9287109375</v>
      </c>
      <c r="Q1576" s="75"/>
      <c r="R1576" s="83"/>
      <c r="S1576" s="83"/>
      <c r="T1576" s="77"/>
      <c r="U1576" s="77"/>
      <c r="V1576" s="77"/>
      <c r="W1576" s="77"/>
      <c r="X1576" s="50"/>
      <c r="Y1576" s="50"/>
      <c r="Z1576" s="50"/>
      <c r="AA1576" s="50"/>
      <c r="AB1576" s="49"/>
      <c r="AC1576" s="84">
        <v>1576</v>
      </c>
      <c r="AD15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6" s="107">
        <v>8.5999999999999908</v>
      </c>
      <c r="AF1576" s="110"/>
      <c r="AG1576" s="2"/>
      <c r="AI1576" s="3"/>
      <c r="AJ1576" s="3"/>
      <c r="AK1576" s="3"/>
    </row>
    <row r="1577" spans="1:37" ht="34.049999999999997" customHeight="1" x14ac:dyDescent="0.3">
      <c r="A1577" t="s">
        <v>2487</v>
      </c>
      <c r="C1577" t="s">
        <v>341</v>
      </c>
      <c r="D1577" s="14"/>
      <c r="E1577" s="14" t="s">
        <v>56</v>
      </c>
      <c r="F1577" s="79">
        <v>8.2711864406779707</v>
      </c>
      <c r="G1577" s="80"/>
      <c r="H1577" s="14"/>
      <c r="I1577" s="14"/>
      <c r="J1577" s="15" t="s">
        <v>341</v>
      </c>
      <c r="K1577" s="64"/>
      <c r="L1577" s="64"/>
      <c r="M1577" s="15"/>
      <c r="N1577" s="81"/>
      <c r="O1577" s="82">
        <v>8159.98291015625</v>
      </c>
      <c r="P1577" s="82">
        <v>5848.11083984375</v>
      </c>
      <c r="Q1577" s="75"/>
      <c r="R1577" s="83"/>
      <c r="S1577" s="83"/>
      <c r="T1577" s="77"/>
      <c r="U1577" s="77"/>
      <c r="V1577" s="77"/>
      <c r="W1577" s="77"/>
      <c r="X1577" s="50"/>
      <c r="Y1577" s="50"/>
      <c r="Z1577" s="50"/>
      <c r="AA1577" s="50"/>
      <c r="AB1577" s="49"/>
      <c r="AC1577" s="84">
        <v>1577</v>
      </c>
      <c r="AD15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7" s="107">
        <v>8.6999999999999904</v>
      </c>
      <c r="AF1577" s="110"/>
      <c r="AG1577" s="2"/>
      <c r="AI1577" s="3"/>
      <c r="AJ1577" s="3"/>
      <c r="AK1577" s="3"/>
    </row>
    <row r="1578" spans="1:37" ht="34.049999999999997" customHeight="1" x14ac:dyDescent="0.3">
      <c r="A1578" t="s">
        <v>2488</v>
      </c>
      <c r="C1578" t="s">
        <v>300</v>
      </c>
      <c r="D1578" s="14"/>
      <c r="E1578" s="14" t="s">
        <v>56</v>
      </c>
      <c r="F1578" s="79">
        <v>8.4152542372881385</v>
      </c>
      <c r="G1578" s="80"/>
      <c r="H1578" s="14"/>
      <c r="I1578" s="14"/>
      <c r="J1578" s="15" t="s">
        <v>300</v>
      </c>
      <c r="K1578" s="64"/>
      <c r="L1578" s="64"/>
      <c r="M1578" s="15"/>
      <c r="N1578" s="81"/>
      <c r="O1578" s="82">
        <v>7894.17138671875</v>
      </c>
      <c r="P1578" s="82">
        <v>3351.622802734375</v>
      </c>
      <c r="Q1578" s="75"/>
      <c r="R1578" s="83"/>
      <c r="S1578" s="83"/>
      <c r="T1578" s="77"/>
      <c r="U1578" s="77"/>
      <c r="V1578" s="77"/>
      <c r="W1578" s="77"/>
      <c r="X1578" s="50"/>
      <c r="Y1578" s="50"/>
      <c r="Z1578" s="50"/>
      <c r="AA1578" s="50"/>
      <c r="AB1578" s="49"/>
      <c r="AC1578" s="84">
        <v>1578</v>
      </c>
      <c r="AD15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8" s="107">
        <v>8.7999999999999901</v>
      </c>
      <c r="AF1578" s="110"/>
      <c r="AG1578" s="2"/>
      <c r="AI1578" s="3"/>
      <c r="AJ1578" s="3"/>
      <c r="AK1578" s="3"/>
    </row>
    <row r="1579" spans="1:37" ht="34.049999999999997" customHeight="1" x14ac:dyDescent="0.3">
      <c r="A1579" t="s">
        <v>2489</v>
      </c>
      <c r="C1579" t="s">
        <v>300</v>
      </c>
      <c r="D1579" s="14"/>
      <c r="E1579" s="14" t="s">
        <v>56</v>
      </c>
      <c r="F1579" s="79">
        <v>8.559322033898308</v>
      </c>
      <c r="G1579" s="80"/>
      <c r="H1579" s="14"/>
      <c r="I1579" s="14"/>
      <c r="J1579" s="15" t="s">
        <v>300</v>
      </c>
      <c r="K1579" s="64"/>
      <c r="L1579" s="64"/>
      <c r="M1579" s="15"/>
      <c r="N1579" s="81"/>
      <c r="O1579" s="82">
        <v>4994.712890625</v>
      </c>
      <c r="P1579" s="82">
        <v>858.9898681640625</v>
      </c>
      <c r="Q1579" s="75"/>
      <c r="R1579" s="83"/>
      <c r="S1579" s="83"/>
      <c r="T1579" s="77"/>
      <c r="U1579" s="77"/>
      <c r="V1579" s="77"/>
      <c r="W1579" s="77"/>
      <c r="X1579" s="50"/>
      <c r="Y1579" s="50"/>
      <c r="Z1579" s="50"/>
      <c r="AA1579" s="50"/>
      <c r="AB1579" s="49"/>
      <c r="AC1579" s="84">
        <v>1579</v>
      </c>
      <c r="AD15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79" s="107">
        <v>8.8999999999999897</v>
      </c>
      <c r="AF1579" s="110"/>
      <c r="AG1579" s="2"/>
      <c r="AI1579" s="3"/>
      <c r="AJ1579" s="3"/>
      <c r="AK1579" s="3"/>
    </row>
    <row r="1580" spans="1:37" ht="34.049999999999997" customHeight="1" x14ac:dyDescent="0.3">
      <c r="A1580" t="s">
        <v>2490</v>
      </c>
      <c r="C1580" t="s">
        <v>560</v>
      </c>
      <c r="D1580" s="14"/>
      <c r="E1580" s="14" t="s">
        <v>56</v>
      </c>
      <c r="F1580" s="79">
        <v>8.7033898305084776</v>
      </c>
      <c r="G1580" s="80"/>
      <c r="H1580" s="14"/>
      <c r="I1580" s="14"/>
      <c r="J1580" s="15" t="s">
        <v>560</v>
      </c>
      <c r="K1580" s="64"/>
      <c r="L1580" s="64"/>
      <c r="M1580" s="15"/>
      <c r="N1580" s="81"/>
      <c r="O1580" s="82">
        <v>5431.36669921875</v>
      </c>
      <c r="P1580" s="82">
        <v>4787.91650390625</v>
      </c>
      <c r="Q1580" s="75"/>
      <c r="R1580" s="83"/>
      <c r="S1580" s="83"/>
      <c r="T1580" s="77"/>
      <c r="U1580" s="77"/>
      <c r="V1580" s="77"/>
      <c r="W1580" s="77"/>
      <c r="X1580" s="50"/>
      <c r="Y1580" s="50"/>
      <c r="Z1580" s="50"/>
      <c r="AA1580" s="50"/>
      <c r="AB1580" s="49"/>
      <c r="AC1580" s="84">
        <v>1580</v>
      </c>
      <c r="AD15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0" s="107">
        <v>8.9999999999999893</v>
      </c>
      <c r="AF1580" s="110"/>
      <c r="AG1580" s="2"/>
      <c r="AI1580" s="3"/>
      <c r="AJ1580" s="3"/>
      <c r="AK1580" s="3"/>
    </row>
    <row r="1581" spans="1:37" ht="34.049999999999997" customHeight="1" x14ac:dyDescent="0.3">
      <c r="A1581" t="s">
        <v>2491</v>
      </c>
      <c r="C1581" t="s">
        <v>344</v>
      </c>
      <c r="D1581" s="14"/>
      <c r="E1581" s="14" t="s">
        <v>56</v>
      </c>
      <c r="F1581" s="79">
        <v>8.8474576271186471</v>
      </c>
      <c r="G1581" s="80"/>
      <c r="H1581" s="14"/>
      <c r="I1581" s="14"/>
      <c r="J1581" s="15" t="s">
        <v>344</v>
      </c>
      <c r="K1581" s="64"/>
      <c r="L1581" s="64"/>
      <c r="M1581" s="15"/>
      <c r="N1581" s="81"/>
      <c r="O1581" s="82">
        <v>8468.2109375</v>
      </c>
      <c r="P1581" s="82">
        <v>5489.509765625</v>
      </c>
      <c r="Q1581" s="75"/>
      <c r="R1581" s="83"/>
      <c r="S1581" s="83"/>
      <c r="T1581" s="77"/>
      <c r="U1581" s="77"/>
      <c r="V1581" s="77"/>
      <c r="W1581" s="77"/>
      <c r="X1581" s="50"/>
      <c r="Y1581" s="50"/>
      <c r="Z1581" s="50"/>
      <c r="AA1581" s="50"/>
      <c r="AB1581" s="49"/>
      <c r="AC1581" s="84">
        <v>1581</v>
      </c>
      <c r="AD15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1" s="107">
        <v>9.0999999999999908</v>
      </c>
      <c r="AF1581" s="110"/>
      <c r="AG1581" s="2"/>
      <c r="AI1581" s="3"/>
      <c r="AJ1581" s="3"/>
      <c r="AK1581" s="3"/>
    </row>
    <row r="1582" spans="1:37" ht="34.049999999999997" customHeight="1" x14ac:dyDescent="0.3">
      <c r="A1582" t="s">
        <v>2492</v>
      </c>
      <c r="C1582" t="s">
        <v>641</v>
      </c>
      <c r="D1582" s="14"/>
      <c r="E1582" s="14" t="s">
        <v>56</v>
      </c>
      <c r="F1582" s="79">
        <v>4.5254237288135837</v>
      </c>
      <c r="G1582" s="80"/>
      <c r="H1582" s="14"/>
      <c r="I1582" s="14"/>
      <c r="J1582" s="15" t="s">
        <v>641</v>
      </c>
      <c r="K1582" s="64"/>
      <c r="L1582" s="64"/>
      <c r="M1582" s="15"/>
      <c r="N1582" s="81"/>
      <c r="O1582" s="82">
        <v>1380.849609375</v>
      </c>
      <c r="P1582" s="82">
        <v>3605.302490234375</v>
      </c>
      <c r="Q1582" s="75"/>
      <c r="R1582" s="83"/>
      <c r="S1582" s="83"/>
      <c r="T1582" s="77"/>
      <c r="U1582" s="77"/>
      <c r="V1582" s="77"/>
      <c r="W1582" s="77"/>
      <c r="X1582" s="50"/>
      <c r="Y1582" s="50"/>
      <c r="Z1582" s="50"/>
      <c r="AA1582" s="50"/>
      <c r="AB1582" s="49"/>
      <c r="AC1582" s="84">
        <v>1582</v>
      </c>
      <c r="AD15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2" s="107">
        <v>6.1</v>
      </c>
      <c r="AF1582" s="110"/>
      <c r="AG1582" s="2"/>
      <c r="AI1582" s="3"/>
      <c r="AJ1582" s="3"/>
      <c r="AK1582" s="3"/>
    </row>
    <row r="1583" spans="1:37" ht="34.049999999999997" customHeight="1" x14ac:dyDescent="0.3">
      <c r="A1583" t="s">
        <v>2493</v>
      </c>
      <c r="C1583" t="s">
        <v>298</v>
      </c>
      <c r="D1583" s="14"/>
      <c r="E1583" s="14" t="s">
        <v>56</v>
      </c>
      <c r="F1583" s="79">
        <v>4.6694915254237532</v>
      </c>
      <c r="G1583" s="80"/>
      <c r="H1583" s="14"/>
      <c r="I1583" s="14"/>
      <c r="J1583" s="15" t="s">
        <v>298</v>
      </c>
      <c r="K1583" s="64"/>
      <c r="L1583" s="64"/>
      <c r="M1583" s="15"/>
      <c r="N1583" s="81"/>
      <c r="O1583" s="82">
        <v>4273.99365234375</v>
      </c>
      <c r="P1583" s="82">
        <v>5644.45361328125</v>
      </c>
      <c r="Q1583" s="75"/>
      <c r="R1583" s="83"/>
      <c r="S1583" s="83"/>
      <c r="T1583" s="77"/>
      <c r="U1583" s="77"/>
      <c r="V1583" s="77"/>
      <c r="W1583" s="77"/>
      <c r="X1583" s="50"/>
      <c r="Y1583" s="50"/>
      <c r="Z1583" s="50"/>
      <c r="AA1583" s="50"/>
      <c r="AB1583" s="49"/>
      <c r="AC1583" s="84">
        <v>1583</v>
      </c>
      <c r="AD15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3" s="107">
        <v>6.2</v>
      </c>
      <c r="AF1583" s="110"/>
      <c r="AG1583" s="2"/>
      <c r="AI1583" s="3"/>
      <c r="AJ1583" s="3"/>
      <c r="AK1583" s="3"/>
    </row>
    <row r="1584" spans="1:37" ht="34.049999999999997" customHeight="1" x14ac:dyDescent="0.3">
      <c r="A1584" t="s">
        <v>2494</v>
      </c>
      <c r="C1584" t="s">
        <v>352</v>
      </c>
      <c r="D1584" s="14"/>
      <c r="E1584" s="14" t="s">
        <v>56</v>
      </c>
      <c r="F1584" s="79">
        <v>4.813559322033921</v>
      </c>
      <c r="G1584" s="80"/>
      <c r="H1584" s="14"/>
      <c r="I1584" s="14"/>
      <c r="J1584" s="15" t="s">
        <v>352</v>
      </c>
      <c r="K1584" s="64"/>
      <c r="L1584" s="64"/>
      <c r="M1584" s="15"/>
      <c r="N1584" s="81"/>
      <c r="O1584" s="82">
        <v>7188.8642578125</v>
      </c>
      <c r="P1584" s="82">
        <v>1383.052978515625</v>
      </c>
      <c r="Q1584" s="75"/>
      <c r="R1584" s="83"/>
      <c r="S1584" s="83"/>
      <c r="T1584" s="77"/>
      <c r="U1584" s="77"/>
      <c r="V1584" s="77"/>
      <c r="W1584" s="77"/>
      <c r="X1584" s="50"/>
      <c r="Y1584" s="50"/>
      <c r="Z1584" s="50"/>
      <c r="AA1584" s="50"/>
      <c r="AB1584" s="49"/>
      <c r="AC1584" s="84">
        <v>1584</v>
      </c>
      <c r="AD15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4" s="107">
        <v>6.3</v>
      </c>
      <c r="AF1584" s="110"/>
      <c r="AG1584" s="2"/>
      <c r="AI1584" s="3"/>
      <c r="AJ1584" s="3"/>
      <c r="AK1584" s="3"/>
    </row>
    <row r="1585" spans="1:37" ht="34.049999999999997" customHeight="1" x14ac:dyDescent="0.3">
      <c r="A1585" t="s">
        <v>2495</v>
      </c>
      <c r="C1585" t="s">
        <v>602</v>
      </c>
      <c r="D1585" s="14"/>
      <c r="E1585" s="14" t="s">
        <v>56</v>
      </c>
      <c r="F1585" s="79">
        <v>4.9576271186440914</v>
      </c>
      <c r="G1585" s="80"/>
      <c r="H1585" s="14"/>
      <c r="I1585" s="14"/>
      <c r="J1585" s="15" t="s">
        <v>602</v>
      </c>
      <c r="K1585" s="64"/>
      <c r="L1585" s="64"/>
      <c r="M1585" s="15"/>
      <c r="N1585" s="81"/>
      <c r="O1585" s="82">
        <v>6010.205078125</v>
      </c>
      <c r="P1585" s="82">
        <v>8814.48046875</v>
      </c>
      <c r="Q1585" s="75"/>
      <c r="R1585" s="83"/>
      <c r="S1585" s="83"/>
      <c r="T1585" s="77"/>
      <c r="U1585" s="77"/>
      <c r="V1585" s="77"/>
      <c r="W1585" s="77"/>
      <c r="X1585" s="50"/>
      <c r="Y1585" s="50"/>
      <c r="Z1585" s="50"/>
      <c r="AA1585" s="50"/>
      <c r="AB1585" s="49"/>
      <c r="AC1585" s="84">
        <v>1585</v>
      </c>
      <c r="AD15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5" s="107">
        <v>6.4</v>
      </c>
      <c r="AF1585" s="110"/>
      <c r="AG1585" s="2"/>
      <c r="AI1585" s="3"/>
      <c r="AJ1585" s="3"/>
      <c r="AK1585" s="3"/>
    </row>
    <row r="1586" spans="1:37" ht="34.049999999999997" customHeight="1" x14ac:dyDescent="0.3">
      <c r="A1586" t="s">
        <v>2496</v>
      </c>
      <c r="C1586" t="s">
        <v>494</v>
      </c>
      <c r="D1586" s="14"/>
      <c r="E1586" s="14" t="s">
        <v>56</v>
      </c>
      <c r="F1586" s="79">
        <v>5.1016949152542601</v>
      </c>
      <c r="G1586" s="80"/>
      <c r="H1586" s="14"/>
      <c r="I1586" s="14"/>
      <c r="J1586" s="15" t="s">
        <v>494</v>
      </c>
      <c r="K1586" s="64"/>
      <c r="L1586" s="64"/>
      <c r="M1586" s="15"/>
      <c r="N1586" s="81"/>
      <c r="O1586" s="82">
        <v>9621.37890625</v>
      </c>
      <c r="P1586" s="82">
        <v>6881.9423828125</v>
      </c>
      <c r="Q1586" s="75"/>
      <c r="R1586" s="83"/>
      <c r="S1586" s="83"/>
      <c r="T1586" s="77"/>
      <c r="U1586" s="77"/>
      <c r="V1586" s="77"/>
      <c r="W1586" s="77"/>
      <c r="X1586" s="50"/>
      <c r="Y1586" s="50"/>
      <c r="Z1586" s="50"/>
      <c r="AA1586" s="50"/>
      <c r="AB1586" s="49"/>
      <c r="AC1586" s="84">
        <v>1586</v>
      </c>
      <c r="AD15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6" s="107">
        <v>6.5</v>
      </c>
      <c r="AF1586" s="110"/>
      <c r="AG1586" s="2"/>
      <c r="AI1586" s="3"/>
      <c r="AJ1586" s="3"/>
      <c r="AK1586" s="3"/>
    </row>
    <row r="1587" spans="1:37" ht="34.049999999999997" customHeight="1" x14ac:dyDescent="0.3">
      <c r="A1587" t="s">
        <v>2497</v>
      </c>
      <c r="C1587" t="s">
        <v>182</v>
      </c>
      <c r="D1587" s="14"/>
      <c r="E1587" s="14" t="s">
        <v>56</v>
      </c>
      <c r="F1587" s="79">
        <v>5.2457627118644297</v>
      </c>
      <c r="G1587" s="80"/>
      <c r="H1587" s="14"/>
      <c r="I1587" s="14"/>
      <c r="J1587" s="15" t="s">
        <v>182</v>
      </c>
      <c r="K1587" s="64"/>
      <c r="L1587" s="64"/>
      <c r="M1587" s="15"/>
      <c r="N1587" s="81"/>
      <c r="O1587" s="82">
        <v>8554.3662109375</v>
      </c>
      <c r="P1587" s="82">
        <v>8490.2900390625</v>
      </c>
      <c r="Q1587" s="75"/>
      <c r="R1587" s="83"/>
      <c r="S1587" s="83"/>
      <c r="T1587" s="77"/>
      <c r="U1587" s="77"/>
      <c r="V1587" s="77"/>
      <c r="W1587" s="77"/>
      <c r="X1587" s="50"/>
      <c r="Y1587" s="50"/>
      <c r="Z1587" s="50"/>
      <c r="AA1587" s="50"/>
      <c r="AB1587" s="49"/>
      <c r="AC1587" s="84">
        <v>1587</v>
      </c>
      <c r="AD15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7" s="107">
        <v>6.6</v>
      </c>
      <c r="AF1587" s="110"/>
      <c r="AG1587" s="2"/>
      <c r="AI1587" s="3"/>
      <c r="AJ1587" s="3"/>
      <c r="AK1587" s="3"/>
    </row>
    <row r="1588" spans="1:37" ht="34.049999999999997" customHeight="1" x14ac:dyDescent="0.3">
      <c r="A1588" t="s">
        <v>2498</v>
      </c>
      <c r="C1588" t="s">
        <v>642</v>
      </c>
      <c r="D1588" s="14"/>
      <c r="E1588" s="14" t="s">
        <v>56</v>
      </c>
      <c r="F1588" s="79">
        <v>5.3898305084745992</v>
      </c>
      <c r="G1588" s="80"/>
      <c r="H1588" s="14"/>
      <c r="I1588" s="14"/>
      <c r="J1588" s="15" t="s">
        <v>642</v>
      </c>
      <c r="K1588" s="64"/>
      <c r="L1588" s="64"/>
      <c r="M1588" s="15"/>
      <c r="N1588" s="81"/>
      <c r="O1588" s="82">
        <v>8051.2763671875</v>
      </c>
      <c r="P1588" s="82">
        <v>1754.0028076171875</v>
      </c>
      <c r="Q1588" s="75"/>
      <c r="R1588" s="83"/>
      <c r="S1588" s="83"/>
      <c r="T1588" s="77"/>
      <c r="U1588" s="77"/>
      <c r="V1588" s="77"/>
      <c r="W1588" s="77"/>
      <c r="X1588" s="50"/>
      <c r="Y1588" s="50"/>
      <c r="Z1588" s="50"/>
      <c r="AA1588" s="50"/>
      <c r="AB1588" s="49"/>
      <c r="AC1588" s="84">
        <v>1588</v>
      </c>
      <c r="AD15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8" s="107">
        <v>6.7</v>
      </c>
      <c r="AF1588" s="110"/>
      <c r="AG1588" s="2"/>
      <c r="AI1588" s="3"/>
      <c r="AJ1588" s="3"/>
      <c r="AK1588" s="3"/>
    </row>
    <row r="1589" spans="1:37" ht="34.049999999999997" customHeight="1" x14ac:dyDescent="0.3">
      <c r="A1589" t="s">
        <v>2499</v>
      </c>
      <c r="C1589" t="s">
        <v>235</v>
      </c>
      <c r="D1589" s="14"/>
      <c r="E1589" s="14" t="s">
        <v>56</v>
      </c>
      <c r="F1589" s="79">
        <v>5.5338983050847679</v>
      </c>
      <c r="G1589" s="80"/>
      <c r="H1589" s="14"/>
      <c r="I1589" s="14"/>
      <c r="J1589" s="15" t="s">
        <v>235</v>
      </c>
      <c r="K1589" s="64"/>
      <c r="L1589" s="64"/>
      <c r="M1589" s="15"/>
      <c r="N1589" s="81"/>
      <c r="O1589" s="82">
        <v>2675.063720703125</v>
      </c>
      <c r="P1589" s="82">
        <v>1601.1190185546875</v>
      </c>
      <c r="Q1589" s="75"/>
      <c r="R1589" s="83"/>
      <c r="S1589" s="83"/>
      <c r="T1589" s="77"/>
      <c r="U1589" s="77"/>
      <c r="V1589" s="77"/>
      <c r="W1589" s="77"/>
      <c r="X1589" s="50"/>
      <c r="Y1589" s="50"/>
      <c r="Z1589" s="50"/>
      <c r="AA1589" s="50"/>
      <c r="AB1589" s="49"/>
      <c r="AC1589" s="84">
        <v>1589</v>
      </c>
      <c r="AD15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89" s="107">
        <v>6.8</v>
      </c>
      <c r="AF1589" s="110"/>
      <c r="AG1589" s="2"/>
      <c r="AI1589" s="3"/>
      <c r="AJ1589" s="3"/>
      <c r="AK1589" s="3"/>
    </row>
    <row r="1590" spans="1:37" ht="34.049999999999997" customHeight="1" x14ac:dyDescent="0.3">
      <c r="A1590" t="s">
        <v>2500</v>
      </c>
      <c r="C1590" t="s">
        <v>295</v>
      </c>
      <c r="D1590" s="14"/>
      <c r="E1590" s="14" t="s">
        <v>56</v>
      </c>
      <c r="F1590" s="79">
        <v>5.6779661016949383</v>
      </c>
      <c r="G1590" s="80"/>
      <c r="H1590" s="14"/>
      <c r="I1590" s="14"/>
      <c r="J1590" s="15" t="s">
        <v>295</v>
      </c>
      <c r="K1590" s="64"/>
      <c r="L1590" s="64"/>
      <c r="M1590" s="15"/>
      <c r="N1590" s="81"/>
      <c r="O1590" s="82">
        <v>6683.080078125</v>
      </c>
      <c r="P1590" s="82">
        <v>8483.7353515625</v>
      </c>
      <c r="Q1590" s="75"/>
      <c r="R1590" s="83"/>
      <c r="S1590" s="83"/>
      <c r="T1590" s="77"/>
      <c r="U1590" s="77"/>
      <c r="V1590" s="77"/>
      <c r="W1590" s="77"/>
      <c r="X1590" s="50"/>
      <c r="Y1590" s="50"/>
      <c r="Z1590" s="50"/>
      <c r="AA1590" s="50"/>
      <c r="AB1590" s="49"/>
      <c r="AC1590" s="84">
        <v>1590</v>
      </c>
      <c r="AD15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0" s="107">
        <v>6.9</v>
      </c>
      <c r="AF1590" s="110"/>
      <c r="AG1590" s="2"/>
      <c r="AI1590" s="3"/>
      <c r="AJ1590" s="3"/>
      <c r="AK1590" s="3"/>
    </row>
    <row r="1591" spans="1:37" ht="34.049999999999997" customHeight="1" x14ac:dyDescent="0.3">
      <c r="A1591" t="s">
        <v>2501</v>
      </c>
      <c r="C1591" t="s">
        <v>300</v>
      </c>
      <c r="D1591" s="14"/>
      <c r="E1591" s="14" t="s">
        <v>56</v>
      </c>
      <c r="F1591" s="79">
        <v>5.822033898305107</v>
      </c>
      <c r="G1591" s="80"/>
      <c r="H1591" s="14"/>
      <c r="I1591" s="14"/>
      <c r="J1591" s="15" t="s">
        <v>300</v>
      </c>
      <c r="K1591" s="64"/>
      <c r="L1591" s="64"/>
      <c r="M1591" s="15"/>
      <c r="N1591" s="81"/>
      <c r="O1591" s="82">
        <v>4155.0244140625</v>
      </c>
      <c r="P1591" s="82">
        <v>6587.38671875</v>
      </c>
      <c r="Q1591" s="75"/>
      <c r="R1591" s="83"/>
      <c r="S1591" s="83"/>
      <c r="T1591" s="77"/>
      <c r="U1591" s="77"/>
      <c r="V1591" s="77"/>
      <c r="W1591" s="77"/>
      <c r="X1591" s="50"/>
      <c r="Y1591" s="50"/>
      <c r="Z1591" s="50"/>
      <c r="AA1591" s="50"/>
      <c r="AB1591" s="49"/>
      <c r="AC1591" s="84">
        <v>1591</v>
      </c>
      <c r="AD15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1" s="107">
        <v>7</v>
      </c>
      <c r="AF1591" s="110"/>
      <c r="AG1591" s="2"/>
      <c r="AI1591" s="3"/>
      <c r="AJ1591" s="3"/>
      <c r="AK1591" s="3"/>
    </row>
    <row r="1592" spans="1:37" ht="34.049999999999997" customHeight="1" x14ac:dyDescent="0.3">
      <c r="A1592" t="s">
        <v>2502</v>
      </c>
      <c r="C1592" t="s">
        <v>298</v>
      </c>
      <c r="D1592" s="14"/>
      <c r="E1592" s="14" t="s">
        <v>56</v>
      </c>
      <c r="F1592" s="79">
        <v>5.9661016949152907</v>
      </c>
      <c r="G1592" s="80"/>
      <c r="H1592" s="14"/>
      <c r="I1592" s="14"/>
      <c r="J1592" s="15" t="s">
        <v>298</v>
      </c>
      <c r="K1592" s="64"/>
      <c r="L1592" s="64"/>
      <c r="M1592" s="15"/>
      <c r="N1592" s="81"/>
      <c r="O1592" s="82">
        <v>3973.569580078125</v>
      </c>
      <c r="P1592" s="82">
        <v>5469.15673828125</v>
      </c>
      <c r="Q1592" s="75"/>
      <c r="R1592" s="83"/>
      <c r="S1592" s="83"/>
      <c r="T1592" s="77"/>
      <c r="U1592" s="77"/>
      <c r="V1592" s="77"/>
      <c r="W1592" s="77"/>
      <c r="X1592" s="50"/>
      <c r="Y1592" s="50"/>
      <c r="Z1592" s="50"/>
      <c r="AA1592" s="50"/>
      <c r="AB1592" s="49"/>
      <c r="AC1592" s="84">
        <v>1592</v>
      </c>
      <c r="AD15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2" s="107">
        <v>7.1000000000000103</v>
      </c>
      <c r="AF1592" s="110"/>
      <c r="AG1592" s="2"/>
      <c r="AI1592" s="3"/>
      <c r="AJ1592" s="3"/>
      <c r="AK1592" s="3"/>
    </row>
    <row r="1593" spans="1:37" ht="34.049999999999997" customHeight="1" x14ac:dyDescent="0.3">
      <c r="A1593" t="s">
        <v>2503</v>
      </c>
      <c r="C1593" t="s">
        <v>643</v>
      </c>
      <c r="D1593" s="14"/>
      <c r="E1593" s="14" t="s">
        <v>56</v>
      </c>
      <c r="F1593" s="79">
        <v>6.1101694915254594</v>
      </c>
      <c r="G1593" s="80"/>
      <c r="H1593" s="14"/>
      <c r="I1593" s="14"/>
      <c r="J1593" s="15" t="s">
        <v>643</v>
      </c>
      <c r="K1593" s="64"/>
      <c r="L1593" s="64"/>
      <c r="M1593" s="15"/>
      <c r="N1593" s="81"/>
      <c r="O1593" s="82">
        <v>8249.189453125</v>
      </c>
      <c r="P1593" s="82">
        <v>1473.097412109375</v>
      </c>
      <c r="Q1593" s="75"/>
      <c r="R1593" s="83"/>
      <c r="S1593" s="83"/>
      <c r="T1593" s="77"/>
      <c r="U1593" s="77"/>
      <c r="V1593" s="77"/>
      <c r="W1593" s="77"/>
      <c r="X1593" s="50"/>
      <c r="Y1593" s="50"/>
      <c r="Z1593" s="50"/>
      <c r="AA1593" s="50"/>
      <c r="AB1593" s="49"/>
      <c r="AC1593" s="84">
        <v>1593</v>
      </c>
      <c r="AD15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3" s="107">
        <v>7.2000000000000099</v>
      </c>
      <c r="AF1593" s="110"/>
      <c r="AG1593" s="2"/>
      <c r="AI1593" s="3"/>
      <c r="AJ1593" s="3"/>
      <c r="AK1593" s="3"/>
    </row>
    <row r="1594" spans="1:37" ht="34.049999999999997" customHeight="1" x14ac:dyDescent="0.3">
      <c r="A1594" t="s">
        <v>2504</v>
      </c>
      <c r="C1594" t="s">
        <v>588</v>
      </c>
      <c r="D1594" s="14"/>
      <c r="E1594" s="14" t="s">
        <v>56</v>
      </c>
      <c r="F1594" s="79">
        <v>6.254237288135629</v>
      </c>
      <c r="G1594" s="80"/>
      <c r="H1594" s="14"/>
      <c r="I1594" s="14"/>
      <c r="J1594" s="15" t="s">
        <v>588</v>
      </c>
      <c r="K1594" s="64"/>
      <c r="L1594" s="64"/>
      <c r="M1594" s="15"/>
      <c r="N1594" s="81"/>
      <c r="O1594" s="82">
        <v>9264.7392578125</v>
      </c>
      <c r="P1594" s="82">
        <v>5218.3525390625</v>
      </c>
      <c r="Q1594" s="75"/>
      <c r="R1594" s="83"/>
      <c r="S1594" s="83"/>
      <c r="T1594" s="77"/>
      <c r="U1594" s="77"/>
      <c r="V1594" s="77"/>
      <c r="W1594" s="77"/>
      <c r="X1594" s="50"/>
      <c r="Y1594" s="50"/>
      <c r="Z1594" s="50"/>
      <c r="AA1594" s="50"/>
      <c r="AB1594" s="49"/>
      <c r="AC1594" s="84">
        <v>1594</v>
      </c>
      <c r="AD15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4" s="107">
        <v>7.3000000000000096</v>
      </c>
      <c r="AF1594" s="110"/>
      <c r="AG1594" s="2"/>
      <c r="AI1594" s="3"/>
      <c r="AJ1594" s="3"/>
      <c r="AK1594" s="3"/>
    </row>
    <row r="1595" spans="1:37" ht="34.049999999999997" customHeight="1" x14ac:dyDescent="0.3">
      <c r="A1595" t="s">
        <v>2505</v>
      </c>
      <c r="C1595" t="s">
        <v>298</v>
      </c>
      <c r="D1595" s="14"/>
      <c r="E1595" s="14" t="s">
        <v>56</v>
      </c>
      <c r="F1595" s="79">
        <v>6.3983050847457985</v>
      </c>
      <c r="G1595" s="80"/>
      <c r="H1595" s="14"/>
      <c r="I1595" s="14"/>
      <c r="J1595" s="15" t="s">
        <v>298</v>
      </c>
      <c r="K1595" s="64"/>
      <c r="L1595" s="64"/>
      <c r="M1595" s="15"/>
      <c r="N1595" s="81"/>
      <c r="O1595" s="82">
        <v>7090.8603515625</v>
      </c>
      <c r="P1595" s="82">
        <v>4541.7490234375</v>
      </c>
      <c r="Q1595" s="75"/>
      <c r="R1595" s="83"/>
      <c r="S1595" s="83"/>
      <c r="T1595" s="77"/>
      <c r="U1595" s="77"/>
      <c r="V1595" s="77"/>
      <c r="W1595" s="77"/>
      <c r="X1595" s="50"/>
      <c r="Y1595" s="50"/>
      <c r="Z1595" s="50"/>
      <c r="AA1595" s="50"/>
      <c r="AB1595" s="49"/>
      <c r="AC1595" s="84">
        <v>1595</v>
      </c>
      <c r="AD15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5" s="107">
        <v>7.4000000000000101</v>
      </c>
      <c r="AF1595" s="110"/>
      <c r="AG1595" s="2"/>
      <c r="AI1595" s="3"/>
      <c r="AJ1595" s="3"/>
      <c r="AK1595" s="3"/>
    </row>
    <row r="1596" spans="1:37" ht="34.049999999999997" customHeight="1" x14ac:dyDescent="0.3">
      <c r="A1596" t="s">
        <v>2506</v>
      </c>
      <c r="C1596" t="s">
        <v>411</v>
      </c>
      <c r="D1596" s="14"/>
      <c r="E1596" s="14" t="s">
        <v>56</v>
      </c>
      <c r="F1596" s="79">
        <v>6.5423728813559672</v>
      </c>
      <c r="G1596" s="80"/>
      <c r="H1596" s="14"/>
      <c r="I1596" s="14"/>
      <c r="J1596" s="15" t="s">
        <v>411</v>
      </c>
      <c r="K1596" s="64"/>
      <c r="L1596" s="64"/>
      <c r="M1596" s="15"/>
      <c r="N1596" s="81"/>
      <c r="O1596" s="82">
        <v>9321.4755859375</v>
      </c>
      <c r="P1596" s="82">
        <v>3124.83935546875</v>
      </c>
      <c r="Q1596" s="75"/>
      <c r="R1596" s="83"/>
      <c r="S1596" s="83"/>
      <c r="T1596" s="77"/>
      <c r="U1596" s="77"/>
      <c r="V1596" s="77"/>
      <c r="W1596" s="77"/>
      <c r="X1596" s="50"/>
      <c r="Y1596" s="50"/>
      <c r="Z1596" s="50"/>
      <c r="AA1596" s="50"/>
      <c r="AB1596" s="49"/>
      <c r="AC1596" s="84">
        <v>1596</v>
      </c>
      <c r="AD15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6" s="107">
        <v>7.5000000000000098</v>
      </c>
      <c r="AF1596" s="110"/>
      <c r="AG1596" s="2"/>
      <c r="AI1596" s="3"/>
      <c r="AJ1596" s="3"/>
      <c r="AK1596" s="3"/>
    </row>
    <row r="1597" spans="1:37" ht="34.049999999999997" customHeight="1" x14ac:dyDescent="0.3">
      <c r="A1597" t="s">
        <v>2507</v>
      </c>
      <c r="C1597" t="s">
        <v>193</v>
      </c>
      <c r="D1597" s="14"/>
      <c r="E1597" s="14" t="s">
        <v>56</v>
      </c>
      <c r="F1597" s="79">
        <v>6.6864406779661376</v>
      </c>
      <c r="G1597" s="80"/>
      <c r="H1597" s="14"/>
      <c r="I1597" s="14"/>
      <c r="J1597" s="15" t="s">
        <v>193</v>
      </c>
      <c r="K1597" s="64"/>
      <c r="L1597" s="64"/>
      <c r="M1597" s="15"/>
      <c r="N1597" s="81"/>
      <c r="O1597" s="82">
        <v>3644.683837890625</v>
      </c>
      <c r="P1597" s="82">
        <v>600.608154296875</v>
      </c>
      <c r="Q1597" s="75"/>
      <c r="R1597" s="83"/>
      <c r="S1597" s="83"/>
      <c r="T1597" s="77"/>
      <c r="U1597" s="77"/>
      <c r="V1597" s="77"/>
      <c r="W1597" s="77"/>
      <c r="X1597" s="50"/>
      <c r="Y1597" s="50"/>
      <c r="Z1597" s="50"/>
      <c r="AA1597" s="50"/>
      <c r="AB1597" s="49"/>
      <c r="AC1597" s="84">
        <v>1597</v>
      </c>
      <c r="AD15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7" s="107">
        <v>7.6000000000000103</v>
      </c>
      <c r="AF1597" s="110"/>
      <c r="AG1597" s="2"/>
      <c r="AI1597" s="3"/>
      <c r="AJ1597" s="3"/>
      <c r="AK1597" s="3"/>
    </row>
    <row r="1598" spans="1:37" ht="34.049999999999997" customHeight="1" x14ac:dyDescent="0.3">
      <c r="A1598" t="s">
        <v>2508</v>
      </c>
      <c r="C1598" t="s">
        <v>300</v>
      </c>
      <c r="D1598" s="14"/>
      <c r="E1598" s="14" t="s">
        <v>56</v>
      </c>
      <c r="F1598" s="79">
        <v>6.8305084745763063</v>
      </c>
      <c r="G1598" s="80"/>
      <c r="H1598" s="14"/>
      <c r="I1598" s="14"/>
      <c r="J1598" s="15" t="s">
        <v>300</v>
      </c>
      <c r="K1598" s="64"/>
      <c r="L1598" s="64"/>
      <c r="M1598" s="15"/>
      <c r="N1598" s="81"/>
      <c r="O1598" s="82">
        <v>2353.4306640625</v>
      </c>
      <c r="P1598" s="82">
        <v>7831.671875</v>
      </c>
      <c r="Q1598" s="75"/>
      <c r="R1598" s="83"/>
      <c r="S1598" s="83"/>
      <c r="T1598" s="77"/>
      <c r="U1598" s="77"/>
      <c r="V1598" s="77"/>
      <c r="W1598" s="77"/>
      <c r="X1598" s="50"/>
      <c r="Y1598" s="50"/>
      <c r="Z1598" s="50"/>
      <c r="AA1598" s="50"/>
      <c r="AB1598" s="49"/>
      <c r="AC1598" s="84">
        <v>1598</v>
      </c>
      <c r="AD15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8" s="107">
        <v>7.7000000000000099</v>
      </c>
      <c r="AF1598" s="110"/>
      <c r="AG1598" s="2"/>
      <c r="AI1598" s="3"/>
      <c r="AJ1598" s="3"/>
      <c r="AK1598" s="3"/>
    </row>
    <row r="1599" spans="1:37" ht="34.049999999999997" customHeight="1" x14ac:dyDescent="0.3">
      <c r="A1599" t="s">
        <v>2509</v>
      </c>
      <c r="C1599" t="s">
        <v>471</v>
      </c>
      <c r="D1599" s="14"/>
      <c r="E1599" s="14" t="s">
        <v>56</v>
      </c>
      <c r="F1599" s="79">
        <v>6.9745762711864749</v>
      </c>
      <c r="G1599" s="80"/>
      <c r="H1599" s="14"/>
      <c r="I1599" s="14"/>
      <c r="J1599" s="15" t="s">
        <v>471</v>
      </c>
      <c r="K1599" s="64"/>
      <c r="L1599" s="64"/>
      <c r="M1599" s="15"/>
      <c r="N1599" s="81"/>
      <c r="O1599" s="82">
        <v>1917.2532958984375</v>
      </c>
      <c r="P1599" s="82">
        <v>2221.134521484375</v>
      </c>
      <c r="Q1599" s="75"/>
      <c r="R1599" s="83"/>
      <c r="S1599" s="83"/>
      <c r="T1599" s="77"/>
      <c r="U1599" s="77"/>
      <c r="V1599" s="77"/>
      <c r="W1599" s="77"/>
      <c r="X1599" s="50"/>
      <c r="Y1599" s="50"/>
      <c r="Z1599" s="50"/>
      <c r="AA1599" s="50"/>
      <c r="AB1599" s="49"/>
      <c r="AC1599" s="84">
        <v>1599</v>
      </c>
      <c r="AD15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599" s="107">
        <v>7.8000000000000096</v>
      </c>
      <c r="AF1599" s="110"/>
      <c r="AG1599" s="2"/>
      <c r="AI1599" s="3"/>
      <c r="AJ1599" s="3"/>
      <c r="AK1599" s="3"/>
    </row>
    <row r="1600" spans="1:37" ht="34.049999999999997" customHeight="1" x14ac:dyDescent="0.3">
      <c r="A1600" t="s">
        <v>2510</v>
      </c>
      <c r="C1600" t="s">
        <v>300</v>
      </c>
      <c r="D1600" s="14"/>
      <c r="E1600" s="14" t="s">
        <v>56</v>
      </c>
      <c r="F1600" s="79">
        <v>7.1186440677966445</v>
      </c>
      <c r="G1600" s="80"/>
      <c r="H1600" s="14"/>
      <c r="I1600" s="14"/>
      <c r="J1600" s="15" t="s">
        <v>300</v>
      </c>
      <c r="K1600" s="64"/>
      <c r="L1600" s="64"/>
      <c r="M1600" s="15"/>
      <c r="N1600" s="81"/>
      <c r="O1600" s="82">
        <v>2581.026611328125</v>
      </c>
      <c r="P1600" s="82">
        <v>7712.19189453125</v>
      </c>
      <c r="Q1600" s="75"/>
      <c r="R1600" s="83"/>
      <c r="S1600" s="83"/>
      <c r="T1600" s="77"/>
      <c r="U1600" s="77"/>
      <c r="V1600" s="77"/>
      <c r="W1600" s="77"/>
      <c r="X1600" s="50"/>
      <c r="Y1600" s="50"/>
      <c r="Z1600" s="50"/>
      <c r="AA1600" s="50"/>
      <c r="AB1600" s="49"/>
      <c r="AC1600" s="84">
        <v>1600</v>
      </c>
      <c r="AD16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0" s="107">
        <v>7.9000000000000101</v>
      </c>
      <c r="AF1600" s="110"/>
      <c r="AG1600" s="2"/>
      <c r="AI1600" s="3"/>
      <c r="AJ1600" s="3"/>
      <c r="AK1600" s="3"/>
    </row>
    <row r="1601" spans="1:37" ht="34.049999999999997" customHeight="1" x14ac:dyDescent="0.3">
      <c r="A1601" t="s">
        <v>2511</v>
      </c>
      <c r="C1601" t="s">
        <v>303</v>
      </c>
      <c r="D1601" s="14"/>
      <c r="E1601" s="14" t="s">
        <v>56</v>
      </c>
      <c r="F1601" s="79">
        <v>7.262711864406814</v>
      </c>
      <c r="G1601" s="80"/>
      <c r="H1601" s="14"/>
      <c r="I1601" s="14"/>
      <c r="J1601" s="15" t="s">
        <v>303</v>
      </c>
      <c r="K1601" s="64"/>
      <c r="L1601" s="64"/>
      <c r="M1601" s="15"/>
      <c r="N1601" s="81"/>
      <c r="O1601" s="82">
        <v>2252.93994140625</v>
      </c>
      <c r="P1601" s="82">
        <v>2835.166259765625</v>
      </c>
      <c r="Q1601" s="75"/>
      <c r="R1601" s="83"/>
      <c r="S1601" s="83"/>
      <c r="T1601" s="77"/>
      <c r="U1601" s="77"/>
      <c r="V1601" s="77"/>
      <c r="W1601" s="77"/>
      <c r="X1601" s="50"/>
      <c r="Y1601" s="50"/>
      <c r="Z1601" s="50"/>
      <c r="AA1601" s="50"/>
      <c r="AB1601" s="49"/>
      <c r="AC1601" s="84">
        <v>1601</v>
      </c>
      <c r="AD16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1" s="107">
        <v>8.0000000000000107</v>
      </c>
      <c r="AF1601" s="110"/>
      <c r="AG1601" s="2"/>
      <c r="AI1601" s="3"/>
      <c r="AJ1601" s="3"/>
      <c r="AK1601" s="3"/>
    </row>
    <row r="1602" spans="1:37" ht="34.049999999999997" customHeight="1" x14ac:dyDescent="0.3">
      <c r="A1602" t="s">
        <v>2512</v>
      </c>
      <c r="C1602" t="s">
        <v>483</v>
      </c>
      <c r="D1602" s="14"/>
      <c r="E1602" s="14" t="s">
        <v>56</v>
      </c>
      <c r="F1602" s="79">
        <v>5.1016949152542601</v>
      </c>
      <c r="G1602" s="80"/>
      <c r="H1602" s="14"/>
      <c r="I1602" s="14"/>
      <c r="J1602" s="15" t="s">
        <v>483</v>
      </c>
      <c r="K1602" s="64"/>
      <c r="L1602" s="64"/>
      <c r="M1602" s="15"/>
      <c r="N1602" s="81"/>
      <c r="O1602" s="82">
        <v>9171.2412109375</v>
      </c>
      <c r="P1602" s="82">
        <v>6060.75537109375</v>
      </c>
      <c r="Q1602" s="75"/>
      <c r="R1602" s="83"/>
      <c r="S1602" s="83"/>
      <c r="T1602" s="77"/>
      <c r="U1602" s="77"/>
      <c r="V1602" s="77"/>
      <c r="W1602" s="77"/>
      <c r="X1602" s="50"/>
      <c r="Y1602" s="50"/>
      <c r="Z1602" s="50"/>
      <c r="AA1602" s="50"/>
      <c r="AB1602" s="49"/>
      <c r="AC1602" s="84">
        <v>1602</v>
      </c>
      <c r="AD16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2" s="107">
        <v>6.5</v>
      </c>
      <c r="AF1602" s="110"/>
      <c r="AG1602" s="2"/>
      <c r="AI1602" s="3"/>
      <c r="AJ1602" s="3"/>
      <c r="AK1602" s="3"/>
    </row>
    <row r="1603" spans="1:37" ht="34.049999999999997" customHeight="1" x14ac:dyDescent="0.3">
      <c r="A1603" t="s">
        <v>2513</v>
      </c>
      <c r="C1603" t="s">
        <v>644</v>
      </c>
      <c r="D1603" s="14"/>
      <c r="E1603" s="14" t="s">
        <v>56</v>
      </c>
      <c r="F1603" s="79">
        <v>5.1016949152542601</v>
      </c>
      <c r="G1603" s="80"/>
      <c r="H1603" s="14"/>
      <c r="I1603" s="14"/>
      <c r="J1603" s="15" t="s">
        <v>644</v>
      </c>
      <c r="K1603" s="64"/>
      <c r="L1603" s="64"/>
      <c r="M1603" s="15"/>
      <c r="N1603" s="81"/>
      <c r="O1603" s="82">
        <v>927.46527099609375</v>
      </c>
      <c r="P1603" s="82">
        <v>2538.002685546875</v>
      </c>
      <c r="Q1603" s="75"/>
      <c r="R1603" s="83"/>
      <c r="S1603" s="83"/>
      <c r="T1603" s="77"/>
      <c r="U1603" s="77"/>
      <c r="V1603" s="77"/>
      <c r="W1603" s="77"/>
      <c r="X1603" s="50"/>
      <c r="Y1603" s="50"/>
      <c r="Z1603" s="50"/>
      <c r="AA1603" s="50"/>
      <c r="AB1603" s="49"/>
      <c r="AC1603" s="84">
        <v>1603</v>
      </c>
      <c r="AD16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3" s="107">
        <v>6.5</v>
      </c>
      <c r="AF1603" s="110"/>
      <c r="AG1603" s="2"/>
      <c r="AI1603" s="3"/>
      <c r="AJ1603" s="3"/>
      <c r="AK1603" s="3"/>
    </row>
    <row r="1604" spans="1:37" ht="34.049999999999997" customHeight="1" x14ac:dyDescent="0.3">
      <c r="A1604" t="s">
        <v>2514</v>
      </c>
      <c r="C1604" t="s">
        <v>581</v>
      </c>
      <c r="D1604" s="14"/>
      <c r="E1604" s="14" t="s">
        <v>56</v>
      </c>
      <c r="F1604" s="79">
        <v>5.1016949152542601</v>
      </c>
      <c r="G1604" s="80"/>
      <c r="H1604" s="14"/>
      <c r="I1604" s="14"/>
      <c r="J1604" s="15" t="s">
        <v>581</v>
      </c>
      <c r="K1604" s="64"/>
      <c r="L1604" s="64"/>
      <c r="M1604" s="15"/>
      <c r="N1604" s="81"/>
      <c r="O1604" s="82">
        <v>4377.36181640625</v>
      </c>
      <c r="P1604" s="82">
        <v>1007.458984375</v>
      </c>
      <c r="Q1604" s="75"/>
      <c r="R1604" s="83"/>
      <c r="S1604" s="83"/>
      <c r="T1604" s="77"/>
      <c r="U1604" s="77"/>
      <c r="V1604" s="77"/>
      <c r="W1604" s="77"/>
      <c r="X1604" s="50"/>
      <c r="Y1604" s="50"/>
      <c r="Z1604" s="50"/>
      <c r="AA1604" s="50"/>
      <c r="AB1604" s="49"/>
      <c r="AC1604" s="84">
        <v>1604</v>
      </c>
      <c r="AD16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4" s="107">
        <v>6.5</v>
      </c>
      <c r="AF1604" s="110"/>
      <c r="AG1604" s="2"/>
      <c r="AI1604" s="3"/>
      <c r="AJ1604" s="3"/>
      <c r="AK1604" s="3"/>
    </row>
    <row r="1605" spans="1:37" ht="34.049999999999997" customHeight="1" x14ac:dyDescent="0.3">
      <c r="A1605" t="s">
        <v>2515</v>
      </c>
      <c r="C1605" t="s">
        <v>253</v>
      </c>
      <c r="D1605" s="14"/>
      <c r="E1605" s="14" t="s">
        <v>56</v>
      </c>
      <c r="F1605" s="79">
        <v>5.1016949152542601</v>
      </c>
      <c r="G1605" s="80"/>
      <c r="H1605" s="14"/>
      <c r="I1605" s="14"/>
      <c r="J1605" s="15" t="s">
        <v>253</v>
      </c>
      <c r="K1605" s="64"/>
      <c r="L1605" s="64"/>
      <c r="M1605" s="15"/>
      <c r="N1605" s="81"/>
      <c r="O1605" s="82">
        <v>6785.6640625</v>
      </c>
      <c r="P1605" s="82">
        <v>8670.8046875</v>
      </c>
      <c r="Q1605" s="75"/>
      <c r="R1605" s="83"/>
      <c r="S1605" s="83"/>
      <c r="T1605" s="77"/>
      <c r="U1605" s="77"/>
      <c r="V1605" s="77"/>
      <c r="W1605" s="77"/>
      <c r="X1605" s="50"/>
      <c r="Y1605" s="50"/>
      <c r="Z1605" s="50"/>
      <c r="AA1605" s="50"/>
      <c r="AB1605" s="49"/>
      <c r="AC1605" s="84">
        <v>1605</v>
      </c>
      <c r="AD16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5" s="107">
        <v>6.5</v>
      </c>
      <c r="AF1605" s="110"/>
      <c r="AG1605" s="2"/>
      <c r="AI1605" s="3"/>
      <c r="AJ1605" s="3"/>
      <c r="AK1605" s="3"/>
    </row>
    <row r="1606" spans="1:37" ht="34.049999999999997" customHeight="1" x14ac:dyDescent="0.3">
      <c r="A1606" t="s">
        <v>2516</v>
      </c>
      <c r="C1606" t="s">
        <v>395</v>
      </c>
      <c r="D1606" s="14"/>
      <c r="E1606" s="14" t="s">
        <v>56</v>
      </c>
      <c r="F1606" s="79">
        <v>5.1016949152542601</v>
      </c>
      <c r="G1606" s="80"/>
      <c r="H1606" s="14"/>
      <c r="I1606" s="14"/>
      <c r="J1606" s="15" t="s">
        <v>395</v>
      </c>
      <c r="K1606" s="64"/>
      <c r="L1606" s="64"/>
      <c r="M1606" s="15"/>
      <c r="N1606" s="81"/>
      <c r="O1606" s="82">
        <v>1635.0179443359375</v>
      </c>
      <c r="P1606" s="82">
        <v>6352.6201171875</v>
      </c>
      <c r="Q1606" s="75"/>
      <c r="R1606" s="83"/>
      <c r="S1606" s="83"/>
      <c r="T1606" s="77"/>
      <c r="U1606" s="77"/>
      <c r="V1606" s="77"/>
      <c r="W1606" s="77"/>
      <c r="X1606" s="50"/>
      <c r="Y1606" s="50"/>
      <c r="Z1606" s="50"/>
      <c r="AA1606" s="50"/>
      <c r="AB1606" s="49"/>
      <c r="AC1606" s="84">
        <v>1606</v>
      </c>
      <c r="AD16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6" s="107">
        <v>6.5</v>
      </c>
      <c r="AF1606" s="110"/>
      <c r="AG1606" s="2"/>
      <c r="AI1606" s="3"/>
      <c r="AJ1606" s="3"/>
      <c r="AK1606" s="3"/>
    </row>
    <row r="1607" spans="1:37" ht="34.049999999999997" customHeight="1" x14ac:dyDescent="0.3">
      <c r="A1607" t="s">
        <v>2517</v>
      </c>
      <c r="C1607" t="s">
        <v>300</v>
      </c>
      <c r="D1607" s="14"/>
      <c r="E1607" s="14" t="s">
        <v>56</v>
      </c>
      <c r="F1607" s="79">
        <v>5.1016949152542601</v>
      </c>
      <c r="G1607" s="80"/>
      <c r="H1607" s="14"/>
      <c r="I1607" s="14"/>
      <c r="J1607" s="15" t="s">
        <v>300</v>
      </c>
      <c r="K1607" s="64"/>
      <c r="L1607" s="64"/>
      <c r="M1607" s="15"/>
      <c r="N1607" s="81"/>
      <c r="O1607" s="82">
        <v>3485.951904296875</v>
      </c>
      <c r="P1607" s="82">
        <v>5433.26025390625</v>
      </c>
      <c r="Q1607" s="75"/>
      <c r="R1607" s="83"/>
      <c r="S1607" s="83"/>
      <c r="T1607" s="77"/>
      <c r="U1607" s="77"/>
      <c r="V1607" s="77"/>
      <c r="W1607" s="77"/>
      <c r="X1607" s="50"/>
      <c r="Y1607" s="50"/>
      <c r="Z1607" s="50"/>
      <c r="AA1607" s="50"/>
      <c r="AB1607" s="49"/>
      <c r="AC1607" s="84">
        <v>1607</v>
      </c>
      <c r="AD16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7" s="107">
        <v>6.5</v>
      </c>
      <c r="AF1607" s="110"/>
      <c r="AG1607" s="2"/>
      <c r="AI1607" s="3"/>
      <c r="AJ1607" s="3"/>
      <c r="AK1607" s="3"/>
    </row>
    <row r="1608" spans="1:37" ht="34.049999999999997" customHeight="1" x14ac:dyDescent="0.3">
      <c r="A1608" t="s">
        <v>2518</v>
      </c>
      <c r="C1608" t="s">
        <v>278</v>
      </c>
      <c r="D1608" s="14"/>
      <c r="E1608" s="14" t="s">
        <v>56</v>
      </c>
      <c r="F1608" s="79">
        <v>5.1016949152542601</v>
      </c>
      <c r="G1608" s="80"/>
      <c r="H1608" s="14"/>
      <c r="I1608" s="14"/>
      <c r="J1608" s="15" t="s">
        <v>278</v>
      </c>
      <c r="K1608" s="64"/>
      <c r="L1608" s="64"/>
      <c r="M1608" s="15"/>
      <c r="N1608" s="81"/>
      <c r="O1608" s="82">
        <v>4978.17919921875</v>
      </c>
      <c r="P1608" s="82">
        <v>9280.0517578125</v>
      </c>
      <c r="Q1608" s="75"/>
      <c r="R1608" s="83"/>
      <c r="S1608" s="83"/>
      <c r="T1608" s="77"/>
      <c r="U1608" s="77"/>
      <c r="V1608" s="77"/>
      <c r="W1608" s="77"/>
      <c r="X1608" s="50"/>
      <c r="Y1608" s="50"/>
      <c r="Z1608" s="50"/>
      <c r="AA1608" s="50"/>
      <c r="AB1608" s="49"/>
      <c r="AC1608" s="84">
        <v>1608</v>
      </c>
      <c r="AD16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8" s="107">
        <v>6.5</v>
      </c>
      <c r="AF1608" s="110"/>
      <c r="AG1608" s="2"/>
      <c r="AI1608" s="3"/>
      <c r="AJ1608" s="3"/>
      <c r="AK1608" s="3"/>
    </row>
    <row r="1609" spans="1:37" ht="34.049999999999997" customHeight="1" x14ac:dyDescent="0.3">
      <c r="A1609" t="s">
        <v>2519</v>
      </c>
      <c r="C1609" t="s">
        <v>190</v>
      </c>
      <c r="D1609" s="14"/>
      <c r="E1609" s="14" t="s">
        <v>56</v>
      </c>
      <c r="F1609" s="79">
        <v>5.1016949152542601</v>
      </c>
      <c r="G1609" s="80"/>
      <c r="H1609" s="14"/>
      <c r="I1609" s="14"/>
      <c r="J1609" s="15" t="s">
        <v>190</v>
      </c>
      <c r="K1609" s="64"/>
      <c r="L1609" s="64"/>
      <c r="M1609" s="15"/>
      <c r="N1609" s="81"/>
      <c r="O1609" s="82">
        <v>7228.71435546875</v>
      </c>
      <c r="P1609" s="82">
        <v>2123.504638671875</v>
      </c>
      <c r="Q1609" s="75"/>
      <c r="R1609" s="83"/>
      <c r="S1609" s="83"/>
      <c r="T1609" s="77"/>
      <c r="U1609" s="77"/>
      <c r="V1609" s="77"/>
      <c r="W1609" s="77"/>
      <c r="X1609" s="50"/>
      <c r="Y1609" s="50"/>
      <c r="Z1609" s="50"/>
      <c r="AA1609" s="50"/>
      <c r="AB1609" s="49"/>
      <c r="AC1609" s="84">
        <v>1609</v>
      </c>
      <c r="AD16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09" s="107">
        <v>6.5</v>
      </c>
      <c r="AF1609" s="110"/>
      <c r="AG1609" s="2"/>
      <c r="AI1609" s="3"/>
      <c r="AJ1609" s="3"/>
      <c r="AK1609" s="3"/>
    </row>
    <row r="1610" spans="1:37" ht="34.049999999999997" customHeight="1" x14ac:dyDescent="0.3">
      <c r="A1610" t="s">
        <v>2520</v>
      </c>
      <c r="C1610" t="s">
        <v>546</v>
      </c>
      <c r="D1610" s="14"/>
      <c r="E1610" s="14" t="s">
        <v>56</v>
      </c>
      <c r="F1610" s="79">
        <v>5.1016949152542601</v>
      </c>
      <c r="G1610" s="80"/>
      <c r="H1610" s="14"/>
      <c r="I1610" s="14"/>
      <c r="J1610" s="15" t="s">
        <v>546</v>
      </c>
      <c r="K1610" s="64"/>
      <c r="L1610" s="64"/>
      <c r="M1610" s="15"/>
      <c r="N1610" s="81"/>
      <c r="O1610" s="82">
        <v>5815.0224609375</v>
      </c>
      <c r="P1610" s="82">
        <v>8663.8115234375</v>
      </c>
      <c r="Q1610" s="75"/>
      <c r="R1610" s="83"/>
      <c r="S1610" s="83"/>
      <c r="T1610" s="77"/>
      <c r="U1610" s="77"/>
      <c r="V1610" s="77"/>
      <c r="W1610" s="77"/>
      <c r="X1610" s="50"/>
      <c r="Y1610" s="50"/>
      <c r="Z1610" s="50"/>
      <c r="AA1610" s="50"/>
      <c r="AB1610" s="49"/>
      <c r="AC1610" s="84">
        <v>1610</v>
      </c>
      <c r="AD16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0" s="107">
        <v>6.5</v>
      </c>
      <c r="AF1610" s="110"/>
      <c r="AG1610" s="2"/>
      <c r="AI1610" s="3"/>
      <c r="AJ1610" s="3"/>
      <c r="AK1610" s="3"/>
    </row>
    <row r="1611" spans="1:37" ht="34.049999999999997" customHeight="1" x14ac:dyDescent="0.3">
      <c r="A1611" t="s">
        <v>2521</v>
      </c>
      <c r="C1611" t="s">
        <v>645</v>
      </c>
      <c r="D1611" s="14"/>
      <c r="E1611" s="14" t="s">
        <v>56</v>
      </c>
      <c r="F1611" s="79">
        <v>5.1016949152542601</v>
      </c>
      <c r="G1611" s="80"/>
      <c r="H1611" s="14"/>
      <c r="I1611" s="14"/>
      <c r="J1611" s="15" t="s">
        <v>645</v>
      </c>
      <c r="K1611" s="64"/>
      <c r="L1611" s="64"/>
      <c r="M1611" s="15"/>
      <c r="N1611" s="81"/>
      <c r="O1611" s="82">
        <v>7676.1845703125</v>
      </c>
      <c r="P1611" s="82">
        <v>6519.732421875</v>
      </c>
      <c r="Q1611" s="75"/>
      <c r="R1611" s="83"/>
      <c r="S1611" s="83"/>
      <c r="T1611" s="77"/>
      <c r="U1611" s="77"/>
      <c r="V1611" s="77"/>
      <c r="W1611" s="77"/>
      <c r="X1611" s="50"/>
      <c r="Y1611" s="50"/>
      <c r="Z1611" s="50"/>
      <c r="AA1611" s="50"/>
      <c r="AB1611" s="49"/>
      <c r="AC1611" s="84">
        <v>1611</v>
      </c>
      <c r="AD16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1" s="107">
        <v>6.5</v>
      </c>
      <c r="AF1611" s="110"/>
      <c r="AG1611" s="2"/>
      <c r="AI1611" s="3"/>
      <c r="AJ1611" s="3"/>
      <c r="AK1611" s="3"/>
    </row>
    <row r="1612" spans="1:37" ht="34.049999999999997" customHeight="1" x14ac:dyDescent="0.3">
      <c r="A1612" t="s">
        <v>2522</v>
      </c>
      <c r="C1612" t="s">
        <v>248</v>
      </c>
      <c r="D1612" s="14"/>
      <c r="E1612" s="14" t="s">
        <v>56</v>
      </c>
      <c r="F1612" s="79">
        <v>5.1016949152542601</v>
      </c>
      <c r="G1612" s="80"/>
      <c r="H1612" s="14"/>
      <c r="I1612" s="14"/>
      <c r="J1612" s="15" t="s">
        <v>248</v>
      </c>
      <c r="K1612" s="64"/>
      <c r="L1612" s="64"/>
      <c r="M1612" s="15"/>
      <c r="N1612" s="81"/>
      <c r="O1612" s="82">
        <v>381.86151123046875</v>
      </c>
      <c r="P1612" s="82">
        <v>6530.2412109375</v>
      </c>
      <c r="Q1612" s="75"/>
      <c r="R1612" s="83"/>
      <c r="S1612" s="83"/>
      <c r="T1612" s="77"/>
      <c r="U1612" s="77"/>
      <c r="V1612" s="77"/>
      <c r="W1612" s="77"/>
      <c r="X1612" s="50"/>
      <c r="Y1612" s="50"/>
      <c r="Z1612" s="50"/>
      <c r="AA1612" s="50"/>
      <c r="AB1612" s="49"/>
      <c r="AC1612" s="84">
        <v>1612</v>
      </c>
      <c r="AD16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2" s="107">
        <v>6.5</v>
      </c>
      <c r="AF1612" s="110"/>
      <c r="AG1612" s="2"/>
      <c r="AI1612" s="3"/>
      <c r="AJ1612" s="3"/>
      <c r="AK1612" s="3"/>
    </row>
    <row r="1613" spans="1:37" ht="34.049999999999997" customHeight="1" x14ac:dyDescent="0.3">
      <c r="A1613" t="s">
        <v>2523</v>
      </c>
      <c r="C1613" t="s">
        <v>640</v>
      </c>
      <c r="D1613" s="14"/>
      <c r="E1613" s="14" t="s">
        <v>56</v>
      </c>
      <c r="F1613" s="79">
        <v>5.1016949152542601</v>
      </c>
      <c r="G1613" s="80"/>
      <c r="H1613" s="14"/>
      <c r="I1613" s="14"/>
      <c r="J1613" s="15" t="s">
        <v>640</v>
      </c>
      <c r="K1613" s="64"/>
      <c r="L1613" s="64"/>
      <c r="M1613" s="15"/>
      <c r="N1613" s="81"/>
      <c r="O1613" s="82">
        <v>8726.2958984375</v>
      </c>
      <c r="P1613" s="82">
        <v>5156.90673828125</v>
      </c>
      <c r="Q1613" s="75"/>
      <c r="R1613" s="83"/>
      <c r="S1613" s="83"/>
      <c r="T1613" s="77"/>
      <c r="U1613" s="77"/>
      <c r="V1613" s="77"/>
      <c r="W1613" s="77"/>
      <c r="X1613" s="50"/>
      <c r="Y1613" s="50"/>
      <c r="Z1613" s="50"/>
      <c r="AA1613" s="50"/>
      <c r="AB1613" s="49"/>
      <c r="AC1613" s="84">
        <v>1613</v>
      </c>
      <c r="AD16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3" s="107">
        <v>6.5</v>
      </c>
      <c r="AF1613" s="110"/>
      <c r="AG1613" s="2"/>
      <c r="AI1613" s="3"/>
      <c r="AJ1613" s="3"/>
      <c r="AK1613" s="3"/>
    </row>
    <row r="1614" spans="1:37" ht="34.049999999999997" customHeight="1" x14ac:dyDescent="0.3">
      <c r="A1614" t="s">
        <v>2175</v>
      </c>
      <c r="C1614" t="s">
        <v>409</v>
      </c>
      <c r="D1614" s="14"/>
      <c r="E1614" s="14" t="s">
        <v>56</v>
      </c>
      <c r="F1614" s="79">
        <v>5.1016949152542601</v>
      </c>
      <c r="G1614" s="80"/>
      <c r="H1614" s="14"/>
      <c r="I1614" s="14"/>
      <c r="J1614" s="15" t="s">
        <v>409</v>
      </c>
      <c r="K1614" s="64"/>
      <c r="L1614" s="64"/>
      <c r="M1614" s="15"/>
      <c r="N1614" s="81"/>
      <c r="O1614" s="82">
        <v>7417.57080078125</v>
      </c>
      <c r="P1614" s="82">
        <v>6050.71728515625</v>
      </c>
      <c r="Q1614" s="75"/>
      <c r="R1614" s="83"/>
      <c r="S1614" s="83"/>
      <c r="T1614" s="77"/>
      <c r="U1614" s="77"/>
      <c r="V1614" s="77"/>
      <c r="W1614" s="77"/>
      <c r="X1614" s="50"/>
      <c r="Y1614" s="50"/>
      <c r="Z1614" s="50"/>
      <c r="AA1614" s="50"/>
      <c r="AB1614" s="49"/>
      <c r="AC1614" s="84">
        <v>1614</v>
      </c>
      <c r="AD16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4" s="107">
        <v>6.5</v>
      </c>
      <c r="AF1614" s="110"/>
      <c r="AG1614" s="2"/>
      <c r="AI1614" s="3"/>
      <c r="AJ1614" s="3"/>
      <c r="AK1614" s="3"/>
    </row>
    <row r="1615" spans="1:37" ht="34.049999999999997" customHeight="1" x14ac:dyDescent="0.3">
      <c r="A1615" t="s">
        <v>2524</v>
      </c>
      <c r="C1615" t="s">
        <v>575</v>
      </c>
      <c r="D1615" s="14"/>
      <c r="E1615" s="14" t="s">
        <v>56</v>
      </c>
      <c r="F1615" s="79">
        <v>5.1016949152542601</v>
      </c>
      <c r="G1615" s="80"/>
      <c r="H1615" s="14"/>
      <c r="I1615" s="14"/>
      <c r="J1615" s="15" t="s">
        <v>575</v>
      </c>
      <c r="K1615" s="64"/>
      <c r="L1615" s="64"/>
      <c r="M1615" s="15"/>
      <c r="N1615" s="81"/>
      <c r="O1615" s="82">
        <v>8986.828125</v>
      </c>
      <c r="P1615" s="82">
        <v>5590.7431640625</v>
      </c>
      <c r="Q1615" s="75"/>
      <c r="R1615" s="83"/>
      <c r="S1615" s="83"/>
      <c r="T1615" s="77"/>
      <c r="U1615" s="77"/>
      <c r="V1615" s="77"/>
      <c r="W1615" s="77"/>
      <c r="X1615" s="50"/>
      <c r="Y1615" s="50"/>
      <c r="Z1615" s="50"/>
      <c r="AA1615" s="50"/>
      <c r="AB1615" s="49"/>
      <c r="AC1615" s="84">
        <v>1615</v>
      </c>
      <c r="AD16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5" s="107">
        <v>6.5</v>
      </c>
      <c r="AF1615" s="110"/>
      <c r="AG1615" s="2"/>
      <c r="AI1615" s="3"/>
      <c r="AJ1615" s="3"/>
      <c r="AK1615" s="3"/>
    </row>
    <row r="1616" spans="1:37" ht="34.049999999999997" customHeight="1" x14ac:dyDescent="0.3">
      <c r="A1616" t="s">
        <v>2525</v>
      </c>
      <c r="C1616" t="s">
        <v>602</v>
      </c>
      <c r="D1616" s="14"/>
      <c r="E1616" s="14" t="s">
        <v>56</v>
      </c>
      <c r="F1616" s="79">
        <v>5.1016949152542601</v>
      </c>
      <c r="G1616" s="80"/>
      <c r="H1616" s="14"/>
      <c r="I1616" s="14"/>
      <c r="J1616" s="15" t="s">
        <v>602</v>
      </c>
      <c r="K1616" s="64"/>
      <c r="L1616" s="64"/>
      <c r="M1616" s="15"/>
      <c r="N1616" s="81"/>
      <c r="O1616" s="82">
        <v>6559.54541015625</v>
      </c>
      <c r="P1616" s="82">
        <v>7291.3623046875</v>
      </c>
      <c r="Q1616" s="75"/>
      <c r="R1616" s="83"/>
      <c r="S1616" s="83"/>
      <c r="T1616" s="77"/>
      <c r="U1616" s="77"/>
      <c r="V1616" s="77"/>
      <c r="W1616" s="77"/>
      <c r="X1616" s="50"/>
      <c r="Y1616" s="50"/>
      <c r="Z1616" s="50"/>
      <c r="AA1616" s="50"/>
      <c r="AB1616" s="49"/>
      <c r="AC1616" s="84">
        <v>1616</v>
      </c>
      <c r="AD16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6" s="107">
        <v>6.5</v>
      </c>
      <c r="AF1616" s="110"/>
      <c r="AG1616" s="2"/>
      <c r="AI1616" s="3"/>
      <c r="AJ1616" s="3"/>
      <c r="AK1616" s="3"/>
    </row>
    <row r="1617" spans="1:37" ht="34.049999999999997" customHeight="1" x14ac:dyDescent="0.3">
      <c r="A1617" t="s">
        <v>2526</v>
      </c>
      <c r="C1617" t="s">
        <v>190</v>
      </c>
      <c r="D1617" s="14"/>
      <c r="E1617" s="14" t="s">
        <v>56</v>
      </c>
      <c r="F1617" s="79">
        <v>5.1016949152542601</v>
      </c>
      <c r="G1617" s="80"/>
      <c r="H1617" s="14"/>
      <c r="I1617" s="14"/>
      <c r="J1617" s="15" t="s">
        <v>190</v>
      </c>
      <c r="K1617" s="64"/>
      <c r="L1617" s="64"/>
      <c r="M1617" s="15"/>
      <c r="N1617" s="81"/>
      <c r="O1617" s="82">
        <v>6571.27392578125</v>
      </c>
      <c r="P1617" s="82">
        <v>4282.68603515625</v>
      </c>
      <c r="Q1617" s="75"/>
      <c r="R1617" s="83"/>
      <c r="S1617" s="83"/>
      <c r="T1617" s="77"/>
      <c r="U1617" s="77"/>
      <c r="V1617" s="77"/>
      <c r="W1617" s="77"/>
      <c r="X1617" s="50"/>
      <c r="Y1617" s="50"/>
      <c r="Z1617" s="50"/>
      <c r="AA1617" s="50"/>
      <c r="AB1617" s="49"/>
      <c r="AC1617" s="84">
        <v>1617</v>
      </c>
      <c r="AD16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7" s="107">
        <v>6.5</v>
      </c>
      <c r="AF1617" s="110"/>
      <c r="AG1617" s="2"/>
      <c r="AI1617" s="3"/>
      <c r="AJ1617" s="3"/>
      <c r="AK1617" s="3"/>
    </row>
    <row r="1618" spans="1:37" ht="34.049999999999997" customHeight="1" x14ac:dyDescent="0.3">
      <c r="A1618" t="s">
        <v>2527</v>
      </c>
      <c r="C1618" t="s">
        <v>303</v>
      </c>
      <c r="D1618" s="14"/>
      <c r="E1618" s="14" t="s">
        <v>56</v>
      </c>
      <c r="F1618" s="79">
        <v>5.1016949152542601</v>
      </c>
      <c r="G1618" s="80"/>
      <c r="H1618" s="14"/>
      <c r="I1618" s="14"/>
      <c r="J1618" s="15" t="s">
        <v>303</v>
      </c>
      <c r="K1618" s="64"/>
      <c r="L1618" s="64"/>
      <c r="M1618" s="15"/>
      <c r="N1618" s="81"/>
      <c r="O1618" s="82">
        <v>2569.472412109375</v>
      </c>
      <c r="P1618" s="82">
        <v>2031.9842529296875</v>
      </c>
      <c r="Q1618" s="75"/>
      <c r="R1618" s="83"/>
      <c r="S1618" s="83"/>
      <c r="T1618" s="77"/>
      <c r="U1618" s="77"/>
      <c r="V1618" s="77"/>
      <c r="W1618" s="77"/>
      <c r="X1618" s="50"/>
      <c r="Y1618" s="50"/>
      <c r="Z1618" s="50"/>
      <c r="AA1618" s="50"/>
      <c r="AB1618" s="49"/>
      <c r="AC1618" s="84">
        <v>1618</v>
      </c>
      <c r="AD16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8" s="107">
        <v>6.5</v>
      </c>
      <c r="AF1618" s="110"/>
      <c r="AG1618" s="2"/>
      <c r="AI1618" s="3"/>
      <c r="AJ1618" s="3"/>
      <c r="AK1618" s="3"/>
    </row>
    <row r="1619" spans="1:37" ht="34.049999999999997" customHeight="1" x14ac:dyDescent="0.3">
      <c r="A1619" t="s">
        <v>2528</v>
      </c>
      <c r="C1619" t="s">
        <v>537</v>
      </c>
      <c r="D1619" s="14"/>
      <c r="E1619" s="14" t="s">
        <v>56</v>
      </c>
      <c r="F1619" s="79">
        <v>5.1016949152542601</v>
      </c>
      <c r="G1619" s="80"/>
      <c r="H1619" s="14"/>
      <c r="I1619" s="14"/>
      <c r="J1619" s="15" t="s">
        <v>537</v>
      </c>
      <c r="K1619" s="64"/>
      <c r="L1619" s="64"/>
      <c r="M1619" s="15"/>
      <c r="N1619" s="81"/>
      <c r="O1619" s="82">
        <v>6614.158203125</v>
      </c>
      <c r="P1619" s="82">
        <v>311.92611694335937</v>
      </c>
      <c r="Q1619" s="75"/>
      <c r="R1619" s="83"/>
      <c r="S1619" s="83"/>
      <c r="T1619" s="77"/>
      <c r="U1619" s="77"/>
      <c r="V1619" s="77"/>
      <c r="W1619" s="77"/>
      <c r="X1619" s="50"/>
      <c r="Y1619" s="50"/>
      <c r="Z1619" s="50"/>
      <c r="AA1619" s="50"/>
      <c r="AB1619" s="49"/>
      <c r="AC1619" s="84">
        <v>1619</v>
      </c>
      <c r="AD16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19" s="107">
        <v>6.5</v>
      </c>
      <c r="AF1619" s="110"/>
      <c r="AG1619" s="2"/>
      <c r="AI1619" s="3"/>
      <c r="AJ1619" s="3"/>
      <c r="AK1619" s="3"/>
    </row>
    <row r="1620" spans="1:37" ht="34.049999999999997" customHeight="1" x14ac:dyDescent="0.3">
      <c r="A1620" t="s">
        <v>2529</v>
      </c>
      <c r="C1620" t="s">
        <v>535</v>
      </c>
      <c r="D1620" s="14"/>
      <c r="E1620" s="14" t="s">
        <v>56</v>
      </c>
      <c r="F1620" s="79">
        <v>5.1016949152542601</v>
      </c>
      <c r="G1620" s="80"/>
      <c r="H1620" s="14"/>
      <c r="I1620" s="14"/>
      <c r="J1620" s="15" t="s">
        <v>535</v>
      </c>
      <c r="K1620" s="64"/>
      <c r="L1620" s="64"/>
      <c r="M1620" s="15"/>
      <c r="N1620" s="81"/>
      <c r="O1620" s="82">
        <v>9601.849609375</v>
      </c>
      <c r="P1620" s="82">
        <v>3029.561767578125</v>
      </c>
      <c r="Q1620" s="75"/>
      <c r="R1620" s="83"/>
      <c r="S1620" s="83"/>
      <c r="T1620" s="77"/>
      <c r="U1620" s="77"/>
      <c r="V1620" s="77"/>
      <c r="W1620" s="77"/>
      <c r="X1620" s="50"/>
      <c r="Y1620" s="50"/>
      <c r="Z1620" s="50"/>
      <c r="AA1620" s="50"/>
      <c r="AB1620" s="49"/>
      <c r="AC1620" s="84">
        <v>1620</v>
      </c>
      <c r="AD16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0" s="107">
        <v>6.5</v>
      </c>
      <c r="AF1620" s="110"/>
      <c r="AG1620" s="2"/>
      <c r="AI1620" s="3"/>
      <c r="AJ1620" s="3"/>
      <c r="AK1620" s="3"/>
    </row>
    <row r="1621" spans="1:37" ht="34.049999999999997" customHeight="1" x14ac:dyDescent="0.3">
      <c r="A1621" t="s">
        <v>2530</v>
      </c>
      <c r="C1621" t="s">
        <v>483</v>
      </c>
      <c r="D1621" s="14"/>
      <c r="E1621" s="14" t="s">
        <v>56</v>
      </c>
      <c r="F1621" s="79">
        <v>5.1016949152542601</v>
      </c>
      <c r="G1621" s="80"/>
      <c r="H1621" s="14"/>
      <c r="I1621" s="14"/>
      <c r="J1621" s="15" t="s">
        <v>483</v>
      </c>
      <c r="K1621" s="64"/>
      <c r="L1621" s="64"/>
      <c r="M1621" s="15"/>
      <c r="N1621" s="81"/>
      <c r="O1621" s="82">
        <v>5981.3662109375</v>
      </c>
      <c r="P1621" s="82">
        <v>4374.4443359375</v>
      </c>
      <c r="Q1621" s="75"/>
      <c r="R1621" s="83"/>
      <c r="S1621" s="83"/>
      <c r="T1621" s="77"/>
      <c r="U1621" s="77"/>
      <c r="V1621" s="77"/>
      <c r="W1621" s="77"/>
      <c r="X1621" s="50"/>
      <c r="Y1621" s="50"/>
      <c r="Z1621" s="50"/>
      <c r="AA1621" s="50"/>
      <c r="AB1621" s="49"/>
      <c r="AC1621" s="84">
        <v>1621</v>
      </c>
      <c r="AD16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1" s="107">
        <v>6.5</v>
      </c>
      <c r="AF1621" s="110"/>
      <c r="AG1621" s="2"/>
      <c r="AI1621" s="3"/>
      <c r="AJ1621" s="3"/>
      <c r="AK1621" s="3"/>
    </row>
    <row r="1622" spans="1:37" ht="34.049999999999997" customHeight="1" x14ac:dyDescent="0.3">
      <c r="A1622" t="s">
        <v>2531</v>
      </c>
      <c r="C1622" t="s">
        <v>341</v>
      </c>
      <c r="D1622" s="14"/>
      <c r="E1622" s="14" t="s">
        <v>56</v>
      </c>
      <c r="F1622" s="79">
        <v>5.1016949152542601</v>
      </c>
      <c r="G1622" s="80"/>
      <c r="H1622" s="14"/>
      <c r="I1622" s="14"/>
      <c r="J1622" s="15" t="s">
        <v>341</v>
      </c>
      <c r="K1622" s="64"/>
      <c r="L1622" s="64"/>
      <c r="M1622" s="15"/>
      <c r="N1622" s="81"/>
      <c r="O1622" s="82">
        <v>3031.00146484375</v>
      </c>
      <c r="P1622" s="82">
        <v>6360.0234375</v>
      </c>
      <c r="Q1622" s="75"/>
      <c r="R1622" s="83"/>
      <c r="S1622" s="83"/>
      <c r="T1622" s="77"/>
      <c r="U1622" s="77"/>
      <c r="V1622" s="77"/>
      <c r="W1622" s="77"/>
      <c r="X1622" s="50"/>
      <c r="Y1622" s="50"/>
      <c r="Z1622" s="50"/>
      <c r="AA1622" s="50"/>
      <c r="AB1622" s="49"/>
      <c r="AC1622" s="84">
        <v>1622</v>
      </c>
      <c r="AD16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2" s="107">
        <v>6.5</v>
      </c>
      <c r="AF1622" s="110"/>
      <c r="AG1622" s="2"/>
      <c r="AI1622" s="3"/>
      <c r="AJ1622" s="3"/>
      <c r="AK1622" s="3"/>
    </row>
    <row r="1623" spans="1:37" ht="34.049999999999997" customHeight="1" x14ac:dyDescent="0.3">
      <c r="A1623" t="s">
        <v>2532</v>
      </c>
      <c r="C1623" t="s">
        <v>646</v>
      </c>
      <c r="D1623" s="14"/>
      <c r="E1623" s="14" t="s">
        <v>56</v>
      </c>
      <c r="F1623" s="79">
        <v>5.1016949152542601</v>
      </c>
      <c r="G1623" s="80"/>
      <c r="H1623" s="14"/>
      <c r="I1623" s="14"/>
      <c r="J1623" s="15" t="s">
        <v>646</v>
      </c>
      <c r="K1623" s="64"/>
      <c r="L1623" s="64"/>
      <c r="M1623" s="15"/>
      <c r="N1623" s="81"/>
      <c r="O1623" s="82">
        <v>5865.31494140625</v>
      </c>
      <c r="P1623" s="82">
        <v>9495.5888671875</v>
      </c>
      <c r="Q1623" s="75"/>
      <c r="R1623" s="83"/>
      <c r="S1623" s="83"/>
      <c r="T1623" s="77"/>
      <c r="U1623" s="77"/>
      <c r="V1623" s="77"/>
      <c r="W1623" s="77"/>
      <c r="X1623" s="50"/>
      <c r="Y1623" s="50"/>
      <c r="Z1623" s="50"/>
      <c r="AA1623" s="50"/>
      <c r="AB1623" s="49"/>
      <c r="AC1623" s="84">
        <v>1623</v>
      </c>
      <c r="AD16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3" s="107">
        <v>6.5</v>
      </c>
      <c r="AF1623" s="110"/>
      <c r="AG1623" s="2"/>
      <c r="AI1623" s="3"/>
      <c r="AJ1623" s="3"/>
      <c r="AK1623" s="3"/>
    </row>
    <row r="1624" spans="1:37" ht="34.049999999999997" customHeight="1" x14ac:dyDescent="0.3">
      <c r="A1624" t="s">
        <v>2533</v>
      </c>
      <c r="C1624" t="s">
        <v>178</v>
      </c>
      <c r="D1624" s="14"/>
      <c r="E1624" s="14" t="s">
        <v>56</v>
      </c>
      <c r="F1624" s="79">
        <v>5.1016949152542601</v>
      </c>
      <c r="G1624" s="80"/>
      <c r="H1624" s="14"/>
      <c r="I1624" s="14"/>
      <c r="J1624" s="15" t="s">
        <v>178</v>
      </c>
      <c r="K1624" s="64"/>
      <c r="L1624" s="64"/>
      <c r="M1624" s="15"/>
      <c r="N1624" s="81"/>
      <c r="O1624" s="82">
        <v>1854.6102294921875</v>
      </c>
      <c r="P1624" s="82">
        <v>3648.78125</v>
      </c>
      <c r="Q1624" s="75"/>
      <c r="R1624" s="83"/>
      <c r="S1624" s="83"/>
      <c r="T1624" s="77"/>
      <c r="U1624" s="77"/>
      <c r="V1624" s="77"/>
      <c r="W1624" s="77"/>
      <c r="X1624" s="50"/>
      <c r="Y1624" s="50"/>
      <c r="Z1624" s="50"/>
      <c r="AA1624" s="50"/>
      <c r="AB1624" s="49"/>
      <c r="AC1624" s="84">
        <v>1624</v>
      </c>
      <c r="AD16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4" s="107">
        <v>6.5</v>
      </c>
      <c r="AF1624" s="110"/>
      <c r="AG1624" s="2"/>
      <c r="AI1624" s="3"/>
      <c r="AJ1624" s="3"/>
      <c r="AK1624" s="3"/>
    </row>
    <row r="1625" spans="1:37" ht="34.049999999999997" customHeight="1" x14ac:dyDescent="0.3">
      <c r="A1625" t="s">
        <v>2534</v>
      </c>
      <c r="C1625" t="s">
        <v>278</v>
      </c>
      <c r="D1625" s="14"/>
      <c r="E1625" s="14" t="s">
        <v>56</v>
      </c>
      <c r="F1625" s="79">
        <v>5.1016949152542601</v>
      </c>
      <c r="G1625" s="80"/>
      <c r="H1625" s="14"/>
      <c r="I1625" s="14"/>
      <c r="J1625" s="15" t="s">
        <v>278</v>
      </c>
      <c r="K1625" s="64"/>
      <c r="L1625" s="64"/>
      <c r="M1625" s="15"/>
      <c r="N1625" s="81"/>
      <c r="O1625" s="82">
        <v>2881.630126953125</v>
      </c>
      <c r="P1625" s="82">
        <v>4476.28125</v>
      </c>
      <c r="Q1625" s="75"/>
      <c r="R1625" s="83"/>
      <c r="S1625" s="83"/>
      <c r="T1625" s="77"/>
      <c r="U1625" s="77"/>
      <c r="V1625" s="77"/>
      <c r="W1625" s="77"/>
      <c r="X1625" s="50"/>
      <c r="Y1625" s="50"/>
      <c r="Z1625" s="50"/>
      <c r="AA1625" s="50"/>
      <c r="AB1625" s="49"/>
      <c r="AC1625" s="84">
        <v>1625</v>
      </c>
      <c r="AD16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5" s="107">
        <v>6.5</v>
      </c>
      <c r="AF1625" s="110"/>
      <c r="AG1625" s="2"/>
      <c r="AI1625" s="3"/>
      <c r="AJ1625" s="3"/>
      <c r="AK1625" s="3"/>
    </row>
    <row r="1626" spans="1:37" ht="34.049999999999997" customHeight="1" x14ac:dyDescent="0.3">
      <c r="A1626" t="s">
        <v>2535</v>
      </c>
      <c r="C1626" t="s">
        <v>259</v>
      </c>
      <c r="D1626" s="14"/>
      <c r="E1626" s="14" t="s">
        <v>56</v>
      </c>
      <c r="F1626" s="79">
        <v>5.1016949152542601</v>
      </c>
      <c r="G1626" s="80"/>
      <c r="H1626" s="14"/>
      <c r="I1626" s="14"/>
      <c r="J1626" s="15" t="s">
        <v>259</v>
      </c>
      <c r="K1626" s="64"/>
      <c r="L1626" s="64"/>
      <c r="M1626" s="15"/>
      <c r="N1626" s="81"/>
      <c r="O1626" s="82">
        <v>3046.25927734375</v>
      </c>
      <c r="P1626" s="82">
        <v>3155.3095703125</v>
      </c>
      <c r="Q1626" s="75"/>
      <c r="R1626" s="83"/>
      <c r="S1626" s="83"/>
      <c r="T1626" s="77"/>
      <c r="U1626" s="77"/>
      <c r="V1626" s="77"/>
      <c r="W1626" s="77"/>
      <c r="X1626" s="50"/>
      <c r="Y1626" s="50"/>
      <c r="Z1626" s="50"/>
      <c r="AA1626" s="50"/>
      <c r="AB1626" s="49"/>
      <c r="AC1626" s="84">
        <v>1626</v>
      </c>
      <c r="AD16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6" s="107">
        <v>6.5</v>
      </c>
      <c r="AF1626" s="110"/>
      <c r="AG1626" s="2"/>
      <c r="AI1626" s="3"/>
      <c r="AJ1626" s="3"/>
      <c r="AK1626" s="3"/>
    </row>
    <row r="1627" spans="1:37" ht="34.049999999999997" customHeight="1" x14ac:dyDescent="0.3">
      <c r="A1627" t="s">
        <v>2536</v>
      </c>
      <c r="C1627" t="s">
        <v>344</v>
      </c>
      <c r="D1627" s="14"/>
      <c r="E1627" s="14" t="s">
        <v>56</v>
      </c>
      <c r="F1627" s="79">
        <v>5.1016949152542601</v>
      </c>
      <c r="G1627" s="80"/>
      <c r="H1627" s="14"/>
      <c r="I1627" s="14"/>
      <c r="J1627" s="15" t="s">
        <v>344</v>
      </c>
      <c r="K1627" s="64"/>
      <c r="L1627" s="64"/>
      <c r="M1627" s="15"/>
      <c r="N1627" s="81"/>
      <c r="O1627" s="82">
        <v>6393.1708984375</v>
      </c>
      <c r="P1627" s="82">
        <v>1104.706787109375</v>
      </c>
      <c r="Q1627" s="75"/>
      <c r="R1627" s="83"/>
      <c r="S1627" s="83"/>
      <c r="T1627" s="77"/>
      <c r="U1627" s="77"/>
      <c r="V1627" s="77"/>
      <c r="W1627" s="77"/>
      <c r="X1627" s="50"/>
      <c r="Y1627" s="50"/>
      <c r="Z1627" s="50"/>
      <c r="AA1627" s="50"/>
      <c r="AB1627" s="49"/>
      <c r="AC1627" s="84">
        <v>1627</v>
      </c>
      <c r="AD16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7" s="107">
        <v>6.5</v>
      </c>
      <c r="AF1627" s="110"/>
      <c r="AG1627" s="2"/>
      <c r="AI1627" s="3"/>
      <c r="AJ1627" s="3"/>
      <c r="AK1627" s="3"/>
    </row>
    <row r="1628" spans="1:37" ht="34.049999999999997" customHeight="1" x14ac:dyDescent="0.3">
      <c r="A1628" t="s">
        <v>2537</v>
      </c>
      <c r="C1628" t="s">
        <v>196</v>
      </c>
      <c r="D1628" s="14"/>
      <c r="E1628" s="14" t="s">
        <v>56</v>
      </c>
      <c r="F1628" s="79">
        <v>5.1016949152542601</v>
      </c>
      <c r="G1628" s="80"/>
      <c r="H1628" s="14"/>
      <c r="I1628" s="14"/>
      <c r="J1628" s="15" t="s">
        <v>196</v>
      </c>
      <c r="K1628" s="64"/>
      <c r="L1628" s="64"/>
      <c r="M1628" s="15"/>
      <c r="N1628" s="81"/>
      <c r="O1628" s="82">
        <v>3239.9228515625</v>
      </c>
      <c r="P1628" s="82">
        <v>9498.9013671875</v>
      </c>
      <c r="Q1628" s="75"/>
      <c r="R1628" s="83"/>
      <c r="S1628" s="83"/>
      <c r="T1628" s="77"/>
      <c r="U1628" s="77"/>
      <c r="V1628" s="77"/>
      <c r="W1628" s="77"/>
      <c r="X1628" s="50"/>
      <c r="Y1628" s="50"/>
      <c r="Z1628" s="50"/>
      <c r="AA1628" s="50"/>
      <c r="AB1628" s="49"/>
      <c r="AC1628" s="84">
        <v>1628</v>
      </c>
      <c r="AD16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8" s="107">
        <v>6.5</v>
      </c>
      <c r="AF1628" s="110"/>
      <c r="AG1628" s="2"/>
      <c r="AI1628" s="3"/>
      <c r="AJ1628" s="3"/>
      <c r="AK1628" s="3"/>
    </row>
    <row r="1629" spans="1:37" ht="34.049999999999997" customHeight="1" x14ac:dyDescent="0.3">
      <c r="A1629" t="s">
        <v>2538</v>
      </c>
      <c r="C1629" t="s">
        <v>208</v>
      </c>
      <c r="D1629" s="14"/>
      <c r="E1629" s="14" t="s">
        <v>56</v>
      </c>
      <c r="F1629" s="79">
        <v>5.1016949152542601</v>
      </c>
      <c r="G1629" s="80"/>
      <c r="H1629" s="14"/>
      <c r="I1629" s="14"/>
      <c r="J1629" s="15" t="s">
        <v>208</v>
      </c>
      <c r="K1629" s="64"/>
      <c r="L1629" s="64"/>
      <c r="M1629" s="15"/>
      <c r="N1629" s="81"/>
      <c r="O1629" s="82">
        <v>6780.275390625</v>
      </c>
      <c r="P1629" s="82">
        <v>9657.34375</v>
      </c>
      <c r="Q1629" s="75"/>
      <c r="R1629" s="83"/>
      <c r="S1629" s="83"/>
      <c r="T1629" s="77"/>
      <c r="U1629" s="77"/>
      <c r="V1629" s="77"/>
      <c r="W1629" s="77"/>
      <c r="X1629" s="50"/>
      <c r="Y1629" s="50"/>
      <c r="Z1629" s="50"/>
      <c r="AA1629" s="50"/>
      <c r="AB1629" s="49"/>
      <c r="AC1629" s="84">
        <v>1629</v>
      </c>
      <c r="AD16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29" s="107">
        <v>6.5</v>
      </c>
      <c r="AF1629" s="110"/>
      <c r="AG1629" s="2"/>
      <c r="AI1629" s="3"/>
      <c r="AJ1629" s="3"/>
      <c r="AK1629" s="3"/>
    </row>
    <row r="1630" spans="1:37" ht="34.049999999999997" customHeight="1" x14ac:dyDescent="0.3">
      <c r="A1630" t="s">
        <v>2539</v>
      </c>
      <c r="C1630" t="s">
        <v>303</v>
      </c>
      <c r="D1630" s="14"/>
      <c r="E1630" s="14" t="s">
        <v>56</v>
      </c>
      <c r="F1630" s="79">
        <v>5.1016949152542601</v>
      </c>
      <c r="G1630" s="80"/>
      <c r="H1630" s="14"/>
      <c r="I1630" s="14"/>
      <c r="J1630" s="15" t="s">
        <v>303</v>
      </c>
      <c r="K1630" s="64"/>
      <c r="L1630" s="64"/>
      <c r="M1630" s="15"/>
      <c r="N1630" s="81"/>
      <c r="O1630" s="82">
        <v>4480.24267578125</v>
      </c>
      <c r="P1630" s="82">
        <v>473.379150390625</v>
      </c>
      <c r="Q1630" s="75"/>
      <c r="R1630" s="83"/>
      <c r="S1630" s="83"/>
      <c r="T1630" s="77"/>
      <c r="U1630" s="77"/>
      <c r="V1630" s="77"/>
      <c r="W1630" s="77"/>
      <c r="X1630" s="50"/>
      <c r="Y1630" s="50"/>
      <c r="Z1630" s="50"/>
      <c r="AA1630" s="50"/>
      <c r="AB1630" s="49"/>
      <c r="AC1630" s="84">
        <v>1630</v>
      </c>
      <c r="AD16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0" s="107">
        <v>6.5</v>
      </c>
      <c r="AF1630" s="110"/>
      <c r="AG1630" s="2"/>
      <c r="AI1630" s="3"/>
      <c r="AJ1630" s="3"/>
      <c r="AK1630" s="3"/>
    </row>
    <row r="1631" spans="1:37" ht="34.049999999999997" customHeight="1" x14ac:dyDescent="0.3">
      <c r="A1631" t="s">
        <v>2540</v>
      </c>
      <c r="C1631" t="s">
        <v>351</v>
      </c>
      <c r="D1631" s="14"/>
      <c r="E1631" s="14" t="s">
        <v>56</v>
      </c>
      <c r="F1631" s="79">
        <v>5.1016949152542601</v>
      </c>
      <c r="G1631" s="80"/>
      <c r="H1631" s="14"/>
      <c r="I1631" s="14"/>
      <c r="J1631" s="15" t="s">
        <v>351</v>
      </c>
      <c r="K1631" s="64"/>
      <c r="L1631" s="64"/>
      <c r="M1631" s="15"/>
      <c r="N1631" s="81"/>
      <c r="O1631" s="82">
        <v>3424.265380859375</v>
      </c>
      <c r="P1631" s="82">
        <v>9040.3671875</v>
      </c>
      <c r="Q1631" s="75"/>
      <c r="R1631" s="83"/>
      <c r="S1631" s="83"/>
      <c r="T1631" s="77"/>
      <c r="U1631" s="77"/>
      <c r="V1631" s="77"/>
      <c r="W1631" s="77"/>
      <c r="X1631" s="50"/>
      <c r="Y1631" s="50"/>
      <c r="Z1631" s="50"/>
      <c r="AA1631" s="50"/>
      <c r="AB1631" s="49"/>
      <c r="AC1631" s="84">
        <v>1631</v>
      </c>
      <c r="AD16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1" s="107">
        <v>6.5</v>
      </c>
      <c r="AF1631" s="110"/>
      <c r="AG1631" s="2"/>
      <c r="AI1631" s="3"/>
      <c r="AJ1631" s="3"/>
      <c r="AK1631" s="3"/>
    </row>
    <row r="1632" spans="1:37" ht="34.049999999999997" customHeight="1" x14ac:dyDescent="0.3">
      <c r="A1632" t="s">
        <v>2541</v>
      </c>
      <c r="C1632" t="s">
        <v>377</v>
      </c>
      <c r="D1632" s="14"/>
      <c r="E1632" s="14" t="s">
        <v>56</v>
      </c>
      <c r="F1632" s="79">
        <v>5.1016949152542601</v>
      </c>
      <c r="G1632" s="80"/>
      <c r="H1632" s="14"/>
      <c r="I1632" s="14"/>
      <c r="J1632" s="15" t="s">
        <v>377</v>
      </c>
      <c r="K1632" s="64"/>
      <c r="L1632" s="64"/>
      <c r="M1632" s="15"/>
      <c r="N1632" s="81"/>
      <c r="O1632" s="82">
        <v>2407.695068359375</v>
      </c>
      <c r="P1632" s="82">
        <v>9052.8154296875</v>
      </c>
      <c r="Q1632" s="75"/>
      <c r="R1632" s="83"/>
      <c r="S1632" s="83"/>
      <c r="T1632" s="77"/>
      <c r="U1632" s="77"/>
      <c r="V1632" s="77"/>
      <c r="W1632" s="77"/>
      <c r="X1632" s="50"/>
      <c r="Y1632" s="50"/>
      <c r="Z1632" s="50"/>
      <c r="AA1632" s="50"/>
      <c r="AB1632" s="49"/>
      <c r="AC1632" s="84">
        <v>1632</v>
      </c>
      <c r="AD16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2" s="107">
        <v>6.5</v>
      </c>
      <c r="AF1632" s="110"/>
      <c r="AG1632" s="2"/>
      <c r="AI1632" s="3"/>
      <c r="AJ1632" s="3"/>
      <c r="AK1632" s="3"/>
    </row>
    <row r="1633" spans="1:37" ht="34.049999999999997" customHeight="1" x14ac:dyDescent="0.3">
      <c r="A1633" t="s">
        <v>2542</v>
      </c>
      <c r="C1633" t="s">
        <v>295</v>
      </c>
      <c r="D1633" s="14"/>
      <c r="E1633" s="14" t="s">
        <v>56</v>
      </c>
      <c r="F1633" s="79">
        <v>5.1016949152542601</v>
      </c>
      <c r="G1633" s="80"/>
      <c r="H1633" s="14"/>
      <c r="I1633" s="14"/>
      <c r="J1633" s="15" t="s">
        <v>295</v>
      </c>
      <c r="K1633" s="64"/>
      <c r="L1633" s="64"/>
      <c r="M1633" s="15"/>
      <c r="N1633" s="81"/>
      <c r="O1633" s="82">
        <v>7586.15185546875</v>
      </c>
      <c r="P1633" s="82">
        <v>8779.8623046875</v>
      </c>
      <c r="Q1633" s="75"/>
      <c r="R1633" s="83"/>
      <c r="S1633" s="83"/>
      <c r="T1633" s="77"/>
      <c r="U1633" s="77"/>
      <c r="V1633" s="77"/>
      <c r="W1633" s="77"/>
      <c r="X1633" s="50"/>
      <c r="Y1633" s="50"/>
      <c r="Z1633" s="50"/>
      <c r="AA1633" s="50"/>
      <c r="AB1633" s="49"/>
      <c r="AC1633" s="84">
        <v>1633</v>
      </c>
      <c r="AD16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3" s="107">
        <v>6.5</v>
      </c>
      <c r="AF1633" s="110"/>
      <c r="AG1633" s="2"/>
      <c r="AI1633" s="3"/>
      <c r="AJ1633" s="3"/>
      <c r="AK1633" s="3"/>
    </row>
    <row r="1634" spans="1:37" ht="34.049999999999997" customHeight="1" x14ac:dyDescent="0.3">
      <c r="A1634" t="s">
        <v>2543</v>
      </c>
      <c r="C1634" t="s">
        <v>256</v>
      </c>
      <c r="D1634" s="14"/>
      <c r="E1634" s="14" t="s">
        <v>56</v>
      </c>
      <c r="F1634" s="79">
        <v>5.1016949152542601</v>
      </c>
      <c r="G1634" s="80"/>
      <c r="H1634" s="14"/>
      <c r="I1634" s="14"/>
      <c r="J1634" s="15" t="s">
        <v>256</v>
      </c>
      <c r="K1634" s="64"/>
      <c r="L1634" s="64"/>
      <c r="M1634" s="15"/>
      <c r="N1634" s="81"/>
      <c r="O1634" s="82">
        <v>7765.0556640625</v>
      </c>
      <c r="P1634" s="82">
        <v>1854.2271728515625</v>
      </c>
      <c r="Q1634" s="75"/>
      <c r="R1634" s="83"/>
      <c r="S1634" s="83"/>
      <c r="T1634" s="77"/>
      <c r="U1634" s="77"/>
      <c r="V1634" s="77"/>
      <c r="W1634" s="77"/>
      <c r="X1634" s="50"/>
      <c r="Y1634" s="50"/>
      <c r="Z1634" s="50"/>
      <c r="AA1634" s="50"/>
      <c r="AB1634" s="49"/>
      <c r="AC1634" s="84">
        <v>1634</v>
      </c>
      <c r="AD16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4" s="107">
        <v>6.5</v>
      </c>
      <c r="AF1634" s="110"/>
      <c r="AG1634" s="2"/>
      <c r="AI1634" s="3"/>
      <c r="AJ1634" s="3"/>
      <c r="AK1634" s="3"/>
    </row>
    <row r="1635" spans="1:37" ht="34.049999999999997" customHeight="1" x14ac:dyDescent="0.3">
      <c r="A1635" t="s">
        <v>2544</v>
      </c>
      <c r="C1635" t="s">
        <v>647</v>
      </c>
      <c r="D1635" s="14"/>
      <c r="E1635" s="14" t="s">
        <v>56</v>
      </c>
      <c r="F1635" s="79">
        <v>5.1016949152542601</v>
      </c>
      <c r="G1635" s="80"/>
      <c r="H1635" s="14"/>
      <c r="I1635" s="14"/>
      <c r="J1635" s="15" t="s">
        <v>647</v>
      </c>
      <c r="K1635" s="64"/>
      <c r="L1635" s="64"/>
      <c r="M1635" s="15"/>
      <c r="N1635" s="81"/>
      <c r="O1635" s="82">
        <v>5026.0810546875</v>
      </c>
      <c r="P1635" s="82">
        <v>196.97724914550781</v>
      </c>
      <c r="Q1635" s="75"/>
      <c r="R1635" s="83"/>
      <c r="S1635" s="83"/>
      <c r="T1635" s="77"/>
      <c r="U1635" s="77"/>
      <c r="V1635" s="77"/>
      <c r="W1635" s="77"/>
      <c r="X1635" s="50"/>
      <c r="Y1635" s="50"/>
      <c r="Z1635" s="50"/>
      <c r="AA1635" s="50"/>
      <c r="AB1635" s="49"/>
      <c r="AC1635" s="84">
        <v>1635</v>
      </c>
      <c r="AD16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5" s="107">
        <v>6.5</v>
      </c>
      <c r="AF1635" s="110"/>
      <c r="AG1635" s="2"/>
      <c r="AI1635" s="3"/>
      <c r="AJ1635" s="3"/>
      <c r="AK1635" s="3"/>
    </row>
    <row r="1636" spans="1:37" ht="34.049999999999997" customHeight="1" x14ac:dyDescent="0.3">
      <c r="A1636" t="s">
        <v>2545</v>
      </c>
      <c r="C1636" t="s">
        <v>373</v>
      </c>
      <c r="D1636" s="14"/>
      <c r="E1636" s="14" t="s">
        <v>56</v>
      </c>
      <c r="F1636" s="79">
        <v>5.1016949152542601</v>
      </c>
      <c r="G1636" s="80"/>
      <c r="H1636" s="14"/>
      <c r="I1636" s="14"/>
      <c r="J1636" s="15" t="s">
        <v>373</v>
      </c>
      <c r="K1636" s="64"/>
      <c r="L1636" s="64"/>
      <c r="M1636" s="15"/>
      <c r="N1636" s="81"/>
      <c r="O1636" s="82">
        <v>2475.847412109375</v>
      </c>
      <c r="P1636" s="82">
        <v>8891.5458984375</v>
      </c>
      <c r="Q1636" s="75"/>
      <c r="R1636" s="83"/>
      <c r="S1636" s="83"/>
      <c r="T1636" s="77"/>
      <c r="U1636" s="77"/>
      <c r="V1636" s="77"/>
      <c r="W1636" s="77"/>
      <c r="X1636" s="50"/>
      <c r="Y1636" s="50"/>
      <c r="Z1636" s="50"/>
      <c r="AA1636" s="50"/>
      <c r="AB1636" s="49"/>
      <c r="AC1636" s="84">
        <v>1636</v>
      </c>
      <c r="AD16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6" s="107">
        <v>6.5</v>
      </c>
      <c r="AF1636" s="110"/>
      <c r="AG1636" s="2"/>
      <c r="AI1636" s="3"/>
      <c r="AJ1636" s="3"/>
      <c r="AK1636" s="3"/>
    </row>
    <row r="1637" spans="1:37" ht="34.049999999999997" customHeight="1" x14ac:dyDescent="0.3">
      <c r="A1637" t="s">
        <v>2546</v>
      </c>
      <c r="C1637" t="s">
        <v>648</v>
      </c>
      <c r="D1637" s="14"/>
      <c r="E1637" s="14" t="s">
        <v>56</v>
      </c>
      <c r="F1637" s="79">
        <v>5.1016949152542601</v>
      </c>
      <c r="G1637" s="80"/>
      <c r="H1637" s="14"/>
      <c r="I1637" s="14"/>
      <c r="J1637" s="15" t="s">
        <v>648</v>
      </c>
      <c r="K1637" s="64"/>
      <c r="L1637" s="64"/>
      <c r="M1637" s="15"/>
      <c r="N1637" s="81"/>
      <c r="O1637" s="82">
        <v>3859.228515625</v>
      </c>
      <c r="P1637" s="82">
        <v>1229.25048828125</v>
      </c>
      <c r="Q1637" s="75"/>
      <c r="R1637" s="83"/>
      <c r="S1637" s="83"/>
      <c r="T1637" s="77"/>
      <c r="U1637" s="77"/>
      <c r="V1637" s="77"/>
      <c r="W1637" s="77"/>
      <c r="X1637" s="50"/>
      <c r="Y1637" s="50"/>
      <c r="Z1637" s="50"/>
      <c r="AA1637" s="50"/>
      <c r="AB1637" s="49"/>
      <c r="AC1637" s="84">
        <v>1637</v>
      </c>
      <c r="AD16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7" s="107">
        <v>6.5</v>
      </c>
      <c r="AF1637" s="110"/>
      <c r="AG1637" s="2"/>
      <c r="AI1637" s="3"/>
      <c r="AJ1637" s="3"/>
      <c r="AK1637" s="3"/>
    </row>
    <row r="1638" spans="1:37" ht="34.049999999999997" customHeight="1" x14ac:dyDescent="0.3">
      <c r="A1638" t="s">
        <v>2547</v>
      </c>
      <c r="C1638" t="s">
        <v>341</v>
      </c>
      <c r="D1638" s="14"/>
      <c r="E1638" s="14" t="s">
        <v>56</v>
      </c>
      <c r="F1638" s="79">
        <v>5.1016949152542601</v>
      </c>
      <c r="G1638" s="80"/>
      <c r="H1638" s="14"/>
      <c r="I1638" s="14"/>
      <c r="J1638" s="15" t="s">
        <v>341</v>
      </c>
      <c r="K1638" s="64"/>
      <c r="L1638" s="64"/>
      <c r="M1638" s="15"/>
      <c r="N1638" s="81"/>
      <c r="O1638" s="82">
        <v>682.85986328125</v>
      </c>
      <c r="P1638" s="82">
        <v>5750.3935546875</v>
      </c>
      <c r="Q1638" s="75"/>
      <c r="R1638" s="83"/>
      <c r="S1638" s="83"/>
      <c r="T1638" s="77"/>
      <c r="U1638" s="77"/>
      <c r="V1638" s="77"/>
      <c r="W1638" s="77"/>
      <c r="X1638" s="50"/>
      <c r="Y1638" s="50"/>
      <c r="Z1638" s="50"/>
      <c r="AA1638" s="50"/>
      <c r="AB1638" s="49"/>
      <c r="AC1638" s="84">
        <v>1638</v>
      </c>
      <c r="AD16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8" s="107">
        <v>6.5</v>
      </c>
      <c r="AF1638" s="110"/>
      <c r="AG1638" s="2"/>
      <c r="AI1638" s="3"/>
      <c r="AJ1638" s="3"/>
      <c r="AK1638" s="3"/>
    </row>
    <row r="1639" spans="1:37" ht="34.049999999999997" customHeight="1" x14ac:dyDescent="0.3">
      <c r="A1639" t="s">
        <v>2548</v>
      </c>
      <c r="C1639" t="s">
        <v>649</v>
      </c>
      <c r="D1639" s="14"/>
      <c r="E1639" s="14" t="s">
        <v>56</v>
      </c>
      <c r="F1639" s="79">
        <v>5.1016949152542601</v>
      </c>
      <c r="G1639" s="80"/>
      <c r="H1639" s="14"/>
      <c r="I1639" s="14"/>
      <c r="J1639" s="15" t="s">
        <v>649</v>
      </c>
      <c r="K1639" s="64"/>
      <c r="L1639" s="64"/>
      <c r="M1639" s="15"/>
      <c r="N1639" s="81"/>
      <c r="O1639" s="82">
        <v>1798.1014404296875</v>
      </c>
      <c r="P1639" s="82">
        <v>6918.3935546875</v>
      </c>
      <c r="Q1639" s="75"/>
      <c r="R1639" s="83"/>
      <c r="S1639" s="83"/>
      <c r="T1639" s="77"/>
      <c r="U1639" s="77"/>
      <c r="V1639" s="77"/>
      <c r="W1639" s="77"/>
      <c r="X1639" s="50"/>
      <c r="Y1639" s="50"/>
      <c r="Z1639" s="50"/>
      <c r="AA1639" s="50"/>
      <c r="AB1639" s="49"/>
      <c r="AC1639" s="84">
        <v>1639</v>
      </c>
      <c r="AD16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39" s="107">
        <v>6.5</v>
      </c>
      <c r="AF1639" s="110"/>
      <c r="AG1639" s="2"/>
      <c r="AI1639" s="3"/>
      <c r="AJ1639" s="3"/>
      <c r="AK1639" s="3"/>
    </row>
    <row r="1640" spans="1:37" ht="34.049999999999997" customHeight="1" x14ac:dyDescent="0.3">
      <c r="A1640" t="s">
        <v>2549</v>
      </c>
      <c r="C1640" t="s">
        <v>196</v>
      </c>
      <c r="D1640" s="14"/>
      <c r="E1640" s="14" t="s">
        <v>56</v>
      </c>
      <c r="F1640" s="79">
        <v>5.1016949152542601</v>
      </c>
      <c r="G1640" s="80"/>
      <c r="H1640" s="14"/>
      <c r="I1640" s="14"/>
      <c r="J1640" s="15" t="s">
        <v>196</v>
      </c>
      <c r="K1640" s="64"/>
      <c r="L1640" s="64"/>
      <c r="M1640" s="15"/>
      <c r="N1640" s="81"/>
      <c r="O1640" s="82">
        <v>2131.978515625</v>
      </c>
      <c r="P1640" s="82">
        <v>5280.7412109375</v>
      </c>
      <c r="Q1640" s="75"/>
      <c r="R1640" s="83"/>
      <c r="S1640" s="83"/>
      <c r="T1640" s="77"/>
      <c r="U1640" s="77"/>
      <c r="V1640" s="77"/>
      <c r="W1640" s="77"/>
      <c r="X1640" s="50"/>
      <c r="Y1640" s="50"/>
      <c r="Z1640" s="50"/>
      <c r="AA1640" s="50"/>
      <c r="AB1640" s="49"/>
      <c r="AC1640" s="84">
        <v>1640</v>
      </c>
      <c r="AD16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0" s="107">
        <v>6.5</v>
      </c>
      <c r="AF1640" s="110"/>
      <c r="AG1640" s="2"/>
      <c r="AI1640" s="3"/>
      <c r="AJ1640" s="3"/>
      <c r="AK1640" s="3"/>
    </row>
    <row r="1641" spans="1:37" ht="34.049999999999997" customHeight="1" x14ac:dyDescent="0.3">
      <c r="A1641" t="s">
        <v>2550</v>
      </c>
      <c r="C1641" t="s">
        <v>305</v>
      </c>
      <c r="D1641" s="14"/>
      <c r="E1641" s="14" t="s">
        <v>56</v>
      </c>
      <c r="F1641" s="79">
        <v>5.1016949152542601</v>
      </c>
      <c r="G1641" s="80"/>
      <c r="H1641" s="14"/>
      <c r="I1641" s="14"/>
      <c r="J1641" s="15" t="s">
        <v>305</v>
      </c>
      <c r="K1641" s="64"/>
      <c r="L1641" s="64"/>
      <c r="M1641" s="15"/>
      <c r="N1641" s="81"/>
      <c r="O1641" s="82">
        <v>866.9271240234375</v>
      </c>
      <c r="P1641" s="82">
        <v>7181.83935546875</v>
      </c>
      <c r="Q1641" s="75"/>
      <c r="R1641" s="83"/>
      <c r="S1641" s="83"/>
      <c r="T1641" s="77"/>
      <c r="U1641" s="77"/>
      <c r="V1641" s="77"/>
      <c r="W1641" s="77"/>
      <c r="X1641" s="50"/>
      <c r="Y1641" s="50"/>
      <c r="Z1641" s="50"/>
      <c r="AA1641" s="50"/>
      <c r="AB1641" s="49"/>
      <c r="AC1641" s="84">
        <v>1641</v>
      </c>
      <c r="AD16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1" s="107">
        <v>6.5</v>
      </c>
      <c r="AF1641" s="110"/>
      <c r="AG1641" s="2"/>
      <c r="AI1641" s="3"/>
      <c r="AJ1641" s="3"/>
      <c r="AK1641" s="3"/>
    </row>
    <row r="1642" spans="1:37" ht="34.049999999999997" customHeight="1" x14ac:dyDescent="0.3">
      <c r="A1642" t="s">
        <v>2551</v>
      </c>
      <c r="C1642" t="s">
        <v>261</v>
      </c>
      <c r="D1642" s="14"/>
      <c r="E1642" s="14" t="s">
        <v>56</v>
      </c>
      <c r="F1642" s="79">
        <v>5.1016949152542601</v>
      </c>
      <c r="G1642" s="80"/>
      <c r="H1642" s="14"/>
      <c r="I1642" s="14"/>
      <c r="J1642" s="15" t="s">
        <v>261</v>
      </c>
      <c r="K1642" s="64"/>
      <c r="L1642" s="64"/>
      <c r="M1642" s="15"/>
      <c r="N1642" s="81"/>
      <c r="O1642" s="82">
        <v>5996.11474609375</v>
      </c>
      <c r="P1642" s="82">
        <v>1196.020263671875</v>
      </c>
      <c r="Q1642" s="75"/>
      <c r="R1642" s="83"/>
      <c r="S1642" s="83"/>
      <c r="T1642" s="77"/>
      <c r="U1642" s="77"/>
      <c r="V1642" s="77"/>
      <c r="W1642" s="77"/>
      <c r="X1642" s="50"/>
      <c r="Y1642" s="50"/>
      <c r="Z1642" s="50"/>
      <c r="AA1642" s="50"/>
      <c r="AB1642" s="49"/>
      <c r="AC1642" s="84">
        <v>1642</v>
      </c>
      <c r="AD16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2" s="107">
        <v>6.5</v>
      </c>
      <c r="AF1642" s="110"/>
      <c r="AG1642" s="2"/>
      <c r="AI1642" s="3"/>
      <c r="AJ1642" s="3"/>
      <c r="AK1642" s="3"/>
    </row>
    <row r="1643" spans="1:37" ht="34.049999999999997" customHeight="1" x14ac:dyDescent="0.3">
      <c r="A1643" t="s">
        <v>2552</v>
      </c>
      <c r="C1643" t="s">
        <v>293</v>
      </c>
      <c r="D1643" s="14"/>
      <c r="E1643" s="14" t="s">
        <v>56</v>
      </c>
      <c r="F1643" s="79">
        <v>5.1016949152542601</v>
      </c>
      <c r="G1643" s="80"/>
      <c r="H1643" s="14"/>
      <c r="I1643" s="14"/>
      <c r="J1643" s="15" t="s">
        <v>293</v>
      </c>
      <c r="K1643" s="64"/>
      <c r="L1643" s="64"/>
      <c r="M1643" s="15"/>
      <c r="N1643" s="81"/>
      <c r="O1643" s="82">
        <v>4973.869140625</v>
      </c>
      <c r="P1643" s="82">
        <v>223.14543151855469</v>
      </c>
      <c r="Q1643" s="75"/>
      <c r="R1643" s="83"/>
      <c r="S1643" s="83"/>
      <c r="T1643" s="77"/>
      <c r="U1643" s="77"/>
      <c r="V1643" s="77"/>
      <c r="W1643" s="77"/>
      <c r="X1643" s="50"/>
      <c r="Y1643" s="50"/>
      <c r="Z1643" s="50"/>
      <c r="AA1643" s="50"/>
      <c r="AB1643" s="49"/>
      <c r="AC1643" s="84">
        <v>1643</v>
      </c>
      <c r="AD16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3" s="107">
        <v>6.5</v>
      </c>
      <c r="AF1643" s="110"/>
      <c r="AG1643" s="2"/>
      <c r="AI1643" s="3"/>
      <c r="AJ1643" s="3"/>
      <c r="AK1643" s="3"/>
    </row>
    <row r="1644" spans="1:37" ht="34.049999999999997" customHeight="1" x14ac:dyDescent="0.3">
      <c r="A1644" t="s">
        <v>2553</v>
      </c>
      <c r="C1644" t="s">
        <v>471</v>
      </c>
      <c r="D1644" s="14"/>
      <c r="E1644" s="14" t="s">
        <v>56</v>
      </c>
      <c r="F1644" s="79">
        <v>5.1016949152542601</v>
      </c>
      <c r="G1644" s="80"/>
      <c r="H1644" s="14"/>
      <c r="I1644" s="14"/>
      <c r="J1644" s="15" t="s">
        <v>471</v>
      </c>
      <c r="K1644" s="64"/>
      <c r="L1644" s="64"/>
      <c r="M1644" s="15"/>
      <c r="N1644" s="81"/>
      <c r="O1644" s="82">
        <v>1882.608642578125</v>
      </c>
      <c r="P1644" s="82">
        <v>7737.60107421875</v>
      </c>
      <c r="Q1644" s="75"/>
      <c r="R1644" s="83"/>
      <c r="S1644" s="83"/>
      <c r="T1644" s="77"/>
      <c r="U1644" s="77"/>
      <c r="V1644" s="77"/>
      <c r="W1644" s="77"/>
      <c r="X1644" s="50"/>
      <c r="Y1644" s="50"/>
      <c r="Z1644" s="50"/>
      <c r="AA1644" s="50"/>
      <c r="AB1644" s="49"/>
      <c r="AC1644" s="84">
        <v>1644</v>
      </c>
      <c r="AD16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4" s="107">
        <v>6.5</v>
      </c>
      <c r="AF1644" s="110"/>
      <c r="AG1644" s="2"/>
      <c r="AI1644" s="3"/>
      <c r="AJ1644" s="3"/>
      <c r="AK1644" s="3"/>
    </row>
    <row r="1645" spans="1:37" ht="34.049999999999997" customHeight="1" x14ac:dyDescent="0.3">
      <c r="A1645" t="s">
        <v>2554</v>
      </c>
      <c r="C1645" t="s">
        <v>411</v>
      </c>
      <c r="D1645" s="14"/>
      <c r="E1645" s="14" t="s">
        <v>56</v>
      </c>
      <c r="F1645" s="79">
        <v>5.1016949152542601</v>
      </c>
      <c r="G1645" s="80"/>
      <c r="H1645" s="14"/>
      <c r="I1645" s="14"/>
      <c r="J1645" s="15" t="s">
        <v>411</v>
      </c>
      <c r="K1645" s="64"/>
      <c r="L1645" s="64"/>
      <c r="M1645" s="15"/>
      <c r="N1645" s="81"/>
      <c r="O1645" s="82">
        <v>3006.904541015625</v>
      </c>
      <c r="P1645" s="82">
        <v>2430.46728515625</v>
      </c>
      <c r="Q1645" s="75"/>
      <c r="R1645" s="83"/>
      <c r="S1645" s="83"/>
      <c r="T1645" s="77"/>
      <c r="U1645" s="77"/>
      <c r="V1645" s="77"/>
      <c r="W1645" s="77"/>
      <c r="X1645" s="50"/>
      <c r="Y1645" s="50"/>
      <c r="Z1645" s="50"/>
      <c r="AA1645" s="50"/>
      <c r="AB1645" s="49"/>
      <c r="AC1645" s="84">
        <v>1645</v>
      </c>
      <c r="AD16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5" s="107">
        <v>6.5</v>
      </c>
      <c r="AF1645" s="110"/>
      <c r="AG1645" s="2"/>
      <c r="AI1645" s="3"/>
      <c r="AJ1645" s="3"/>
      <c r="AK1645" s="3"/>
    </row>
    <row r="1646" spans="1:37" ht="34.049999999999997" customHeight="1" x14ac:dyDescent="0.3">
      <c r="A1646" t="s">
        <v>2555</v>
      </c>
      <c r="C1646" t="s">
        <v>483</v>
      </c>
      <c r="D1646" s="14"/>
      <c r="E1646" s="14" t="s">
        <v>56</v>
      </c>
      <c r="F1646" s="79">
        <v>5.1016949152542601</v>
      </c>
      <c r="G1646" s="80"/>
      <c r="H1646" s="14"/>
      <c r="I1646" s="14"/>
      <c r="J1646" s="15" t="s">
        <v>483</v>
      </c>
      <c r="K1646" s="64"/>
      <c r="L1646" s="64"/>
      <c r="M1646" s="15"/>
      <c r="N1646" s="81"/>
      <c r="O1646" s="82">
        <v>9693.7568359375</v>
      </c>
      <c r="P1646" s="82">
        <v>5250.1787109375</v>
      </c>
      <c r="Q1646" s="75"/>
      <c r="R1646" s="83"/>
      <c r="S1646" s="83"/>
      <c r="T1646" s="77"/>
      <c r="U1646" s="77"/>
      <c r="V1646" s="77"/>
      <c r="W1646" s="77"/>
      <c r="X1646" s="50"/>
      <c r="Y1646" s="50"/>
      <c r="Z1646" s="50"/>
      <c r="AA1646" s="50"/>
      <c r="AB1646" s="49"/>
      <c r="AC1646" s="84">
        <v>1646</v>
      </c>
      <c r="AD16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6" s="107">
        <v>6.5</v>
      </c>
      <c r="AF1646" s="110"/>
      <c r="AG1646" s="2"/>
      <c r="AI1646" s="3"/>
      <c r="AJ1646" s="3"/>
      <c r="AK1646" s="3"/>
    </row>
    <row r="1647" spans="1:37" ht="34.049999999999997" customHeight="1" x14ac:dyDescent="0.3">
      <c r="A1647" t="s">
        <v>2556</v>
      </c>
      <c r="C1647" t="s">
        <v>174</v>
      </c>
      <c r="D1647" s="14"/>
      <c r="E1647" s="14" t="s">
        <v>56</v>
      </c>
      <c r="F1647" s="79">
        <v>5.1016949152542601</v>
      </c>
      <c r="G1647" s="80"/>
      <c r="H1647" s="14"/>
      <c r="I1647" s="14"/>
      <c r="J1647" s="15" t="s">
        <v>174</v>
      </c>
      <c r="K1647" s="64"/>
      <c r="L1647" s="64"/>
      <c r="M1647" s="15"/>
      <c r="N1647" s="81"/>
      <c r="O1647" s="82">
        <v>3196.7880859375</v>
      </c>
      <c r="P1647" s="82">
        <v>1189.38720703125</v>
      </c>
      <c r="Q1647" s="75"/>
      <c r="R1647" s="83"/>
      <c r="S1647" s="83"/>
      <c r="T1647" s="77"/>
      <c r="U1647" s="77"/>
      <c r="V1647" s="77"/>
      <c r="W1647" s="77"/>
      <c r="X1647" s="50"/>
      <c r="Y1647" s="50"/>
      <c r="Z1647" s="50"/>
      <c r="AA1647" s="50"/>
      <c r="AB1647" s="49"/>
      <c r="AC1647" s="84">
        <v>1647</v>
      </c>
      <c r="AD16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7" s="107">
        <v>6.5</v>
      </c>
      <c r="AF1647" s="110"/>
      <c r="AG1647" s="2"/>
      <c r="AI1647" s="3"/>
      <c r="AJ1647" s="3"/>
      <c r="AK1647" s="3"/>
    </row>
    <row r="1648" spans="1:37" ht="34.049999999999997" customHeight="1" x14ac:dyDescent="0.3">
      <c r="A1648" t="s">
        <v>2557</v>
      </c>
      <c r="C1648" t="s">
        <v>650</v>
      </c>
      <c r="D1648" s="14"/>
      <c r="E1648" s="14" t="s">
        <v>56</v>
      </c>
      <c r="F1648" s="79">
        <v>5.1016949152542601</v>
      </c>
      <c r="G1648" s="80"/>
      <c r="H1648" s="14"/>
      <c r="I1648" s="14"/>
      <c r="J1648" s="15" t="s">
        <v>650</v>
      </c>
      <c r="K1648" s="64"/>
      <c r="L1648" s="64"/>
      <c r="M1648" s="15"/>
      <c r="N1648" s="81"/>
      <c r="O1648" s="82">
        <v>7406.6474609375</v>
      </c>
      <c r="P1648" s="82">
        <v>8648.228515625</v>
      </c>
      <c r="Q1648" s="75"/>
      <c r="R1648" s="83"/>
      <c r="S1648" s="83"/>
      <c r="T1648" s="77"/>
      <c r="U1648" s="77"/>
      <c r="V1648" s="77"/>
      <c r="W1648" s="77"/>
      <c r="X1648" s="50"/>
      <c r="Y1648" s="50"/>
      <c r="Z1648" s="50"/>
      <c r="AA1648" s="50"/>
      <c r="AB1648" s="49"/>
      <c r="AC1648" s="84">
        <v>1648</v>
      </c>
      <c r="AD16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8" s="107">
        <v>6.5</v>
      </c>
      <c r="AF1648" s="110"/>
      <c r="AG1648" s="2"/>
      <c r="AI1648" s="3"/>
      <c r="AJ1648" s="3"/>
      <c r="AK1648" s="3"/>
    </row>
    <row r="1649" spans="1:37" ht="34.049999999999997" customHeight="1" x14ac:dyDescent="0.3">
      <c r="A1649" t="s">
        <v>2558</v>
      </c>
      <c r="C1649" t="s">
        <v>322</v>
      </c>
      <c r="D1649" s="14"/>
      <c r="E1649" s="14" t="s">
        <v>56</v>
      </c>
      <c r="F1649" s="79">
        <v>5.1016949152542601</v>
      </c>
      <c r="G1649" s="80"/>
      <c r="H1649" s="14"/>
      <c r="I1649" s="14"/>
      <c r="J1649" s="15" t="s">
        <v>322</v>
      </c>
      <c r="K1649" s="64"/>
      <c r="L1649" s="64"/>
      <c r="M1649" s="15"/>
      <c r="N1649" s="81"/>
      <c r="O1649" s="82">
        <v>519.50457763671875</v>
      </c>
      <c r="P1649" s="82">
        <v>5273.2060546875</v>
      </c>
      <c r="Q1649" s="75"/>
      <c r="R1649" s="83"/>
      <c r="S1649" s="83"/>
      <c r="T1649" s="77"/>
      <c r="U1649" s="77"/>
      <c r="V1649" s="77"/>
      <c r="W1649" s="77"/>
      <c r="X1649" s="50"/>
      <c r="Y1649" s="50"/>
      <c r="Z1649" s="50"/>
      <c r="AA1649" s="50"/>
      <c r="AB1649" s="49"/>
      <c r="AC1649" s="84">
        <v>1649</v>
      </c>
      <c r="AD16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49" s="107">
        <v>6.5</v>
      </c>
      <c r="AF1649" s="110"/>
      <c r="AG1649" s="2"/>
      <c r="AI1649" s="3"/>
      <c r="AJ1649" s="3"/>
      <c r="AK1649" s="3"/>
    </row>
    <row r="1650" spans="1:37" ht="34.049999999999997" customHeight="1" x14ac:dyDescent="0.3">
      <c r="A1650" t="s">
        <v>2559</v>
      </c>
      <c r="C1650" t="s">
        <v>603</v>
      </c>
      <c r="D1650" s="14"/>
      <c r="E1650" s="14" t="s">
        <v>56</v>
      </c>
      <c r="F1650" s="79">
        <v>5.1016949152542601</v>
      </c>
      <c r="G1650" s="80"/>
      <c r="H1650" s="14"/>
      <c r="I1650" s="14"/>
      <c r="J1650" s="15" t="s">
        <v>603</v>
      </c>
      <c r="K1650" s="64"/>
      <c r="L1650" s="64"/>
      <c r="M1650" s="15"/>
      <c r="N1650" s="81"/>
      <c r="O1650" s="82">
        <v>8552.91015625</v>
      </c>
      <c r="P1650" s="82">
        <v>2695.400634765625</v>
      </c>
      <c r="Q1650" s="75"/>
      <c r="R1650" s="83"/>
      <c r="S1650" s="83"/>
      <c r="T1650" s="77"/>
      <c r="U1650" s="77"/>
      <c r="V1650" s="77"/>
      <c r="W1650" s="77"/>
      <c r="X1650" s="50"/>
      <c r="Y1650" s="50"/>
      <c r="Z1650" s="50"/>
      <c r="AA1650" s="50"/>
      <c r="AB1650" s="49"/>
      <c r="AC1650" s="84">
        <v>1650</v>
      </c>
      <c r="AD16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0" s="107">
        <v>6.5</v>
      </c>
      <c r="AF1650" s="110"/>
      <c r="AG1650" s="2"/>
      <c r="AI1650" s="3"/>
      <c r="AJ1650" s="3"/>
      <c r="AK1650" s="3"/>
    </row>
    <row r="1651" spans="1:37" ht="34.049999999999997" customHeight="1" x14ac:dyDescent="0.3">
      <c r="A1651" t="s">
        <v>2560</v>
      </c>
      <c r="C1651" t="s">
        <v>443</v>
      </c>
      <c r="D1651" s="14"/>
      <c r="E1651" s="14" t="s">
        <v>56</v>
      </c>
      <c r="F1651" s="79">
        <v>5.1016949152542601</v>
      </c>
      <c r="G1651" s="80"/>
      <c r="H1651" s="14"/>
      <c r="I1651" s="14"/>
      <c r="J1651" s="15" t="s">
        <v>443</v>
      </c>
      <c r="K1651" s="64"/>
      <c r="L1651" s="64"/>
      <c r="M1651" s="15"/>
      <c r="N1651" s="81"/>
      <c r="O1651" s="82">
        <v>8278.3974609375</v>
      </c>
      <c r="P1651" s="82">
        <v>2393.02685546875</v>
      </c>
      <c r="Q1651" s="75"/>
      <c r="R1651" s="83"/>
      <c r="S1651" s="83"/>
      <c r="T1651" s="77"/>
      <c r="U1651" s="77"/>
      <c r="V1651" s="77"/>
      <c r="W1651" s="77"/>
      <c r="X1651" s="50"/>
      <c r="Y1651" s="50"/>
      <c r="Z1651" s="50"/>
      <c r="AA1651" s="50"/>
      <c r="AB1651" s="49"/>
      <c r="AC1651" s="84">
        <v>1651</v>
      </c>
      <c r="AD16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1" s="107">
        <v>6.5</v>
      </c>
      <c r="AF1651" s="110"/>
      <c r="AG1651" s="2"/>
      <c r="AI1651" s="3"/>
      <c r="AJ1651" s="3"/>
      <c r="AK1651" s="3"/>
    </row>
    <row r="1652" spans="1:37" ht="34.049999999999997" customHeight="1" x14ac:dyDescent="0.3">
      <c r="A1652" t="s">
        <v>2561</v>
      </c>
      <c r="C1652" t="s">
        <v>651</v>
      </c>
      <c r="D1652" s="14"/>
      <c r="E1652" s="14" t="s">
        <v>56</v>
      </c>
      <c r="F1652" s="79">
        <v>5.1016949152542601</v>
      </c>
      <c r="G1652" s="80"/>
      <c r="H1652" s="14"/>
      <c r="I1652" s="14"/>
      <c r="J1652" s="15" t="s">
        <v>651</v>
      </c>
      <c r="K1652" s="64"/>
      <c r="L1652" s="64"/>
      <c r="M1652" s="15"/>
      <c r="N1652" s="81"/>
      <c r="O1652" s="82">
        <v>8232.1640625</v>
      </c>
      <c r="P1652" s="82">
        <v>3743.758056640625</v>
      </c>
      <c r="Q1652" s="75"/>
      <c r="R1652" s="83"/>
      <c r="S1652" s="83"/>
      <c r="T1652" s="77"/>
      <c r="U1652" s="77"/>
      <c r="V1652" s="77"/>
      <c r="W1652" s="77"/>
      <c r="X1652" s="50"/>
      <c r="Y1652" s="50"/>
      <c r="Z1652" s="50"/>
      <c r="AA1652" s="50"/>
      <c r="AB1652" s="49"/>
      <c r="AC1652" s="84">
        <v>1652</v>
      </c>
      <c r="AD16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2" s="107">
        <v>6.5</v>
      </c>
      <c r="AF1652" s="110"/>
      <c r="AG1652" s="2"/>
      <c r="AI1652" s="3"/>
      <c r="AJ1652" s="3"/>
      <c r="AK1652" s="3"/>
    </row>
    <row r="1653" spans="1:37" ht="34.049999999999997" customHeight="1" x14ac:dyDescent="0.3">
      <c r="A1653" t="s">
        <v>2562</v>
      </c>
      <c r="C1653" t="s">
        <v>588</v>
      </c>
      <c r="D1653" s="14"/>
      <c r="E1653" s="14" t="s">
        <v>56</v>
      </c>
      <c r="F1653" s="79">
        <v>5.1016949152542601</v>
      </c>
      <c r="G1653" s="80"/>
      <c r="H1653" s="14"/>
      <c r="I1653" s="14"/>
      <c r="J1653" s="15" t="s">
        <v>588</v>
      </c>
      <c r="K1653" s="64"/>
      <c r="L1653" s="64"/>
      <c r="M1653" s="15"/>
      <c r="N1653" s="81"/>
      <c r="O1653" s="82">
        <v>8865.0029296875</v>
      </c>
      <c r="P1653" s="82">
        <v>5834.80615234375</v>
      </c>
      <c r="Q1653" s="75"/>
      <c r="R1653" s="83"/>
      <c r="S1653" s="83"/>
      <c r="T1653" s="77"/>
      <c r="U1653" s="77"/>
      <c r="V1653" s="77"/>
      <c r="W1653" s="77"/>
      <c r="X1653" s="50"/>
      <c r="Y1653" s="50"/>
      <c r="Z1653" s="50"/>
      <c r="AA1653" s="50"/>
      <c r="AB1653" s="49"/>
      <c r="AC1653" s="84">
        <v>1653</v>
      </c>
      <c r="AD16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3" s="107">
        <v>6.5</v>
      </c>
      <c r="AF1653" s="110"/>
      <c r="AG1653" s="2"/>
      <c r="AI1653" s="3"/>
      <c r="AJ1653" s="3"/>
      <c r="AK1653" s="3"/>
    </row>
    <row r="1654" spans="1:37" ht="34.049999999999997" customHeight="1" x14ac:dyDescent="0.3">
      <c r="A1654" t="s">
        <v>2563</v>
      </c>
      <c r="C1654" t="s">
        <v>259</v>
      </c>
      <c r="D1654" s="14"/>
      <c r="E1654" s="14" t="s">
        <v>56</v>
      </c>
      <c r="F1654" s="79">
        <v>5.1016949152542601</v>
      </c>
      <c r="G1654" s="80"/>
      <c r="H1654" s="14"/>
      <c r="I1654" s="14"/>
      <c r="J1654" s="15" t="s">
        <v>259</v>
      </c>
      <c r="K1654" s="64"/>
      <c r="L1654" s="64"/>
      <c r="M1654" s="15"/>
      <c r="N1654" s="81"/>
      <c r="O1654" s="82">
        <v>4917.8740234375</v>
      </c>
      <c r="P1654" s="82">
        <v>2915.758544921875</v>
      </c>
      <c r="Q1654" s="75"/>
      <c r="R1654" s="83"/>
      <c r="S1654" s="83"/>
      <c r="T1654" s="77"/>
      <c r="U1654" s="77"/>
      <c r="V1654" s="77"/>
      <c r="W1654" s="77"/>
      <c r="X1654" s="50"/>
      <c r="Y1654" s="50"/>
      <c r="Z1654" s="50"/>
      <c r="AA1654" s="50"/>
      <c r="AB1654" s="49"/>
      <c r="AC1654" s="84">
        <v>1654</v>
      </c>
      <c r="AD16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4" s="107">
        <v>6.5</v>
      </c>
      <c r="AF1654" s="110"/>
      <c r="AG1654" s="2"/>
      <c r="AI1654" s="3"/>
      <c r="AJ1654" s="3"/>
      <c r="AK1654" s="3"/>
    </row>
    <row r="1655" spans="1:37" ht="34.049999999999997" customHeight="1" x14ac:dyDescent="0.3">
      <c r="A1655" t="s">
        <v>2564</v>
      </c>
      <c r="C1655" t="s">
        <v>543</v>
      </c>
      <c r="D1655" s="14"/>
      <c r="E1655" s="14" t="s">
        <v>56</v>
      </c>
      <c r="F1655" s="79">
        <v>5.1016949152542601</v>
      </c>
      <c r="G1655" s="80"/>
      <c r="H1655" s="14"/>
      <c r="I1655" s="14"/>
      <c r="J1655" s="15" t="s">
        <v>543</v>
      </c>
      <c r="K1655" s="64"/>
      <c r="L1655" s="64"/>
      <c r="M1655" s="15"/>
      <c r="N1655" s="81"/>
      <c r="O1655" s="82">
        <v>9188.5068359375</v>
      </c>
      <c r="P1655" s="82">
        <v>2223.606689453125</v>
      </c>
      <c r="Q1655" s="75"/>
      <c r="R1655" s="83"/>
      <c r="S1655" s="83"/>
      <c r="T1655" s="77"/>
      <c r="U1655" s="77"/>
      <c r="V1655" s="77"/>
      <c r="W1655" s="77"/>
      <c r="X1655" s="50"/>
      <c r="Y1655" s="50"/>
      <c r="Z1655" s="50"/>
      <c r="AA1655" s="50"/>
      <c r="AB1655" s="49"/>
      <c r="AC1655" s="84">
        <v>1655</v>
      </c>
      <c r="AD16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5" s="107">
        <v>6.5</v>
      </c>
      <c r="AF1655" s="110"/>
      <c r="AG1655" s="2"/>
      <c r="AI1655" s="3"/>
      <c r="AJ1655" s="3"/>
      <c r="AK1655" s="3"/>
    </row>
    <row r="1656" spans="1:37" ht="34.049999999999997" customHeight="1" x14ac:dyDescent="0.3">
      <c r="A1656" t="s">
        <v>2565</v>
      </c>
      <c r="C1656" t="s">
        <v>304</v>
      </c>
      <c r="D1656" s="14"/>
      <c r="E1656" s="14" t="s">
        <v>56</v>
      </c>
      <c r="F1656" s="79">
        <v>5.1016949152542601</v>
      </c>
      <c r="G1656" s="80"/>
      <c r="H1656" s="14"/>
      <c r="I1656" s="14"/>
      <c r="J1656" s="15" t="s">
        <v>304</v>
      </c>
      <c r="K1656" s="64"/>
      <c r="L1656" s="64"/>
      <c r="M1656" s="15"/>
      <c r="N1656" s="81"/>
      <c r="O1656" s="82">
        <v>7554.42724609375</v>
      </c>
      <c r="P1656" s="82">
        <v>8213.6162109375</v>
      </c>
      <c r="Q1656" s="75"/>
      <c r="R1656" s="83"/>
      <c r="S1656" s="83"/>
      <c r="T1656" s="77"/>
      <c r="U1656" s="77"/>
      <c r="V1656" s="77"/>
      <c r="W1656" s="77"/>
      <c r="X1656" s="50"/>
      <c r="Y1656" s="50"/>
      <c r="Z1656" s="50"/>
      <c r="AA1656" s="50"/>
      <c r="AB1656" s="49"/>
      <c r="AC1656" s="84">
        <v>1656</v>
      </c>
      <c r="AD16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6" s="107">
        <v>6.5</v>
      </c>
      <c r="AF1656" s="110"/>
      <c r="AG1656" s="2"/>
      <c r="AI1656" s="3"/>
      <c r="AJ1656" s="3"/>
      <c r="AK1656" s="3"/>
    </row>
    <row r="1657" spans="1:37" ht="34.049999999999997" customHeight="1" x14ac:dyDescent="0.3">
      <c r="A1657" t="s">
        <v>2566</v>
      </c>
      <c r="C1657" t="s">
        <v>201</v>
      </c>
      <c r="D1657" s="14"/>
      <c r="E1657" s="14" t="s">
        <v>56</v>
      </c>
      <c r="F1657" s="79">
        <v>5.1016949152542601</v>
      </c>
      <c r="G1657" s="80"/>
      <c r="H1657" s="14"/>
      <c r="I1657" s="14"/>
      <c r="J1657" s="15" t="s">
        <v>201</v>
      </c>
      <c r="K1657" s="64"/>
      <c r="L1657" s="64"/>
      <c r="M1657" s="15"/>
      <c r="N1657" s="81"/>
      <c r="O1657" s="82">
        <v>4744.9462890625</v>
      </c>
      <c r="P1657" s="82">
        <v>687.30853271484375</v>
      </c>
      <c r="Q1657" s="75"/>
      <c r="R1657" s="83"/>
      <c r="S1657" s="83"/>
      <c r="T1657" s="77"/>
      <c r="U1657" s="77"/>
      <c r="V1657" s="77"/>
      <c r="W1657" s="77"/>
      <c r="X1657" s="50"/>
      <c r="Y1657" s="50"/>
      <c r="Z1657" s="50"/>
      <c r="AA1657" s="50"/>
      <c r="AB1657" s="49"/>
      <c r="AC1657" s="84">
        <v>1657</v>
      </c>
      <c r="AD16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7" s="107">
        <v>6.5</v>
      </c>
      <c r="AF1657" s="110"/>
      <c r="AG1657" s="2"/>
      <c r="AI1657" s="3"/>
      <c r="AJ1657" s="3"/>
      <c r="AK1657" s="3"/>
    </row>
    <row r="1658" spans="1:37" ht="34.049999999999997" customHeight="1" x14ac:dyDescent="0.3">
      <c r="A1658" t="s">
        <v>2567</v>
      </c>
      <c r="C1658" t="s">
        <v>256</v>
      </c>
      <c r="D1658" s="14"/>
      <c r="E1658" s="14" t="s">
        <v>56</v>
      </c>
      <c r="F1658" s="79">
        <v>5.1016949152542601</v>
      </c>
      <c r="G1658" s="80"/>
      <c r="H1658" s="14"/>
      <c r="I1658" s="14"/>
      <c r="J1658" s="15" t="s">
        <v>256</v>
      </c>
      <c r="K1658" s="64"/>
      <c r="L1658" s="64"/>
      <c r="M1658" s="15"/>
      <c r="N1658" s="81"/>
      <c r="O1658" s="82">
        <v>8439.533203125</v>
      </c>
      <c r="P1658" s="82">
        <v>2306.005859375</v>
      </c>
      <c r="Q1658" s="75"/>
      <c r="R1658" s="83"/>
      <c r="S1658" s="83"/>
      <c r="T1658" s="77"/>
      <c r="U1658" s="77"/>
      <c r="V1658" s="77"/>
      <c r="W1658" s="77"/>
      <c r="X1658" s="50"/>
      <c r="Y1658" s="50"/>
      <c r="Z1658" s="50"/>
      <c r="AA1658" s="50"/>
      <c r="AB1658" s="49"/>
      <c r="AC1658" s="84">
        <v>1658</v>
      </c>
      <c r="AD16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8" s="107">
        <v>6.5</v>
      </c>
      <c r="AF1658" s="110"/>
      <c r="AG1658" s="2"/>
      <c r="AI1658" s="3"/>
      <c r="AJ1658" s="3"/>
      <c r="AK1658" s="3"/>
    </row>
    <row r="1659" spans="1:37" ht="34.049999999999997" customHeight="1" x14ac:dyDescent="0.3">
      <c r="A1659" t="s">
        <v>2568</v>
      </c>
      <c r="C1659" t="s">
        <v>201</v>
      </c>
      <c r="D1659" s="14"/>
      <c r="E1659" s="14" t="s">
        <v>56</v>
      </c>
      <c r="F1659" s="79">
        <v>5.1016949152542601</v>
      </c>
      <c r="G1659" s="80"/>
      <c r="H1659" s="14"/>
      <c r="I1659" s="14"/>
      <c r="J1659" s="15" t="s">
        <v>201</v>
      </c>
      <c r="K1659" s="64"/>
      <c r="L1659" s="64"/>
      <c r="M1659" s="15"/>
      <c r="N1659" s="81"/>
      <c r="O1659" s="82">
        <v>3565.089111328125</v>
      </c>
      <c r="P1659" s="82">
        <v>479.70956420898437</v>
      </c>
      <c r="Q1659" s="75"/>
      <c r="R1659" s="83"/>
      <c r="S1659" s="83"/>
      <c r="T1659" s="77"/>
      <c r="U1659" s="77"/>
      <c r="V1659" s="77"/>
      <c r="W1659" s="77"/>
      <c r="X1659" s="50"/>
      <c r="Y1659" s="50"/>
      <c r="Z1659" s="50"/>
      <c r="AA1659" s="50"/>
      <c r="AB1659" s="49"/>
      <c r="AC1659" s="84">
        <v>1659</v>
      </c>
      <c r="AD16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59" s="107">
        <v>6.5</v>
      </c>
      <c r="AF1659" s="110"/>
      <c r="AG1659" s="2"/>
      <c r="AI1659" s="3"/>
      <c r="AJ1659" s="3"/>
      <c r="AK1659" s="3"/>
    </row>
    <row r="1660" spans="1:37" ht="34.049999999999997" customHeight="1" x14ac:dyDescent="0.3">
      <c r="A1660" t="s">
        <v>2569</v>
      </c>
      <c r="C1660" t="s">
        <v>652</v>
      </c>
      <c r="D1660" s="14"/>
      <c r="E1660" s="14" t="s">
        <v>56</v>
      </c>
      <c r="F1660" s="79">
        <v>5.1016949152542601</v>
      </c>
      <c r="G1660" s="80"/>
      <c r="H1660" s="14"/>
      <c r="I1660" s="14"/>
      <c r="J1660" s="15" t="s">
        <v>652</v>
      </c>
      <c r="K1660" s="64"/>
      <c r="L1660" s="64"/>
      <c r="M1660" s="15"/>
      <c r="N1660" s="81"/>
      <c r="O1660" s="82">
        <v>3036.373779296875</v>
      </c>
      <c r="P1660" s="82">
        <v>303.97113037109375</v>
      </c>
      <c r="Q1660" s="75"/>
      <c r="R1660" s="83"/>
      <c r="S1660" s="83"/>
      <c r="T1660" s="77"/>
      <c r="U1660" s="77"/>
      <c r="V1660" s="77"/>
      <c r="W1660" s="77"/>
      <c r="X1660" s="50"/>
      <c r="Y1660" s="50"/>
      <c r="Z1660" s="50"/>
      <c r="AA1660" s="50"/>
      <c r="AB1660" s="49"/>
      <c r="AC1660" s="84">
        <v>1660</v>
      </c>
      <c r="AD16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0" s="107">
        <v>6.5</v>
      </c>
      <c r="AF1660" s="110"/>
      <c r="AG1660" s="2"/>
      <c r="AI1660" s="3"/>
      <c r="AJ1660" s="3"/>
      <c r="AK1660" s="3"/>
    </row>
    <row r="1661" spans="1:37" ht="34.049999999999997" customHeight="1" x14ac:dyDescent="0.3">
      <c r="A1661" t="s">
        <v>2570</v>
      </c>
      <c r="C1661" t="s">
        <v>653</v>
      </c>
      <c r="D1661" s="14"/>
      <c r="E1661" s="14" t="s">
        <v>56</v>
      </c>
      <c r="F1661" s="79">
        <v>5.1016949152542601</v>
      </c>
      <c r="G1661" s="80"/>
      <c r="H1661" s="14"/>
      <c r="I1661" s="14"/>
      <c r="J1661" s="15" t="s">
        <v>653</v>
      </c>
      <c r="K1661" s="64"/>
      <c r="L1661" s="64"/>
      <c r="M1661" s="15"/>
      <c r="N1661" s="81"/>
      <c r="O1661" s="82">
        <v>6593.04150390625</v>
      </c>
      <c r="P1661" s="82">
        <v>1730.5484619140625</v>
      </c>
      <c r="Q1661" s="75"/>
      <c r="R1661" s="83"/>
      <c r="S1661" s="83"/>
      <c r="T1661" s="77"/>
      <c r="U1661" s="77"/>
      <c r="V1661" s="77"/>
      <c r="W1661" s="77"/>
      <c r="X1661" s="50"/>
      <c r="Y1661" s="50"/>
      <c r="Z1661" s="50"/>
      <c r="AA1661" s="50"/>
      <c r="AB1661" s="49"/>
      <c r="AC1661" s="84">
        <v>1661</v>
      </c>
      <c r="AD16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1" s="107">
        <v>6.5</v>
      </c>
      <c r="AF1661" s="110"/>
      <c r="AG1661" s="2"/>
      <c r="AI1661" s="3"/>
      <c r="AJ1661" s="3"/>
      <c r="AK1661" s="3"/>
    </row>
    <row r="1662" spans="1:37" ht="34.049999999999997" customHeight="1" x14ac:dyDescent="0.3">
      <c r="A1662" t="s">
        <v>2571</v>
      </c>
      <c r="C1662" t="s">
        <v>174</v>
      </c>
      <c r="D1662" s="14"/>
      <c r="E1662" s="14" t="s">
        <v>56</v>
      </c>
      <c r="F1662" s="79">
        <v>5.1016949152542601</v>
      </c>
      <c r="G1662" s="80"/>
      <c r="H1662" s="14"/>
      <c r="I1662" s="14"/>
      <c r="J1662" s="15" t="s">
        <v>174</v>
      </c>
      <c r="K1662" s="64"/>
      <c r="L1662" s="64"/>
      <c r="M1662" s="15"/>
      <c r="N1662" s="81"/>
      <c r="O1662" s="82">
        <v>1414.590087890625</v>
      </c>
      <c r="P1662" s="82">
        <v>2777.10791015625</v>
      </c>
      <c r="Q1662" s="75"/>
      <c r="R1662" s="83"/>
      <c r="S1662" s="83"/>
      <c r="T1662" s="77"/>
      <c r="U1662" s="77"/>
      <c r="V1662" s="77"/>
      <c r="W1662" s="77"/>
      <c r="X1662" s="50"/>
      <c r="Y1662" s="50"/>
      <c r="Z1662" s="50"/>
      <c r="AA1662" s="50"/>
      <c r="AB1662" s="49"/>
      <c r="AC1662" s="84">
        <v>1662</v>
      </c>
      <c r="AD16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2" s="107">
        <v>6.5</v>
      </c>
      <c r="AF1662" s="110"/>
      <c r="AG1662" s="2"/>
      <c r="AI1662" s="3"/>
      <c r="AJ1662" s="3"/>
      <c r="AK1662" s="3"/>
    </row>
    <row r="1663" spans="1:37" ht="34.049999999999997" customHeight="1" x14ac:dyDescent="0.3">
      <c r="A1663" t="s">
        <v>2572</v>
      </c>
      <c r="C1663" t="s">
        <v>278</v>
      </c>
      <c r="D1663" s="14"/>
      <c r="E1663" s="14" t="s">
        <v>56</v>
      </c>
      <c r="F1663" s="79">
        <v>5.1016949152542601</v>
      </c>
      <c r="G1663" s="80"/>
      <c r="H1663" s="14"/>
      <c r="I1663" s="14"/>
      <c r="J1663" s="15" t="s">
        <v>278</v>
      </c>
      <c r="K1663" s="64"/>
      <c r="L1663" s="64"/>
      <c r="M1663" s="15"/>
      <c r="N1663" s="81"/>
      <c r="O1663" s="82">
        <v>1467.716552734375</v>
      </c>
      <c r="P1663" s="82">
        <v>6470.75634765625</v>
      </c>
      <c r="Q1663" s="75"/>
      <c r="R1663" s="83"/>
      <c r="S1663" s="83"/>
      <c r="T1663" s="77"/>
      <c r="U1663" s="77"/>
      <c r="V1663" s="77"/>
      <c r="W1663" s="77"/>
      <c r="X1663" s="50"/>
      <c r="Y1663" s="50"/>
      <c r="Z1663" s="50"/>
      <c r="AA1663" s="50"/>
      <c r="AB1663" s="49"/>
      <c r="AC1663" s="84">
        <v>1663</v>
      </c>
      <c r="AD16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3" s="107">
        <v>6.5</v>
      </c>
      <c r="AF1663" s="110"/>
      <c r="AG1663" s="2"/>
      <c r="AI1663" s="3"/>
      <c r="AJ1663" s="3"/>
      <c r="AK1663" s="3"/>
    </row>
    <row r="1664" spans="1:37" ht="34.049999999999997" customHeight="1" x14ac:dyDescent="0.3">
      <c r="A1664" t="s">
        <v>2573</v>
      </c>
      <c r="C1664" t="s">
        <v>344</v>
      </c>
      <c r="D1664" s="14"/>
      <c r="E1664" s="14" t="s">
        <v>56</v>
      </c>
      <c r="F1664" s="79">
        <v>5.1016949152542601</v>
      </c>
      <c r="G1664" s="80"/>
      <c r="H1664" s="14"/>
      <c r="I1664" s="14"/>
      <c r="J1664" s="15" t="s">
        <v>344</v>
      </c>
      <c r="K1664" s="64"/>
      <c r="L1664" s="64"/>
      <c r="M1664" s="15"/>
      <c r="N1664" s="81"/>
      <c r="O1664" s="82">
        <v>2288.4951171875</v>
      </c>
      <c r="P1664" s="82">
        <v>2226.903564453125</v>
      </c>
      <c r="Q1664" s="75"/>
      <c r="R1664" s="83"/>
      <c r="S1664" s="83"/>
      <c r="T1664" s="77"/>
      <c r="U1664" s="77"/>
      <c r="V1664" s="77"/>
      <c r="W1664" s="77"/>
      <c r="X1664" s="50"/>
      <c r="Y1664" s="50"/>
      <c r="Z1664" s="50"/>
      <c r="AA1664" s="50"/>
      <c r="AB1664" s="49"/>
      <c r="AC1664" s="84">
        <v>1664</v>
      </c>
      <c r="AD16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4" s="107">
        <v>6.5</v>
      </c>
      <c r="AF1664" s="110"/>
      <c r="AG1664" s="2"/>
      <c r="AI1664" s="3"/>
      <c r="AJ1664" s="3"/>
      <c r="AK1664" s="3"/>
    </row>
    <row r="1665" spans="1:37" ht="34.049999999999997" customHeight="1" x14ac:dyDescent="0.3">
      <c r="A1665" t="s">
        <v>2574</v>
      </c>
      <c r="C1665" t="s">
        <v>443</v>
      </c>
      <c r="D1665" s="14"/>
      <c r="E1665" s="14" t="s">
        <v>56</v>
      </c>
      <c r="F1665" s="79">
        <v>5.1016949152542601</v>
      </c>
      <c r="G1665" s="80"/>
      <c r="H1665" s="14"/>
      <c r="I1665" s="14"/>
      <c r="J1665" s="15" t="s">
        <v>443</v>
      </c>
      <c r="K1665" s="64"/>
      <c r="L1665" s="64"/>
      <c r="M1665" s="15"/>
      <c r="N1665" s="81"/>
      <c r="O1665" s="82">
        <v>7803.57568359375</v>
      </c>
      <c r="P1665" s="82">
        <v>2391.074462890625</v>
      </c>
      <c r="Q1665" s="75"/>
      <c r="R1665" s="83"/>
      <c r="S1665" s="83"/>
      <c r="T1665" s="77"/>
      <c r="U1665" s="77"/>
      <c r="V1665" s="77"/>
      <c r="W1665" s="77"/>
      <c r="X1665" s="50"/>
      <c r="Y1665" s="50"/>
      <c r="Z1665" s="50"/>
      <c r="AA1665" s="50"/>
      <c r="AB1665" s="49"/>
      <c r="AC1665" s="84">
        <v>1665</v>
      </c>
      <c r="AD16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5" s="107">
        <v>6.5</v>
      </c>
      <c r="AF1665" s="110"/>
      <c r="AG1665" s="2"/>
      <c r="AI1665" s="3"/>
      <c r="AJ1665" s="3"/>
      <c r="AK1665" s="3"/>
    </row>
    <row r="1666" spans="1:37" ht="34.049999999999997" customHeight="1" x14ac:dyDescent="0.3">
      <c r="A1666" t="s">
        <v>2575</v>
      </c>
      <c r="C1666" t="s">
        <v>325</v>
      </c>
      <c r="D1666" s="14"/>
      <c r="E1666" s="14" t="s">
        <v>56</v>
      </c>
      <c r="F1666" s="79">
        <v>5.1016949152542601</v>
      </c>
      <c r="G1666" s="80"/>
      <c r="H1666" s="14"/>
      <c r="I1666" s="14"/>
      <c r="J1666" s="15" t="s">
        <v>325</v>
      </c>
      <c r="K1666" s="64"/>
      <c r="L1666" s="64"/>
      <c r="M1666" s="15"/>
      <c r="N1666" s="81"/>
      <c r="O1666" s="82">
        <v>740.027099609375</v>
      </c>
      <c r="P1666" s="82">
        <v>3782.27001953125</v>
      </c>
      <c r="Q1666" s="75"/>
      <c r="R1666" s="83"/>
      <c r="S1666" s="83"/>
      <c r="T1666" s="77"/>
      <c r="U1666" s="77"/>
      <c r="V1666" s="77"/>
      <c r="W1666" s="77"/>
      <c r="X1666" s="50"/>
      <c r="Y1666" s="50"/>
      <c r="Z1666" s="50"/>
      <c r="AA1666" s="50"/>
      <c r="AB1666" s="49"/>
      <c r="AC1666" s="84">
        <v>1666</v>
      </c>
      <c r="AD16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6" s="107">
        <v>6.5</v>
      </c>
      <c r="AF1666" s="110"/>
      <c r="AG1666" s="2"/>
      <c r="AI1666" s="3"/>
      <c r="AJ1666" s="3"/>
      <c r="AK1666" s="3"/>
    </row>
    <row r="1667" spans="1:37" ht="34.049999999999997" customHeight="1" x14ac:dyDescent="0.3">
      <c r="A1667" t="s">
        <v>2576</v>
      </c>
      <c r="C1667" t="s">
        <v>275</v>
      </c>
      <c r="D1667" s="14"/>
      <c r="E1667" s="14" t="s">
        <v>56</v>
      </c>
      <c r="F1667" s="79">
        <v>5.1016949152542601</v>
      </c>
      <c r="G1667" s="80"/>
      <c r="H1667" s="14"/>
      <c r="I1667" s="14"/>
      <c r="J1667" s="15" t="s">
        <v>275</v>
      </c>
      <c r="K1667" s="64"/>
      <c r="L1667" s="64"/>
      <c r="M1667" s="15"/>
      <c r="N1667" s="81"/>
      <c r="O1667" s="82">
        <v>1142.348876953125</v>
      </c>
      <c r="P1667" s="82">
        <v>8369.31640625</v>
      </c>
      <c r="Q1667" s="75"/>
      <c r="R1667" s="83"/>
      <c r="S1667" s="83"/>
      <c r="T1667" s="77"/>
      <c r="U1667" s="77"/>
      <c r="V1667" s="77"/>
      <c r="W1667" s="77"/>
      <c r="X1667" s="50"/>
      <c r="Y1667" s="50"/>
      <c r="Z1667" s="50"/>
      <c r="AA1667" s="50"/>
      <c r="AB1667" s="49"/>
      <c r="AC1667" s="84">
        <v>1667</v>
      </c>
      <c r="AD16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7" s="107">
        <v>6.5</v>
      </c>
      <c r="AF1667" s="110"/>
      <c r="AG1667" s="2"/>
      <c r="AI1667" s="3"/>
      <c r="AJ1667" s="3"/>
      <c r="AK1667" s="3"/>
    </row>
    <row r="1668" spans="1:37" ht="34.049999999999997" customHeight="1" x14ac:dyDescent="0.3">
      <c r="A1668" t="s">
        <v>2577</v>
      </c>
      <c r="C1668" t="s">
        <v>344</v>
      </c>
      <c r="D1668" s="14"/>
      <c r="E1668" s="14" t="s">
        <v>56</v>
      </c>
      <c r="F1668" s="79">
        <v>5.1016949152542601</v>
      </c>
      <c r="G1668" s="80"/>
      <c r="H1668" s="14"/>
      <c r="I1668" s="14"/>
      <c r="J1668" s="15" t="s">
        <v>344</v>
      </c>
      <c r="K1668" s="64"/>
      <c r="L1668" s="64"/>
      <c r="M1668" s="15"/>
      <c r="N1668" s="81"/>
      <c r="O1668" s="82">
        <v>6024.61083984375</v>
      </c>
      <c r="P1668" s="82">
        <v>1355.581298828125</v>
      </c>
      <c r="Q1668" s="75"/>
      <c r="R1668" s="83"/>
      <c r="S1668" s="83"/>
      <c r="T1668" s="77"/>
      <c r="U1668" s="77"/>
      <c r="V1668" s="77"/>
      <c r="W1668" s="77"/>
      <c r="X1668" s="50"/>
      <c r="Y1668" s="50"/>
      <c r="Z1668" s="50"/>
      <c r="AA1668" s="50"/>
      <c r="AB1668" s="49"/>
      <c r="AC1668" s="84">
        <v>1668</v>
      </c>
      <c r="AD16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8" s="107">
        <v>6.5</v>
      </c>
      <c r="AF1668" s="110"/>
      <c r="AG1668" s="2"/>
      <c r="AI1668" s="3"/>
      <c r="AJ1668" s="3"/>
      <c r="AK1668" s="3"/>
    </row>
    <row r="1669" spans="1:37" ht="34.049999999999997" customHeight="1" x14ac:dyDescent="0.3">
      <c r="A1669" t="s">
        <v>2578</v>
      </c>
      <c r="C1669" t="s">
        <v>429</v>
      </c>
      <c r="D1669" s="14"/>
      <c r="E1669" s="14" t="s">
        <v>56</v>
      </c>
      <c r="F1669" s="79">
        <v>5.1016949152542601</v>
      </c>
      <c r="G1669" s="80"/>
      <c r="H1669" s="14"/>
      <c r="I1669" s="14"/>
      <c r="J1669" s="15" t="s">
        <v>429</v>
      </c>
      <c r="K1669" s="64"/>
      <c r="L1669" s="64"/>
      <c r="M1669" s="15"/>
      <c r="N1669" s="81"/>
      <c r="O1669" s="82">
        <v>9193.060546875</v>
      </c>
      <c r="P1669" s="82">
        <v>3632.909423828125</v>
      </c>
      <c r="Q1669" s="75"/>
      <c r="R1669" s="83"/>
      <c r="S1669" s="83"/>
      <c r="T1669" s="77"/>
      <c r="U1669" s="77"/>
      <c r="V1669" s="77"/>
      <c r="W1669" s="77"/>
      <c r="X1669" s="50"/>
      <c r="Y1669" s="50"/>
      <c r="Z1669" s="50"/>
      <c r="AA1669" s="50"/>
      <c r="AB1669" s="49"/>
      <c r="AC1669" s="84">
        <v>1669</v>
      </c>
      <c r="AD16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69" s="107">
        <v>6.5</v>
      </c>
      <c r="AF1669" s="110"/>
      <c r="AG1669" s="2"/>
      <c r="AI1669" s="3"/>
      <c r="AJ1669" s="3"/>
      <c r="AK1669" s="3"/>
    </row>
    <row r="1670" spans="1:37" ht="34.049999999999997" customHeight="1" x14ac:dyDescent="0.3">
      <c r="A1670" t="s">
        <v>2579</v>
      </c>
      <c r="C1670" t="s">
        <v>261</v>
      </c>
      <c r="D1670" s="14"/>
      <c r="E1670" s="14" t="s">
        <v>56</v>
      </c>
      <c r="F1670" s="79">
        <v>5.1016949152542601</v>
      </c>
      <c r="G1670" s="80"/>
      <c r="H1670" s="14"/>
      <c r="I1670" s="14"/>
      <c r="J1670" s="15" t="s">
        <v>261</v>
      </c>
      <c r="K1670" s="64"/>
      <c r="L1670" s="64"/>
      <c r="M1670" s="15"/>
      <c r="N1670" s="81"/>
      <c r="O1670" s="82">
        <v>4876.1865234375</v>
      </c>
      <c r="P1670" s="82">
        <v>1165.6873779296875</v>
      </c>
      <c r="Q1670" s="75"/>
      <c r="R1670" s="83"/>
      <c r="S1670" s="83"/>
      <c r="T1670" s="77"/>
      <c r="U1670" s="77"/>
      <c r="V1670" s="77"/>
      <c r="W1670" s="77"/>
      <c r="X1670" s="50"/>
      <c r="Y1670" s="50"/>
      <c r="Z1670" s="50"/>
      <c r="AA1670" s="50"/>
      <c r="AB1670" s="49"/>
      <c r="AC1670" s="84">
        <v>1670</v>
      </c>
      <c r="AD16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0" s="107">
        <v>6.5</v>
      </c>
      <c r="AF1670" s="110"/>
      <c r="AG1670" s="2"/>
      <c r="AI1670" s="3"/>
      <c r="AJ1670" s="3"/>
      <c r="AK1670" s="3"/>
    </row>
    <row r="1671" spans="1:37" ht="34.049999999999997" customHeight="1" x14ac:dyDescent="0.3">
      <c r="A1671" t="s">
        <v>2580</v>
      </c>
      <c r="C1671" t="s">
        <v>654</v>
      </c>
      <c r="D1671" s="14"/>
      <c r="E1671" s="14" t="s">
        <v>56</v>
      </c>
      <c r="F1671" s="79">
        <v>5.1016949152542601</v>
      </c>
      <c r="G1671" s="80"/>
      <c r="H1671" s="14"/>
      <c r="I1671" s="14"/>
      <c r="J1671" s="15" t="s">
        <v>654</v>
      </c>
      <c r="K1671" s="64"/>
      <c r="L1671" s="64"/>
      <c r="M1671" s="15"/>
      <c r="N1671" s="81"/>
      <c r="O1671" s="82">
        <v>9193.8916015625</v>
      </c>
      <c r="P1671" s="82">
        <v>6122.64111328125</v>
      </c>
      <c r="Q1671" s="75"/>
      <c r="R1671" s="83"/>
      <c r="S1671" s="83"/>
      <c r="T1671" s="77"/>
      <c r="U1671" s="77"/>
      <c r="V1671" s="77"/>
      <c r="W1671" s="77"/>
      <c r="X1671" s="50"/>
      <c r="Y1671" s="50"/>
      <c r="Z1671" s="50"/>
      <c r="AA1671" s="50"/>
      <c r="AB1671" s="49"/>
      <c r="AC1671" s="84">
        <v>1671</v>
      </c>
      <c r="AD16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1" s="107">
        <v>6.5</v>
      </c>
      <c r="AF1671" s="110"/>
      <c r="AG1671" s="2"/>
      <c r="AI1671" s="3"/>
      <c r="AJ1671" s="3"/>
      <c r="AK1671" s="3"/>
    </row>
    <row r="1672" spans="1:37" ht="34.049999999999997" customHeight="1" x14ac:dyDescent="0.3">
      <c r="A1672" t="s">
        <v>2581</v>
      </c>
      <c r="C1672" t="s">
        <v>443</v>
      </c>
      <c r="D1672" s="14"/>
      <c r="E1672" s="14" t="s">
        <v>56</v>
      </c>
      <c r="F1672" s="79">
        <v>5.1016949152542601</v>
      </c>
      <c r="G1672" s="80"/>
      <c r="H1672" s="14"/>
      <c r="I1672" s="14"/>
      <c r="J1672" s="15" t="s">
        <v>443</v>
      </c>
      <c r="K1672" s="64"/>
      <c r="L1672" s="64"/>
      <c r="M1672" s="15"/>
      <c r="N1672" s="81"/>
      <c r="O1672" s="82">
        <v>9052.2822265625</v>
      </c>
      <c r="P1672" s="82">
        <v>5944.060546875</v>
      </c>
      <c r="Q1672" s="75"/>
      <c r="R1672" s="83"/>
      <c r="S1672" s="83"/>
      <c r="T1672" s="77"/>
      <c r="U1672" s="77"/>
      <c r="V1672" s="77"/>
      <c r="W1672" s="77"/>
      <c r="X1672" s="50"/>
      <c r="Y1672" s="50"/>
      <c r="Z1672" s="50"/>
      <c r="AA1672" s="50"/>
      <c r="AB1672" s="49"/>
      <c r="AC1672" s="84">
        <v>1672</v>
      </c>
      <c r="AD16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2" s="107">
        <v>6.5</v>
      </c>
      <c r="AF1672" s="110"/>
      <c r="AG1672" s="2"/>
      <c r="AI1672" s="3"/>
      <c r="AJ1672" s="3"/>
      <c r="AK1672" s="3"/>
    </row>
    <row r="1673" spans="1:37" ht="34.049999999999997" customHeight="1" x14ac:dyDescent="0.3">
      <c r="A1673" t="s">
        <v>1172</v>
      </c>
      <c r="C1673" t="s">
        <v>214</v>
      </c>
      <c r="D1673" s="14"/>
      <c r="E1673" s="14" t="s">
        <v>56</v>
      </c>
      <c r="F1673" s="79">
        <v>5.1016949152542601</v>
      </c>
      <c r="G1673" s="80"/>
      <c r="H1673" s="14"/>
      <c r="I1673" s="14"/>
      <c r="J1673" s="15" t="s">
        <v>214</v>
      </c>
      <c r="K1673" s="64"/>
      <c r="L1673" s="64"/>
      <c r="M1673" s="15"/>
      <c r="N1673" s="81"/>
      <c r="O1673" s="82">
        <v>2627.282470703125</v>
      </c>
      <c r="P1673" s="82">
        <v>8321.2802734375</v>
      </c>
      <c r="Q1673" s="75"/>
      <c r="R1673" s="83"/>
      <c r="S1673" s="83"/>
      <c r="T1673" s="77"/>
      <c r="U1673" s="77"/>
      <c r="V1673" s="77"/>
      <c r="W1673" s="77"/>
      <c r="X1673" s="50"/>
      <c r="Y1673" s="50"/>
      <c r="Z1673" s="50"/>
      <c r="AA1673" s="50"/>
      <c r="AB1673" s="49"/>
      <c r="AC1673" s="84">
        <v>1673</v>
      </c>
      <c r="AD16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3" s="107">
        <v>6.5</v>
      </c>
      <c r="AF1673" s="110"/>
      <c r="AG1673" s="2"/>
      <c r="AI1673" s="3"/>
      <c r="AJ1673" s="3"/>
      <c r="AK1673" s="3"/>
    </row>
    <row r="1674" spans="1:37" ht="34.049999999999997" customHeight="1" x14ac:dyDescent="0.3">
      <c r="A1674" t="s">
        <v>2582</v>
      </c>
      <c r="C1674" t="s">
        <v>655</v>
      </c>
      <c r="D1674" s="14"/>
      <c r="E1674" s="14" t="s">
        <v>56</v>
      </c>
      <c r="F1674" s="79">
        <v>5.1016949152542601</v>
      </c>
      <c r="G1674" s="80"/>
      <c r="H1674" s="14"/>
      <c r="I1674" s="14"/>
      <c r="J1674" s="15" t="s">
        <v>655</v>
      </c>
      <c r="K1674" s="64"/>
      <c r="L1674" s="64"/>
      <c r="M1674" s="15"/>
      <c r="N1674" s="81"/>
      <c r="O1674" s="82">
        <v>2385.119873046875</v>
      </c>
      <c r="P1674" s="82">
        <v>1012.048095703125</v>
      </c>
      <c r="Q1674" s="75"/>
      <c r="R1674" s="83"/>
      <c r="S1674" s="83"/>
      <c r="T1674" s="77"/>
      <c r="U1674" s="77"/>
      <c r="V1674" s="77"/>
      <c r="W1674" s="77"/>
      <c r="X1674" s="50"/>
      <c r="Y1674" s="50"/>
      <c r="Z1674" s="50"/>
      <c r="AA1674" s="50"/>
      <c r="AB1674" s="49"/>
      <c r="AC1674" s="84">
        <v>1674</v>
      </c>
      <c r="AD16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4" s="107">
        <v>6.5</v>
      </c>
      <c r="AF1674" s="110"/>
      <c r="AG1674" s="2"/>
      <c r="AI1674" s="3"/>
      <c r="AJ1674" s="3"/>
      <c r="AK1674" s="3"/>
    </row>
    <row r="1675" spans="1:37" ht="34.049999999999997" customHeight="1" x14ac:dyDescent="0.3">
      <c r="A1675" t="s">
        <v>2583</v>
      </c>
      <c r="C1675" t="s">
        <v>325</v>
      </c>
      <c r="D1675" s="14"/>
      <c r="E1675" s="14" t="s">
        <v>56</v>
      </c>
      <c r="F1675" s="79">
        <v>5.1016949152542601</v>
      </c>
      <c r="G1675" s="80"/>
      <c r="H1675" s="14"/>
      <c r="I1675" s="14"/>
      <c r="J1675" s="15" t="s">
        <v>325</v>
      </c>
      <c r="K1675" s="64"/>
      <c r="L1675" s="64"/>
      <c r="M1675" s="15"/>
      <c r="N1675" s="81"/>
      <c r="O1675" s="82">
        <v>1186.134765625</v>
      </c>
      <c r="P1675" s="82">
        <v>2110.713623046875</v>
      </c>
      <c r="Q1675" s="75"/>
      <c r="R1675" s="83"/>
      <c r="S1675" s="83"/>
      <c r="T1675" s="77"/>
      <c r="U1675" s="77"/>
      <c r="V1675" s="77"/>
      <c r="W1675" s="77"/>
      <c r="X1675" s="50"/>
      <c r="Y1675" s="50"/>
      <c r="Z1675" s="50"/>
      <c r="AA1675" s="50"/>
      <c r="AB1675" s="49"/>
      <c r="AC1675" s="84">
        <v>1675</v>
      </c>
      <c r="AD16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5" s="107">
        <v>6.5</v>
      </c>
      <c r="AF1675" s="110"/>
      <c r="AG1675" s="2"/>
      <c r="AI1675" s="3"/>
      <c r="AJ1675" s="3"/>
      <c r="AK1675" s="3"/>
    </row>
    <row r="1676" spans="1:37" ht="34.049999999999997" customHeight="1" x14ac:dyDescent="0.3">
      <c r="A1676" t="s">
        <v>2584</v>
      </c>
      <c r="C1676" t="s">
        <v>296</v>
      </c>
      <c r="D1676" s="14"/>
      <c r="E1676" s="14" t="s">
        <v>56</v>
      </c>
      <c r="F1676" s="79">
        <v>5.1016949152542601</v>
      </c>
      <c r="G1676" s="80"/>
      <c r="H1676" s="14"/>
      <c r="I1676" s="14"/>
      <c r="J1676" s="15" t="s">
        <v>296</v>
      </c>
      <c r="K1676" s="64"/>
      <c r="L1676" s="64"/>
      <c r="M1676" s="15"/>
      <c r="N1676" s="81"/>
      <c r="O1676" s="82">
        <v>1061.619873046875</v>
      </c>
      <c r="P1676" s="82">
        <v>7164.84716796875</v>
      </c>
      <c r="Q1676" s="75"/>
      <c r="R1676" s="83"/>
      <c r="S1676" s="83"/>
      <c r="T1676" s="77"/>
      <c r="U1676" s="77"/>
      <c r="V1676" s="77"/>
      <c r="W1676" s="77"/>
      <c r="X1676" s="50"/>
      <c r="Y1676" s="50"/>
      <c r="Z1676" s="50"/>
      <c r="AA1676" s="50"/>
      <c r="AB1676" s="49"/>
      <c r="AC1676" s="84">
        <v>1676</v>
      </c>
      <c r="AD16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6" s="107">
        <v>6.5</v>
      </c>
      <c r="AF1676" s="110"/>
      <c r="AG1676" s="2"/>
      <c r="AI1676" s="3"/>
      <c r="AJ1676" s="3"/>
      <c r="AK1676" s="3"/>
    </row>
    <row r="1677" spans="1:37" ht="34.049999999999997" customHeight="1" x14ac:dyDescent="0.3">
      <c r="A1677" t="s">
        <v>2585</v>
      </c>
      <c r="C1677" t="s">
        <v>298</v>
      </c>
      <c r="D1677" s="14"/>
      <c r="E1677" s="14" t="s">
        <v>56</v>
      </c>
      <c r="F1677" s="79">
        <v>5.1016949152542601</v>
      </c>
      <c r="G1677" s="80"/>
      <c r="H1677" s="14"/>
      <c r="I1677" s="14"/>
      <c r="J1677" s="15" t="s">
        <v>298</v>
      </c>
      <c r="K1677" s="64"/>
      <c r="L1677" s="64"/>
      <c r="M1677" s="15"/>
      <c r="N1677" s="81"/>
      <c r="O1677" s="82">
        <v>6440.22119140625</v>
      </c>
      <c r="P1677" s="82">
        <v>4238.7109375</v>
      </c>
      <c r="Q1677" s="75"/>
      <c r="R1677" s="83"/>
      <c r="S1677" s="83"/>
      <c r="T1677" s="77"/>
      <c r="U1677" s="77"/>
      <c r="V1677" s="77"/>
      <c r="W1677" s="77"/>
      <c r="X1677" s="50"/>
      <c r="Y1677" s="50"/>
      <c r="Z1677" s="50"/>
      <c r="AA1677" s="50"/>
      <c r="AB1677" s="49"/>
      <c r="AC1677" s="84">
        <v>1677</v>
      </c>
      <c r="AD16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7" s="107">
        <v>6.5</v>
      </c>
      <c r="AF1677" s="110"/>
      <c r="AG1677" s="2"/>
      <c r="AI1677" s="3"/>
      <c r="AJ1677" s="3"/>
      <c r="AK1677" s="3"/>
    </row>
    <row r="1678" spans="1:37" ht="34.049999999999997" customHeight="1" x14ac:dyDescent="0.3">
      <c r="A1678" t="s">
        <v>2586</v>
      </c>
      <c r="C1678" t="s">
        <v>190</v>
      </c>
      <c r="D1678" s="14"/>
      <c r="E1678" s="14" t="s">
        <v>56</v>
      </c>
      <c r="F1678" s="79">
        <v>5.1016949152542601</v>
      </c>
      <c r="G1678" s="80"/>
      <c r="H1678" s="14"/>
      <c r="I1678" s="14"/>
      <c r="J1678" s="15" t="s">
        <v>190</v>
      </c>
      <c r="K1678" s="64"/>
      <c r="L1678" s="64"/>
      <c r="M1678" s="15"/>
      <c r="N1678" s="81"/>
      <c r="O1678" s="82">
        <v>4125.28466796875</v>
      </c>
      <c r="P1678" s="82">
        <v>4826.6064453125</v>
      </c>
      <c r="Q1678" s="75"/>
      <c r="R1678" s="83"/>
      <c r="S1678" s="83"/>
      <c r="T1678" s="77"/>
      <c r="U1678" s="77"/>
      <c r="V1678" s="77"/>
      <c r="W1678" s="77"/>
      <c r="X1678" s="50"/>
      <c r="Y1678" s="50"/>
      <c r="Z1678" s="50"/>
      <c r="AA1678" s="50"/>
      <c r="AB1678" s="49"/>
      <c r="AC1678" s="84">
        <v>1678</v>
      </c>
      <c r="AD16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8" s="107">
        <v>6.5</v>
      </c>
      <c r="AF1678" s="110"/>
      <c r="AG1678" s="2"/>
      <c r="AI1678" s="3"/>
      <c r="AJ1678" s="3"/>
      <c r="AK1678" s="3"/>
    </row>
    <row r="1679" spans="1:37" ht="34.049999999999997" customHeight="1" x14ac:dyDescent="0.3">
      <c r="A1679" t="s">
        <v>2587</v>
      </c>
      <c r="C1679" t="s">
        <v>315</v>
      </c>
      <c r="D1679" s="14"/>
      <c r="E1679" s="14" t="s">
        <v>56</v>
      </c>
      <c r="F1679" s="79">
        <v>5.1016949152542601</v>
      </c>
      <c r="G1679" s="80"/>
      <c r="H1679" s="14"/>
      <c r="I1679" s="14"/>
      <c r="J1679" s="15" t="s">
        <v>315</v>
      </c>
      <c r="K1679" s="64"/>
      <c r="L1679" s="64"/>
      <c r="M1679" s="15"/>
      <c r="N1679" s="81"/>
      <c r="O1679" s="82">
        <v>333.43231201171875</v>
      </c>
      <c r="P1679" s="82">
        <v>4472.9697265625</v>
      </c>
      <c r="Q1679" s="75"/>
      <c r="R1679" s="83"/>
      <c r="S1679" s="83"/>
      <c r="T1679" s="77"/>
      <c r="U1679" s="77"/>
      <c r="V1679" s="77"/>
      <c r="W1679" s="77"/>
      <c r="X1679" s="50"/>
      <c r="Y1679" s="50"/>
      <c r="Z1679" s="50"/>
      <c r="AA1679" s="50"/>
      <c r="AB1679" s="49"/>
      <c r="AC1679" s="84">
        <v>1679</v>
      </c>
      <c r="AD16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79" s="107">
        <v>6.5</v>
      </c>
      <c r="AF1679" s="110"/>
      <c r="AG1679" s="2"/>
      <c r="AI1679" s="3"/>
      <c r="AJ1679" s="3"/>
      <c r="AK1679" s="3"/>
    </row>
    <row r="1680" spans="1:37" ht="34.049999999999997" customHeight="1" x14ac:dyDescent="0.3">
      <c r="A1680" t="s">
        <v>2588</v>
      </c>
      <c r="C1680" t="s">
        <v>656</v>
      </c>
      <c r="D1680" s="14"/>
      <c r="E1680" s="14" t="s">
        <v>56</v>
      </c>
      <c r="F1680" s="79">
        <v>5.1016949152542601</v>
      </c>
      <c r="G1680" s="80"/>
      <c r="H1680" s="14"/>
      <c r="I1680" s="14"/>
      <c r="J1680" s="15" t="s">
        <v>656</v>
      </c>
      <c r="K1680" s="64"/>
      <c r="L1680" s="64"/>
      <c r="M1680" s="15"/>
      <c r="N1680" s="81"/>
      <c r="O1680" s="82">
        <v>1954.680419921875</v>
      </c>
      <c r="P1680" s="82">
        <v>3554.658447265625</v>
      </c>
      <c r="Q1680" s="75"/>
      <c r="R1680" s="83"/>
      <c r="S1680" s="83"/>
      <c r="T1680" s="77"/>
      <c r="U1680" s="77"/>
      <c r="V1680" s="77"/>
      <c r="W1680" s="77"/>
      <c r="X1680" s="50"/>
      <c r="Y1680" s="50"/>
      <c r="Z1680" s="50"/>
      <c r="AA1680" s="50"/>
      <c r="AB1680" s="49"/>
      <c r="AC1680" s="84">
        <v>1680</v>
      </c>
      <c r="AD16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0" s="107">
        <v>6.5</v>
      </c>
      <c r="AF1680" s="110"/>
      <c r="AG1680" s="2"/>
      <c r="AI1680" s="3"/>
      <c r="AJ1680" s="3"/>
      <c r="AK1680" s="3"/>
    </row>
    <row r="1681" spans="1:37" ht="34.049999999999997" customHeight="1" x14ac:dyDescent="0.3">
      <c r="A1681" t="s">
        <v>2589</v>
      </c>
      <c r="C1681" t="s">
        <v>201</v>
      </c>
      <c r="D1681" s="14"/>
      <c r="E1681" s="14" t="s">
        <v>56</v>
      </c>
      <c r="F1681" s="79">
        <v>5.1016949152542601</v>
      </c>
      <c r="G1681" s="80"/>
      <c r="H1681" s="14"/>
      <c r="I1681" s="14"/>
      <c r="J1681" s="15" t="s">
        <v>201</v>
      </c>
      <c r="K1681" s="64"/>
      <c r="L1681" s="64"/>
      <c r="M1681" s="15"/>
      <c r="N1681" s="81"/>
      <c r="O1681" s="82">
        <v>3752.6279296875</v>
      </c>
      <c r="P1681" s="82">
        <v>3814.772216796875</v>
      </c>
      <c r="Q1681" s="75"/>
      <c r="R1681" s="83"/>
      <c r="S1681" s="83"/>
      <c r="T1681" s="77"/>
      <c r="U1681" s="77"/>
      <c r="V1681" s="77"/>
      <c r="W1681" s="77"/>
      <c r="X1681" s="50"/>
      <c r="Y1681" s="50"/>
      <c r="Z1681" s="50"/>
      <c r="AA1681" s="50"/>
      <c r="AB1681" s="49"/>
      <c r="AC1681" s="84">
        <v>1681</v>
      </c>
      <c r="AD16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1" s="107">
        <v>6.5</v>
      </c>
      <c r="AF1681" s="110"/>
      <c r="AG1681" s="2"/>
      <c r="AI1681" s="3"/>
      <c r="AJ1681" s="3"/>
      <c r="AK1681" s="3"/>
    </row>
    <row r="1682" spans="1:37" ht="34.049999999999997" customHeight="1" x14ac:dyDescent="0.3">
      <c r="A1682" t="s">
        <v>2590</v>
      </c>
      <c r="C1682" t="s">
        <v>218</v>
      </c>
      <c r="D1682" s="14"/>
      <c r="E1682" s="14" t="s">
        <v>56</v>
      </c>
      <c r="F1682" s="79">
        <v>5.1016949152542601</v>
      </c>
      <c r="G1682" s="80"/>
      <c r="H1682" s="14"/>
      <c r="I1682" s="14"/>
      <c r="J1682" s="15" t="s">
        <v>218</v>
      </c>
      <c r="K1682" s="64"/>
      <c r="L1682" s="64"/>
      <c r="M1682" s="15"/>
      <c r="N1682" s="81"/>
      <c r="O1682" s="82">
        <v>7036.74951171875</v>
      </c>
      <c r="P1682" s="82">
        <v>9009.0771484375</v>
      </c>
      <c r="Q1682" s="75"/>
      <c r="R1682" s="83"/>
      <c r="S1682" s="83"/>
      <c r="T1682" s="77"/>
      <c r="U1682" s="77"/>
      <c r="V1682" s="77"/>
      <c r="W1682" s="77"/>
      <c r="X1682" s="50"/>
      <c r="Y1682" s="50"/>
      <c r="Z1682" s="50"/>
      <c r="AA1682" s="50"/>
      <c r="AB1682" s="49"/>
      <c r="AC1682" s="84">
        <v>1682</v>
      </c>
      <c r="AD16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2" s="107">
        <v>6.5</v>
      </c>
      <c r="AF1682" s="110"/>
      <c r="AG1682" s="2"/>
      <c r="AI1682" s="3"/>
      <c r="AJ1682" s="3"/>
      <c r="AK1682" s="3"/>
    </row>
    <row r="1683" spans="1:37" ht="34.049999999999997" customHeight="1" x14ac:dyDescent="0.3">
      <c r="A1683" t="s">
        <v>2591</v>
      </c>
      <c r="C1683" t="s">
        <v>190</v>
      </c>
      <c r="D1683" s="14"/>
      <c r="E1683" s="14" t="s">
        <v>56</v>
      </c>
      <c r="F1683" s="79">
        <v>5.1016949152542601</v>
      </c>
      <c r="G1683" s="80"/>
      <c r="H1683" s="14"/>
      <c r="I1683" s="14"/>
      <c r="J1683" s="15" t="s">
        <v>190</v>
      </c>
      <c r="K1683" s="64"/>
      <c r="L1683" s="64"/>
      <c r="M1683" s="15"/>
      <c r="N1683" s="81"/>
      <c r="O1683" s="82">
        <v>2691.581298828125</v>
      </c>
      <c r="P1683" s="82">
        <v>2012.3765869140625</v>
      </c>
      <c r="Q1683" s="75"/>
      <c r="R1683" s="83"/>
      <c r="S1683" s="83"/>
      <c r="T1683" s="77"/>
      <c r="U1683" s="77"/>
      <c r="V1683" s="77"/>
      <c r="W1683" s="77"/>
      <c r="X1683" s="50"/>
      <c r="Y1683" s="50"/>
      <c r="Z1683" s="50"/>
      <c r="AA1683" s="50"/>
      <c r="AB1683" s="49"/>
      <c r="AC1683" s="84">
        <v>1683</v>
      </c>
      <c r="AD16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3" s="107">
        <v>6.5</v>
      </c>
      <c r="AF1683" s="110"/>
      <c r="AG1683" s="2"/>
      <c r="AI1683" s="3"/>
      <c r="AJ1683" s="3"/>
      <c r="AK1683" s="3"/>
    </row>
    <row r="1684" spans="1:37" ht="34.049999999999997" customHeight="1" x14ac:dyDescent="0.3">
      <c r="A1684" t="s">
        <v>2592</v>
      </c>
      <c r="C1684" t="s">
        <v>384</v>
      </c>
      <c r="D1684" s="14"/>
      <c r="E1684" s="14" t="s">
        <v>56</v>
      </c>
      <c r="F1684" s="79">
        <v>5.1016949152542601</v>
      </c>
      <c r="G1684" s="80"/>
      <c r="H1684" s="14"/>
      <c r="I1684" s="14"/>
      <c r="J1684" s="15" t="s">
        <v>384</v>
      </c>
      <c r="K1684" s="64"/>
      <c r="L1684" s="64"/>
      <c r="M1684" s="15"/>
      <c r="N1684" s="81"/>
      <c r="O1684" s="82">
        <v>3861.44873046875</v>
      </c>
      <c r="P1684" s="82">
        <v>6711.5615234375</v>
      </c>
      <c r="Q1684" s="75"/>
      <c r="R1684" s="83"/>
      <c r="S1684" s="83"/>
      <c r="T1684" s="77"/>
      <c r="U1684" s="77"/>
      <c r="V1684" s="77"/>
      <c r="W1684" s="77"/>
      <c r="X1684" s="50"/>
      <c r="Y1684" s="50"/>
      <c r="Z1684" s="50"/>
      <c r="AA1684" s="50"/>
      <c r="AB1684" s="49"/>
      <c r="AC1684" s="84">
        <v>1684</v>
      </c>
      <c r="AD16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4" s="107">
        <v>6.5</v>
      </c>
      <c r="AF1684" s="110"/>
      <c r="AG1684" s="2"/>
      <c r="AI1684" s="3"/>
      <c r="AJ1684" s="3"/>
      <c r="AK1684" s="3"/>
    </row>
    <row r="1685" spans="1:37" ht="34.049999999999997" customHeight="1" x14ac:dyDescent="0.3">
      <c r="A1685" t="s">
        <v>2593</v>
      </c>
      <c r="C1685" t="s">
        <v>358</v>
      </c>
      <c r="D1685" s="14"/>
      <c r="E1685" s="14" t="s">
        <v>56</v>
      </c>
      <c r="F1685" s="79">
        <v>5.1016949152542601</v>
      </c>
      <c r="G1685" s="80"/>
      <c r="H1685" s="14"/>
      <c r="I1685" s="14"/>
      <c r="J1685" s="15" t="s">
        <v>358</v>
      </c>
      <c r="K1685" s="64"/>
      <c r="L1685" s="64"/>
      <c r="M1685" s="15"/>
      <c r="N1685" s="81"/>
      <c r="O1685" s="82">
        <v>588.15289306640625</v>
      </c>
      <c r="P1685" s="82">
        <v>3668.243408203125</v>
      </c>
      <c r="Q1685" s="75"/>
      <c r="R1685" s="83"/>
      <c r="S1685" s="83"/>
      <c r="T1685" s="77"/>
      <c r="U1685" s="77"/>
      <c r="V1685" s="77"/>
      <c r="W1685" s="77"/>
      <c r="X1685" s="50"/>
      <c r="Y1685" s="50"/>
      <c r="Z1685" s="50"/>
      <c r="AA1685" s="50"/>
      <c r="AB1685" s="49"/>
      <c r="AC1685" s="84">
        <v>1685</v>
      </c>
      <c r="AD16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5" s="107">
        <v>6.5</v>
      </c>
      <c r="AF1685" s="110"/>
      <c r="AG1685" s="2"/>
      <c r="AI1685" s="3"/>
      <c r="AJ1685" s="3"/>
      <c r="AK1685" s="3"/>
    </row>
    <row r="1686" spans="1:37" ht="34.049999999999997" customHeight="1" x14ac:dyDescent="0.3">
      <c r="A1686" t="s">
        <v>2594</v>
      </c>
      <c r="C1686" t="s">
        <v>471</v>
      </c>
      <c r="D1686" s="14"/>
      <c r="E1686" s="14" t="s">
        <v>56</v>
      </c>
      <c r="F1686" s="79">
        <v>5.1016949152542601</v>
      </c>
      <c r="G1686" s="80"/>
      <c r="H1686" s="14"/>
      <c r="I1686" s="14"/>
      <c r="J1686" s="15" t="s">
        <v>471</v>
      </c>
      <c r="K1686" s="64"/>
      <c r="L1686" s="64"/>
      <c r="M1686" s="15"/>
      <c r="N1686" s="81"/>
      <c r="O1686" s="82">
        <v>4326.01904296875</v>
      </c>
      <c r="P1686" s="82">
        <v>8650.421875</v>
      </c>
      <c r="Q1686" s="75"/>
      <c r="R1686" s="83"/>
      <c r="S1686" s="83"/>
      <c r="T1686" s="77"/>
      <c r="U1686" s="77"/>
      <c r="V1686" s="77"/>
      <c r="W1686" s="77"/>
      <c r="X1686" s="50"/>
      <c r="Y1686" s="50"/>
      <c r="Z1686" s="50"/>
      <c r="AA1686" s="50"/>
      <c r="AB1686" s="49"/>
      <c r="AC1686" s="84">
        <v>1686</v>
      </c>
      <c r="AD16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6" s="107">
        <v>6.5</v>
      </c>
      <c r="AF1686" s="110"/>
      <c r="AG1686" s="2"/>
      <c r="AI1686" s="3"/>
      <c r="AJ1686" s="3"/>
      <c r="AK1686" s="3"/>
    </row>
    <row r="1687" spans="1:37" ht="34.049999999999997" customHeight="1" x14ac:dyDescent="0.3">
      <c r="A1687" t="s">
        <v>2595</v>
      </c>
      <c r="C1687" t="s">
        <v>579</v>
      </c>
      <c r="D1687" s="14"/>
      <c r="E1687" s="14" t="s">
        <v>56</v>
      </c>
      <c r="F1687" s="79">
        <v>5.1016949152542601</v>
      </c>
      <c r="G1687" s="80"/>
      <c r="H1687" s="14"/>
      <c r="I1687" s="14"/>
      <c r="J1687" s="15" t="s">
        <v>579</v>
      </c>
      <c r="K1687" s="64"/>
      <c r="L1687" s="64"/>
      <c r="M1687" s="15"/>
      <c r="N1687" s="81"/>
      <c r="O1687" s="82">
        <v>489.48785400390625</v>
      </c>
      <c r="P1687" s="82">
        <v>4418.607421875</v>
      </c>
      <c r="Q1687" s="75"/>
      <c r="R1687" s="83"/>
      <c r="S1687" s="83"/>
      <c r="T1687" s="77"/>
      <c r="U1687" s="77"/>
      <c r="V1687" s="77"/>
      <c r="W1687" s="77"/>
      <c r="X1687" s="50"/>
      <c r="Y1687" s="50"/>
      <c r="Z1687" s="50"/>
      <c r="AA1687" s="50"/>
      <c r="AB1687" s="49"/>
      <c r="AC1687" s="84">
        <v>1687</v>
      </c>
      <c r="AD16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7" s="107">
        <v>6.5</v>
      </c>
      <c r="AF1687" s="110"/>
      <c r="AG1687" s="2"/>
      <c r="AI1687" s="3"/>
      <c r="AJ1687" s="3"/>
      <c r="AK1687" s="3"/>
    </row>
    <row r="1688" spans="1:37" ht="34.049999999999997" customHeight="1" x14ac:dyDescent="0.3">
      <c r="A1688" t="s">
        <v>2596</v>
      </c>
      <c r="C1688" t="s">
        <v>588</v>
      </c>
      <c r="D1688" s="14"/>
      <c r="E1688" s="14" t="s">
        <v>56</v>
      </c>
      <c r="F1688" s="79">
        <v>5.1016949152542601</v>
      </c>
      <c r="G1688" s="80"/>
      <c r="H1688" s="14"/>
      <c r="I1688" s="14"/>
      <c r="J1688" s="15" t="s">
        <v>588</v>
      </c>
      <c r="K1688" s="64"/>
      <c r="L1688" s="64"/>
      <c r="M1688" s="15"/>
      <c r="N1688" s="81"/>
      <c r="O1688" s="82">
        <v>9373.421875</v>
      </c>
      <c r="P1688" s="82">
        <v>4018.71923828125</v>
      </c>
      <c r="Q1688" s="75"/>
      <c r="R1688" s="83"/>
      <c r="S1688" s="83"/>
      <c r="T1688" s="77"/>
      <c r="U1688" s="77"/>
      <c r="V1688" s="77"/>
      <c r="W1688" s="77"/>
      <c r="X1688" s="50"/>
      <c r="Y1688" s="50"/>
      <c r="Z1688" s="50"/>
      <c r="AA1688" s="50"/>
      <c r="AB1688" s="49"/>
      <c r="AC1688" s="84">
        <v>1688</v>
      </c>
      <c r="AD16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8" s="107">
        <v>6.5</v>
      </c>
      <c r="AF1688" s="110"/>
      <c r="AG1688" s="2"/>
      <c r="AI1688" s="3"/>
      <c r="AJ1688" s="3"/>
      <c r="AK1688" s="3"/>
    </row>
    <row r="1689" spans="1:37" ht="34.049999999999997" customHeight="1" x14ac:dyDescent="0.3">
      <c r="A1689" t="s">
        <v>2597</v>
      </c>
      <c r="C1689" t="s">
        <v>479</v>
      </c>
      <c r="D1689" s="14"/>
      <c r="E1689" s="14" t="s">
        <v>56</v>
      </c>
      <c r="F1689" s="79">
        <v>5.1016949152542601</v>
      </c>
      <c r="G1689" s="80"/>
      <c r="H1689" s="14"/>
      <c r="I1689" s="14"/>
      <c r="J1689" s="15" t="s">
        <v>479</v>
      </c>
      <c r="K1689" s="64"/>
      <c r="L1689" s="64"/>
      <c r="M1689" s="15"/>
      <c r="N1689" s="81"/>
      <c r="O1689" s="82">
        <v>1637.2652587890625</v>
      </c>
      <c r="P1689" s="82">
        <v>7653.5078125</v>
      </c>
      <c r="Q1689" s="75"/>
      <c r="R1689" s="83"/>
      <c r="S1689" s="83"/>
      <c r="T1689" s="77"/>
      <c r="U1689" s="77"/>
      <c r="V1689" s="77"/>
      <c r="W1689" s="77"/>
      <c r="X1689" s="50"/>
      <c r="Y1689" s="50"/>
      <c r="Z1689" s="50"/>
      <c r="AA1689" s="50"/>
      <c r="AB1689" s="49"/>
      <c r="AC1689" s="84">
        <v>1689</v>
      </c>
      <c r="AD16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89" s="107">
        <v>6.5</v>
      </c>
      <c r="AF1689" s="110"/>
      <c r="AG1689" s="2"/>
      <c r="AI1689" s="3"/>
      <c r="AJ1689" s="3"/>
      <c r="AK1689" s="3"/>
    </row>
    <row r="1690" spans="1:37" ht="34.049999999999997" customHeight="1" x14ac:dyDescent="0.3">
      <c r="A1690" t="s">
        <v>2598</v>
      </c>
      <c r="C1690" t="s">
        <v>454</v>
      </c>
      <c r="D1690" s="14"/>
      <c r="E1690" s="14" t="s">
        <v>56</v>
      </c>
      <c r="F1690" s="79">
        <v>5.1016949152542601</v>
      </c>
      <c r="G1690" s="80"/>
      <c r="H1690" s="14"/>
      <c r="I1690" s="14"/>
      <c r="J1690" s="15" t="s">
        <v>454</v>
      </c>
      <c r="K1690" s="64"/>
      <c r="L1690" s="64"/>
      <c r="M1690" s="15"/>
      <c r="N1690" s="81"/>
      <c r="O1690" s="82">
        <v>577.31597900390625</v>
      </c>
      <c r="P1690" s="82">
        <v>3161.75732421875</v>
      </c>
      <c r="Q1690" s="75"/>
      <c r="R1690" s="83"/>
      <c r="S1690" s="83"/>
      <c r="T1690" s="77"/>
      <c r="U1690" s="77"/>
      <c r="V1690" s="77"/>
      <c r="W1690" s="77"/>
      <c r="X1690" s="50"/>
      <c r="Y1690" s="50"/>
      <c r="Z1690" s="50"/>
      <c r="AA1690" s="50"/>
      <c r="AB1690" s="49"/>
      <c r="AC1690" s="84">
        <v>1690</v>
      </c>
      <c r="AD16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0" s="107">
        <v>6.5</v>
      </c>
      <c r="AF1690" s="110"/>
      <c r="AG1690" s="2"/>
      <c r="AI1690" s="3"/>
      <c r="AJ1690" s="3"/>
      <c r="AK1690" s="3"/>
    </row>
    <row r="1691" spans="1:37" ht="34.049999999999997" customHeight="1" x14ac:dyDescent="0.3">
      <c r="A1691" t="s">
        <v>2599</v>
      </c>
      <c r="C1691" t="s">
        <v>305</v>
      </c>
      <c r="D1691" s="14"/>
      <c r="E1691" s="14" t="s">
        <v>56</v>
      </c>
      <c r="F1691" s="79">
        <v>5.1016949152542601</v>
      </c>
      <c r="G1691" s="80"/>
      <c r="H1691" s="14"/>
      <c r="I1691" s="14"/>
      <c r="J1691" s="15" t="s">
        <v>305</v>
      </c>
      <c r="K1691" s="64"/>
      <c r="L1691" s="64"/>
      <c r="M1691" s="15"/>
      <c r="N1691" s="81"/>
      <c r="O1691" s="82">
        <v>1251.158935546875</v>
      </c>
      <c r="P1691" s="82">
        <v>6320.74462890625</v>
      </c>
      <c r="Q1691" s="75"/>
      <c r="R1691" s="83"/>
      <c r="S1691" s="83"/>
      <c r="T1691" s="77"/>
      <c r="U1691" s="77"/>
      <c r="V1691" s="77"/>
      <c r="W1691" s="77"/>
      <c r="X1691" s="50"/>
      <c r="Y1691" s="50"/>
      <c r="Z1691" s="50"/>
      <c r="AA1691" s="50"/>
      <c r="AB1691" s="49"/>
      <c r="AC1691" s="84">
        <v>1691</v>
      </c>
      <c r="AD16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1" s="107">
        <v>6.5</v>
      </c>
      <c r="AF1691" s="110"/>
      <c r="AG1691" s="2"/>
      <c r="AI1691" s="3"/>
      <c r="AJ1691" s="3"/>
      <c r="AK1691" s="3"/>
    </row>
    <row r="1692" spans="1:37" ht="34.049999999999997" customHeight="1" x14ac:dyDescent="0.3">
      <c r="A1692" t="s">
        <v>2600</v>
      </c>
      <c r="C1692" t="s">
        <v>194</v>
      </c>
      <c r="D1692" s="14"/>
      <c r="E1692" s="14" t="s">
        <v>56</v>
      </c>
      <c r="F1692" s="79">
        <v>5.1016949152542601</v>
      </c>
      <c r="G1692" s="80"/>
      <c r="H1692" s="14"/>
      <c r="I1692" s="14"/>
      <c r="J1692" s="15" t="s">
        <v>194</v>
      </c>
      <c r="K1692" s="64"/>
      <c r="L1692" s="64"/>
      <c r="M1692" s="15"/>
      <c r="N1692" s="81"/>
      <c r="O1692" s="82">
        <v>8307.8125</v>
      </c>
      <c r="P1692" s="82">
        <v>4160.05126953125</v>
      </c>
      <c r="Q1692" s="75"/>
      <c r="R1692" s="83"/>
      <c r="S1692" s="83"/>
      <c r="T1692" s="77"/>
      <c r="U1692" s="77"/>
      <c r="V1692" s="77"/>
      <c r="W1692" s="77"/>
      <c r="X1692" s="50"/>
      <c r="Y1692" s="50"/>
      <c r="Z1692" s="50"/>
      <c r="AA1692" s="50"/>
      <c r="AB1692" s="49"/>
      <c r="AC1692" s="84">
        <v>1692</v>
      </c>
      <c r="AD16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2" s="107">
        <v>6.5</v>
      </c>
      <c r="AF1692" s="110"/>
      <c r="AG1692" s="2"/>
      <c r="AI1692" s="3"/>
      <c r="AJ1692" s="3"/>
      <c r="AK1692" s="3"/>
    </row>
    <row r="1693" spans="1:37" ht="34.049999999999997" customHeight="1" x14ac:dyDescent="0.3">
      <c r="A1693" t="s">
        <v>2601</v>
      </c>
      <c r="C1693" t="s">
        <v>197</v>
      </c>
      <c r="D1693" s="14"/>
      <c r="E1693" s="14" t="s">
        <v>56</v>
      </c>
      <c r="F1693" s="79">
        <v>5.1016949152542601</v>
      </c>
      <c r="G1693" s="80"/>
      <c r="H1693" s="14"/>
      <c r="I1693" s="14"/>
      <c r="J1693" s="15" t="s">
        <v>197</v>
      </c>
      <c r="K1693" s="64"/>
      <c r="L1693" s="64"/>
      <c r="M1693" s="15"/>
      <c r="N1693" s="81"/>
      <c r="O1693" s="82">
        <v>7176.46875</v>
      </c>
      <c r="P1693" s="82">
        <v>7222.13623046875</v>
      </c>
      <c r="Q1693" s="75"/>
      <c r="R1693" s="83"/>
      <c r="S1693" s="83"/>
      <c r="T1693" s="77"/>
      <c r="U1693" s="77"/>
      <c r="V1693" s="77"/>
      <c r="W1693" s="77"/>
      <c r="X1693" s="50"/>
      <c r="Y1693" s="50"/>
      <c r="Z1693" s="50"/>
      <c r="AA1693" s="50"/>
      <c r="AB1693" s="49"/>
      <c r="AC1693" s="84">
        <v>1693</v>
      </c>
      <c r="AD16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3" s="107">
        <v>6.5</v>
      </c>
      <c r="AF1693" s="110"/>
      <c r="AG1693" s="2"/>
      <c r="AI1693" s="3"/>
      <c r="AJ1693" s="3"/>
      <c r="AK1693" s="3"/>
    </row>
    <row r="1694" spans="1:37" ht="34.049999999999997" customHeight="1" x14ac:dyDescent="0.3">
      <c r="A1694" t="s">
        <v>2602</v>
      </c>
      <c r="C1694" t="s">
        <v>657</v>
      </c>
      <c r="D1694" s="14"/>
      <c r="E1694" s="14" t="s">
        <v>56</v>
      </c>
      <c r="F1694" s="79">
        <v>5.1016949152542601</v>
      </c>
      <c r="G1694" s="80"/>
      <c r="H1694" s="14"/>
      <c r="I1694" s="14"/>
      <c r="J1694" s="15" t="s">
        <v>657</v>
      </c>
      <c r="K1694" s="64"/>
      <c r="L1694" s="64"/>
      <c r="M1694" s="15"/>
      <c r="N1694" s="81"/>
      <c r="O1694" s="82">
        <v>6534.2724609375</v>
      </c>
      <c r="P1694" s="82">
        <v>1697.28564453125</v>
      </c>
      <c r="Q1694" s="75"/>
      <c r="R1694" s="83"/>
      <c r="S1694" s="83"/>
      <c r="T1694" s="77"/>
      <c r="U1694" s="77"/>
      <c r="V1694" s="77"/>
      <c r="W1694" s="77"/>
      <c r="X1694" s="50"/>
      <c r="Y1694" s="50"/>
      <c r="Z1694" s="50"/>
      <c r="AA1694" s="50"/>
      <c r="AB1694" s="49"/>
      <c r="AC1694" s="84">
        <v>1694</v>
      </c>
      <c r="AD16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4" s="107">
        <v>6.5</v>
      </c>
      <c r="AF1694" s="110"/>
      <c r="AG1694" s="2"/>
      <c r="AI1694" s="3"/>
      <c r="AJ1694" s="3"/>
      <c r="AK1694" s="3"/>
    </row>
    <row r="1695" spans="1:37" ht="34.049999999999997" customHeight="1" x14ac:dyDescent="0.3">
      <c r="A1695" t="s">
        <v>2603</v>
      </c>
      <c r="C1695" t="s">
        <v>658</v>
      </c>
      <c r="D1695" s="14"/>
      <c r="E1695" s="14" t="s">
        <v>56</v>
      </c>
      <c r="F1695" s="79">
        <v>5.1016949152542601</v>
      </c>
      <c r="G1695" s="80"/>
      <c r="H1695" s="14"/>
      <c r="I1695" s="14"/>
      <c r="J1695" s="15" t="s">
        <v>658</v>
      </c>
      <c r="K1695" s="64"/>
      <c r="L1695" s="64"/>
      <c r="M1695" s="15"/>
      <c r="N1695" s="81"/>
      <c r="O1695" s="82">
        <v>200.02108764648437</v>
      </c>
      <c r="P1695" s="82">
        <v>4686.46533203125</v>
      </c>
      <c r="Q1695" s="75"/>
      <c r="R1695" s="83"/>
      <c r="S1695" s="83"/>
      <c r="T1695" s="77"/>
      <c r="U1695" s="77"/>
      <c r="V1695" s="77"/>
      <c r="W1695" s="77"/>
      <c r="X1695" s="50"/>
      <c r="Y1695" s="50"/>
      <c r="Z1695" s="50"/>
      <c r="AA1695" s="50"/>
      <c r="AB1695" s="49"/>
      <c r="AC1695" s="84">
        <v>1695</v>
      </c>
      <c r="AD16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5" s="107">
        <v>6.5</v>
      </c>
      <c r="AF1695" s="110"/>
      <c r="AG1695" s="2"/>
      <c r="AI1695" s="3"/>
      <c r="AJ1695" s="3"/>
      <c r="AK1695" s="3"/>
    </row>
    <row r="1696" spans="1:37" ht="34.049999999999997" customHeight="1" x14ac:dyDescent="0.3">
      <c r="A1696" t="s">
        <v>2604</v>
      </c>
      <c r="C1696" t="s">
        <v>526</v>
      </c>
      <c r="D1696" s="14"/>
      <c r="E1696" s="14" t="s">
        <v>56</v>
      </c>
      <c r="F1696" s="79">
        <v>5.1016949152542601</v>
      </c>
      <c r="G1696" s="80"/>
      <c r="H1696" s="14"/>
      <c r="I1696" s="14"/>
      <c r="J1696" s="15" t="s">
        <v>526</v>
      </c>
      <c r="K1696" s="64"/>
      <c r="L1696" s="64"/>
      <c r="M1696" s="15"/>
      <c r="N1696" s="81"/>
      <c r="O1696" s="82">
        <v>1125.2413330078125</v>
      </c>
      <c r="P1696" s="82">
        <v>6218.72509765625</v>
      </c>
      <c r="Q1696" s="75"/>
      <c r="R1696" s="83"/>
      <c r="S1696" s="83"/>
      <c r="T1696" s="77"/>
      <c r="U1696" s="77"/>
      <c r="V1696" s="77"/>
      <c r="W1696" s="77"/>
      <c r="X1696" s="50"/>
      <c r="Y1696" s="50"/>
      <c r="Z1696" s="50"/>
      <c r="AA1696" s="50"/>
      <c r="AB1696" s="49"/>
      <c r="AC1696" s="84">
        <v>1696</v>
      </c>
      <c r="AD16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6" s="107">
        <v>6.5</v>
      </c>
      <c r="AF1696" s="110"/>
      <c r="AG1696" s="2"/>
      <c r="AI1696" s="3"/>
      <c r="AJ1696" s="3"/>
      <c r="AK1696" s="3"/>
    </row>
    <row r="1697" spans="1:37" ht="34.049999999999997" customHeight="1" x14ac:dyDescent="0.3">
      <c r="A1697" t="s">
        <v>2605</v>
      </c>
      <c r="C1697" t="s">
        <v>201</v>
      </c>
      <c r="D1697" s="14"/>
      <c r="E1697" s="14" t="s">
        <v>56</v>
      </c>
      <c r="F1697" s="79">
        <v>5.1016949152542601</v>
      </c>
      <c r="G1697" s="80"/>
      <c r="H1697" s="14"/>
      <c r="I1697" s="14"/>
      <c r="J1697" s="15" t="s">
        <v>201</v>
      </c>
      <c r="K1697" s="64"/>
      <c r="L1697" s="64"/>
      <c r="M1697" s="15"/>
      <c r="N1697" s="81"/>
      <c r="O1697" s="82">
        <v>4387.67822265625</v>
      </c>
      <c r="P1697" s="82">
        <v>3864.4736328125</v>
      </c>
      <c r="Q1697" s="75"/>
      <c r="R1697" s="83"/>
      <c r="S1697" s="83"/>
      <c r="T1697" s="77"/>
      <c r="U1697" s="77"/>
      <c r="V1697" s="77"/>
      <c r="W1697" s="77"/>
      <c r="X1697" s="50"/>
      <c r="Y1697" s="50"/>
      <c r="Z1697" s="50"/>
      <c r="AA1697" s="50"/>
      <c r="AB1697" s="49"/>
      <c r="AC1697" s="84">
        <v>1697</v>
      </c>
      <c r="AD16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7" s="107">
        <v>6.5</v>
      </c>
      <c r="AF1697" s="110"/>
      <c r="AG1697" s="2"/>
      <c r="AI1697" s="3"/>
      <c r="AJ1697" s="3"/>
      <c r="AK1697" s="3"/>
    </row>
    <row r="1698" spans="1:37" ht="34.049999999999997" customHeight="1" x14ac:dyDescent="0.3">
      <c r="A1698" t="s">
        <v>2606</v>
      </c>
      <c r="C1698" t="s">
        <v>530</v>
      </c>
      <c r="D1698" s="14"/>
      <c r="E1698" s="14" t="s">
        <v>56</v>
      </c>
      <c r="F1698" s="79">
        <v>5.1016949152542601</v>
      </c>
      <c r="G1698" s="80"/>
      <c r="H1698" s="14"/>
      <c r="I1698" s="14"/>
      <c r="J1698" s="15" t="s">
        <v>530</v>
      </c>
      <c r="K1698" s="64"/>
      <c r="L1698" s="64"/>
      <c r="M1698" s="15"/>
      <c r="N1698" s="81"/>
      <c r="O1698" s="82">
        <v>2563.302490234375</v>
      </c>
      <c r="P1698" s="82">
        <v>1307.290771484375</v>
      </c>
      <c r="Q1698" s="75"/>
      <c r="R1698" s="83"/>
      <c r="S1698" s="83"/>
      <c r="T1698" s="77"/>
      <c r="U1698" s="77"/>
      <c r="V1698" s="77"/>
      <c r="W1698" s="77"/>
      <c r="X1698" s="50"/>
      <c r="Y1698" s="50"/>
      <c r="Z1698" s="50"/>
      <c r="AA1698" s="50"/>
      <c r="AB1698" s="49"/>
      <c r="AC1698" s="84">
        <v>1698</v>
      </c>
      <c r="AD16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8" s="107">
        <v>6.5</v>
      </c>
      <c r="AF1698" s="110"/>
      <c r="AG1698" s="2"/>
      <c r="AI1698" s="3"/>
      <c r="AJ1698" s="3"/>
      <c r="AK1698" s="3"/>
    </row>
    <row r="1699" spans="1:37" ht="34.049999999999997" customHeight="1" x14ac:dyDescent="0.3">
      <c r="A1699" t="s">
        <v>2607</v>
      </c>
      <c r="C1699" t="s">
        <v>196</v>
      </c>
      <c r="D1699" s="14"/>
      <c r="E1699" s="14" t="s">
        <v>56</v>
      </c>
      <c r="F1699" s="79">
        <v>5.1016949152542601</v>
      </c>
      <c r="G1699" s="80"/>
      <c r="H1699" s="14"/>
      <c r="I1699" s="14"/>
      <c r="J1699" s="15" t="s">
        <v>196</v>
      </c>
      <c r="K1699" s="64"/>
      <c r="L1699" s="64"/>
      <c r="M1699" s="15"/>
      <c r="N1699" s="81"/>
      <c r="O1699" s="82">
        <v>1875.3798828125</v>
      </c>
      <c r="P1699" s="82">
        <v>7551.95654296875</v>
      </c>
      <c r="Q1699" s="75"/>
      <c r="R1699" s="83"/>
      <c r="S1699" s="83"/>
      <c r="T1699" s="77"/>
      <c r="U1699" s="77"/>
      <c r="V1699" s="77"/>
      <c r="W1699" s="77"/>
      <c r="X1699" s="50"/>
      <c r="Y1699" s="50"/>
      <c r="Z1699" s="50"/>
      <c r="AA1699" s="50"/>
      <c r="AB1699" s="49"/>
      <c r="AC1699" s="84">
        <v>1699</v>
      </c>
      <c r="AD16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699" s="107">
        <v>6.5</v>
      </c>
      <c r="AF1699" s="110"/>
      <c r="AG1699" s="2"/>
      <c r="AI1699" s="3"/>
      <c r="AJ1699" s="3"/>
      <c r="AK1699" s="3"/>
    </row>
    <row r="1700" spans="1:37" ht="34.049999999999997" customHeight="1" x14ac:dyDescent="0.3">
      <c r="A1700" t="s">
        <v>2608</v>
      </c>
      <c r="C1700" t="s">
        <v>278</v>
      </c>
      <c r="D1700" s="14"/>
      <c r="E1700" s="14" t="s">
        <v>56</v>
      </c>
      <c r="F1700" s="79">
        <v>5.1016949152542601</v>
      </c>
      <c r="G1700" s="80"/>
      <c r="H1700" s="14"/>
      <c r="I1700" s="14"/>
      <c r="J1700" s="15" t="s">
        <v>278</v>
      </c>
      <c r="K1700" s="64"/>
      <c r="L1700" s="64"/>
      <c r="M1700" s="15"/>
      <c r="N1700" s="81"/>
      <c r="O1700" s="82">
        <v>5602.783203125</v>
      </c>
      <c r="P1700" s="82">
        <v>8348.8291015625</v>
      </c>
      <c r="Q1700" s="75"/>
      <c r="R1700" s="83"/>
      <c r="S1700" s="83"/>
      <c r="T1700" s="77"/>
      <c r="U1700" s="77"/>
      <c r="V1700" s="77"/>
      <c r="W1700" s="77"/>
      <c r="X1700" s="50"/>
      <c r="Y1700" s="50"/>
      <c r="Z1700" s="50"/>
      <c r="AA1700" s="50"/>
      <c r="AB1700" s="49"/>
      <c r="AC1700" s="84">
        <v>1700</v>
      </c>
      <c r="AD17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0" s="107">
        <v>6.5</v>
      </c>
      <c r="AF1700" s="110"/>
      <c r="AG1700" s="2"/>
      <c r="AI1700" s="3"/>
      <c r="AJ1700" s="3"/>
      <c r="AK1700" s="3"/>
    </row>
    <row r="1701" spans="1:37" ht="34.049999999999997" customHeight="1" x14ac:dyDescent="0.3">
      <c r="A1701" t="s">
        <v>2609</v>
      </c>
      <c r="C1701" t="s">
        <v>173</v>
      </c>
      <c r="D1701" s="14"/>
      <c r="E1701" s="14" t="s">
        <v>56</v>
      </c>
      <c r="F1701" s="79">
        <v>5.1016949152542601</v>
      </c>
      <c r="G1701" s="80"/>
      <c r="H1701" s="14"/>
      <c r="I1701" s="14"/>
      <c r="J1701" s="15" t="s">
        <v>173</v>
      </c>
      <c r="K1701" s="64"/>
      <c r="L1701" s="64"/>
      <c r="M1701" s="15"/>
      <c r="N1701" s="81"/>
      <c r="O1701" s="82">
        <v>6098.06201171875</v>
      </c>
      <c r="P1701" s="82">
        <v>8348.021484375</v>
      </c>
      <c r="Q1701" s="75"/>
      <c r="R1701" s="83"/>
      <c r="S1701" s="83"/>
      <c r="T1701" s="77"/>
      <c r="U1701" s="77"/>
      <c r="V1701" s="77"/>
      <c r="W1701" s="77"/>
      <c r="X1701" s="50"/>
      <c r="Y1701" s="50"/>
      <c r="Z1701" s="50"/>
      <c r="AA1701" s="50"/>
      <c r="AB1701" s="49"/>
      <c r="AC1701" s="84">
        <v>1701</v>
      </c>
      <c r="AD17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1" s="107">
        <v>6.5</v>
      </c>
      <c r="AF1701" s="110"/>
      <c r="AG1701" s="2"/>
      <c r="AI1701" s="3"/>
      <c r="AJ1701" s="3"/>
      <c r="AK1701" s="3"/>
    </row>
    <row r="1702" spans="1:37" ht="34.049999999999997" customHeight="1" x14ac:dyDescent="0.3">
      <c r="A1702" t="s">
        <v>2610</v>
      </c>
      <c r="C1702" t="s">
        <v>395</v>
      </c>
      <c r="D1702" s="14"/>
      <c r="E1702" s="14" t="s">
        <v>56</v>
      </c>
      <c r="F1702" s="79">
        <v>5.1016949152542601</v>
      </c>
      <c r="G1702" s="80"/>
      <c r="H1702" s="14"/>
      <c r="I1702" s="14"/>
      <c r="J1702" s="15" t="s">
        <v>395</v>
      </c>
      <c r="K1702" s="64"/>
      <c r="L1702" s="64"/>
      <c r="M1702" s="15"/>
      <c r="N1702" s="81"/>
      <c r="O1702" s="82">
        <v>2634.942138671875</v>
      </c>
      <c r="P1702" s="82">
        <v>5507.56884765625</v>
      </c>
      <c r="Q1702" s="75"/>
      <c r="R1702" s="83"/>
      <c r="S1702" s="83"/>
      <c r="T1702" s="77"/>
      <c r="U1702" s="77"/>
      <c r="V1702" s="77"/>
      <c r="W1702" s="77"/>
      <c r="X1702" s="50"/>
      <c r="Y1702" s="50"/>
      <c r="Z1702" s="50"/>
      <c r="AA1702" s="50"/>
      <c r="AB1702" s="49"/>
      <c r="AC1702" s="84">
        <v>1702</v>
      </c>
      <c r="AD17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2" s="107">
        <v>6.5</v>
      </c>
      <c r="AF1702" s="110"/>
      <c r="AG1702" s="2"/>
      <c r="AI1702" s="3"/>
      <c r="AJ1702" s="3"/>
      <c r="AK1702" s="3"/>
    </row>
    <row r="1703" spans="1:37" ht="34.049999999999997" customHeight="1" x14ac:dyDescent="0.3">
      <c r="A1703" t="s">
        <v>2611</v>
      </c>
      <c r="C1703" t="s">
        <v>190</v>
      </c>
      <c r="D1703" s="14"/>
      <c r="E1703" s="14" t="s">
        <v>56</v>
      </c>
      <c r="F1703" s="79">
        <v>5.1016949152542601</v>
      </c>
      <c r="G1703" s="80"/>
      <c r="H1703" s="14"/>
      <c r="I1703" s="14"/>
      <c r="J1703" s="15" t="s">
        <v>190</v>
      </c>
      <c r="K1703" s="64"/>
      <c r="L1703" s="64"/>
      <c r="M1703" s="15"/>
      <c r="N1703" s="81"/>
      <c r="O1703" s="82">
        <v>2694.214111328125</v>
      </c>
      <c r="P1703" s="82">
        <v>2941.220947265625</v>
      </c>
      <c r="Q1703" s="75"/>
      <c r="R1703" s="83"/>
      <c r="S1703" s="83"/>
      <c r="T1703" s="77"/>
      <c r="U1703" s="77"/>
      <c r="V1703" s="77"/>
      <c r="W1703" s="77"/>
      <c r="X1703" s="50"/>
      <c r="Y1703" s="50"/>
      <c r="Z1703" s="50"/>
      <c r="AA1703" s="50"/>
      <c r="AB1703" s="49"/>
      <c r="AC1703" s="84">
        <v>1703</v>
      </c>
      <c r="AD17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3" s="107">
        <v>6.5</v>
      </c>
      <c r="AF1703" s="110"/>
      <c r="AG1703" s="2"/>
      <c r="AI1703" s="3"/>
      <c r="AJ1703" s="3"/>
      <c r="AK1703" s="3"/>
    </row>
    <row r="1704" spans="1:37" ht="34.049999999999997" customHeight="1" x14ac:dyDescent="0.3">
      <c r="A1704" t="s">
        <v>2612</v>
      </c>
      <c r="C1704" t="s">
        <v>298</v>
      </c>
      <c r="D1704" s="14"/>
      <c r="E1704" s="14" t="s">
        <v>56</v>
      </c>
      <c r="F1704" s="79">
        <v>5.1016949152542601</v>
      </c>
      <c r="G1704" s="80"/>
      <c r="H1704" s="14"/>
      <c r="I1704" s="14"/>
      <c r="J1704" s="15" t="s">
        <v>298</v>
      </c>
      <c r="K1704" s="64"/>
      <c r="L1704" s="64"/>
      <c r="M1704" s="15"/>
      <c r="N1704" s="81"/>
      <c r="O1704" s="82">
        <v>3429.830810546875</v>
      </c>
      <c r="P1704" s="82">
        <v>7538.09765625</v>
      </c>
      <c r="Q1704" s="75"/>
      <c r="R1704" s="83"/>
      <c r="S1704" s="83"/>
      <c r="T1704" s="77"/>
      <c r="U1704" s="77"/>
      <c r="V1704" s="77"/>
      <c r="W1704" s="77"/>
      <c r="X1704" s="50"/>
      <c r="Y1704" s="50"/>
      <c r="Z1704" s="50"/>
      <c r="AA1704" s="50"/>
      <c r="AB1704" s="49"/>
      <c r="AC1704" s="84">
        <v>1704</v>
      </c>
      <c r="AD17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4" s="107">
        <v>6.5</v>
      </c>
      <c r="AF1704" s="110"/>
      <c r="AG1704" s="2"/>
      <c r="AI1704" s="3"/>
      <c r="AJ1704" s="3"/>
      <c r="AK1704" s="3"/>
    </row>
    <row r="1705" spans="1:37" ht="34.049999999999997" customHeight="1" x14ac:dyDescent="0.3">
      <c r="A1705" t="s">
        <v>2613</v>
      </c>
      <c r="C1705" t="s">
        <v>377</v>
      </c>
      <c r="D1705" s="14"/>
      <c r="E1705" s="14" t="s">
        <v>56</v>
      </c>
      <c r="F1705" s="79">
        <v>5.1016949152542601</v>
      </c>
      <c r="G1705" s="80"/>
      <c r="H1705" s="14"/>
      <c r="I1705" s="14"/>
      <c r="J1705" s="15" t="s">
        <v>377</v>
      </c>
      <c r="K1705" s="64"/>
      <c r="L1705" s="64"/>
      <c r="M1705" s="15"/>
      <c r="N1705" s="81"/>
      <c r="O1705" s="82">
        <v>2172.46142578125</v>
      </c>
      <c r="P1705" s="82">
        <v>8758.2900390625</v>
      </c>
      <c r="Q1705" s="75"/>
      <c r="R1705" s="83"/>
      <c r="S1705" s="83"/>
      <c r="T1705" s="77"/>
      <c r="U1705" s="77"/>
      <c r="V1705" s="77"/>
      <c r="W1705" s="77"/>
      <c r="X1705" s="50"/>
      <c r="Y1705" s="50"/>
      <c r="Z1705" s="50"/>
      <c r="AA1705" s="50"/>
      <c r="AB1705" s="49"/>
      <c r="AC1705" s="84">
        <v>1705</v>
      </c>
      <c r="AD17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5" s="107">
        <v>6.5</v>
      </c>
      <c r="AF1705" s="110"/>
      <c r="AG1705" s="2"/>
      <c r="AI1705" s="3"/>
      <c r="AJ1705" s="3"/>
      <c r="AK1705" s="3"/>
    </row>
    <row r="1706" spans="1:37" ht="34.049999999999997" customHeight="1" x14ac:dyDescent="0.3">
      <c r="A1706" t="s">
        <v>2614</v>
      </c>
      <c r="C1706" t="s">
        <v>626</v>
      </c>
      <c r="D1706" s="14"/>
      <c r="E1706" s="14" t="s">
        <v>56</v>
      </c>
      <c r="F1706" s="79">
        <v>5.1016949152542601</v>
      </c>
      <c r="G1706" s="80"/>
      <c r="H1706" s="14"/>
      <c r="I1706" s="14"/>
      <c r="J1706" s="15" t="s">
        <v>626</v>
      </c>
      <c r="K1706" s="64"/>
      <c r="L1706" s="64"/>
      <c r="M1706" s="15"/>
      <c r="N1706" s="81"/>
      <c r="O1706" s="82">
        <v>4729.8798828125</v>
      </c>
      <c r="P1706" s="82">
        <v>2635.414306640625</v>
      </c>
      <c r="Q1706" s="75"/>
      <c r="R1706" s="83"/>
      <c r="S1706" s="83"/>
      <c r="T1706" s="77"/>
      <c r="U1706" s="77"/>
      <c r="V1706" s="77"/>
      <c r="W1706" s="77"/>
      <c r="X1706" s="50"/>
      <c r="Y1706" s="50"/>
      <c r="Z1706" s="50"/>
      <c r="AA1706" s="50"/>
      <c r="AB1706" s="49"/>
      <c r="AC1706" s="84">
        <v>1706</v>
      </c>
      <c r="AD17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6" s="107">
        <v>6.5</v>
      </c>
      <c r="AF1706" s="110"/>
      <c r="AG1706" s="2"/>
      <c r="AI1706" s="3"/>
      <c r="AJ1706" s="3"/>
      <c r="AK1706" s="3"/>
    </row>
    <row r="1707" spans="1:37" ht="34.049999999999997" customHeight="1" x14ac:dyDescent="0.3">
      <c r="A1707" t="s">
        <v>2615</v>
      </c>
      <c r="C1707" t="s">
        <v>659</v>
      </c>
      <c r="D1707" s="14"/>
      <c r="E1707" s="14" t="s">
        <v>56</v>
      </c>
      <c r="F1707" s="79">
        <v>5.1016949152542601</v>
      </c>
      <c r="G1707" s="80"/>
      <c r="H1707" s="14"/>
      <c r="I1707" s="14"/>
      <c r="J1707" s="15" t="s">
        <v>659</v>
      </c>
      <c r="K1707" s="64"/>
      <c r="L1707" s="64"/>
      <c r="M1707" s="15"/>
      <c r="N1707" s="81"/>
      <c r="O1707" s="82">
        <v>7966.9111328125</v>
      </c>
      <c r="P1707" s="82">
        <v>1302.013671875</v>
      </c>
      <c r="Q1707" s="75"/>
      <c r="R1707" s="83"/>
      <c r="S1707" s="83"/>
      <c r="T1707" s="77"/>
      <c r="U1707" s="77"/>
      <c r="V1707" s="77"/>
      <c r="W1707" s="77"/>
      <c r="X1707" s="50"/>
      <c r="Y1707" s="50"/>
      <c r="Z1707" s="50"/>
      <c r="AA1707" s="50"/>
      <c r="AB1707" s="49"/>
      <c r="AC1707" s="84">
        <v>1707</v>
      </c>
      <c r="AD17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7" s="107">
        <v>6.5</v>
      </c>
      <c r="AF1707" s="110"/>
      <c r="AG1707" s="2"/>
      <c r="AI1707" s="3"/>
      <c r="AJ1707" s="3"/>
      <c r="AK1707" s="3"/>
    </row>
    <row r="1708" spans="1:37" ht="34.049999999999997" customHeight="1" x14ac:dyDescent="0.3">
      <c r="A1708" t="s">
        <v>2616</v>
      </c>
      <c r="C1708" t="s">
        <v>660</v>
      </c>
      <c r="D1708" s="14"/>
      <c r="E1708" s="14" t="s">
        <v>56</v>
      </c>
      <c r="F1708" s="79">
        <v>5.1016949152542601</v>
      </c>
      <c r="G1708" s="80"/>
      <c r="H1708" s="14"/>
      <c r="I1708" s="14"/>
      <c r="J1708" s="15" t="s">
        <v>660</v>
      </c>
      <c r="K1708" s="64"/>
      <c r="L1708" s="64"/>
      <c r="M1708" s="15"/>
      <c r="N1708" s="81"/>
      <c r="O1708" s="82">
        <v>326.89544677734375</v>
      </c>
      <c r="P1708" s="82">
        <v>4596.95703125</v>
      </c>
      <c r="Q1708" s="75"/>
      <c r="R1708" s="83"/>
      <c r="S1708" s="83"/>
      <c r="T1708" s="77"/>
      <c r="U1708" s="77"/>
      <c r="V1708" s="77"/>
      <c r="W1708" s="77"/>
      <c r="X1708" s="50"/>
      <c r="Y1708" s="50"/>
      <c r="Z1708" s="50"/>
      <c r="AA1708" s="50"/>
      <c r="AB1708" s="49"/>
      <c r="AC1708" s="84">
        <v>1708</v>
      </c>
      <c r="AD17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8" s="107">
        <v>6.5</v>
      </c>
      <c r="AF1708" s="110"/>
      <c r="AG1708" s="2"/>
      <c r="AI1708" s="3"/>
      <c r="AJ1708" s="3"/>
      <c r="AK1708" s="3"/>
    </row>
    <row r="1709" spans="1:37" ht="34.049999999999997" customHeight="1" x14ac:dyDescent="0.3">
      <c r="A1709" t="s">
        <v>2617</v>
      </c>
      <c r="C1709" t="s">
        <v>661</v>
      </c>
      <c r="D1709" s="14"/>
      <c r="E1709" s="14" t="s">
        <v>56</v>
      </c>
      <c r="F1709" s="79">
        <v>5.1016949152542601</v>
      </c>
      <c r="G1709" s="80"/>
      <c r="H1709" s="14"/>
      <c r="I1709" s="14"/>
      <c r="J1709" s="15" t="s">
        <v>661</v>
      </c>
      <c r="K1709" s="64"/>
      <c r="L1709" s="64"/>
      <c r="M1709" s="15"/>
      <c r="N1709" s="81"/>
      <c r="O1709" s="82">
        <v>8363.5615234375</v>
      </c>
      <c r="P1709" s="82">
        <v>8159.15087890625</v>
      </c>
      <c r="Q1709" s="75"/>
      <c r="R1709" s="83"/>
      <c r="S1709" s="83"/>
      <c r="T1709" s="77"/>
      <c r="U1709" s="77"/>
      <c r="V1709" s="77"/>
      <c r="W1709" s="77"/>
      <c r="X1709" s="50"/>
      <c r="Y1709" s="50"/>
      <c r="Z1709" s="50"/>
      <c r="AA1709" s="50"/>
      <c r="AB1709" s="49"/>
      <c r="AC1709" s="84">
        <v>1709</v>
      </c>
      <c r="AD17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09" s="107">
        <v>6.5</v>
      </c>
      <c r="AF1709" s="110"/>
      <c r="AG1709" s="2"/>
      <c r="AI1709" s="3"/>
      <c r="AJ1709" s="3"/>
      <c r="AK1709" s="3"/>
    </row>
    <row r="1710" spans="1:37" ht="34.049999999999997" customHeight="1" x14ac:dyDescent="0.3">
      <c r="A1710" t="s">
        <v>2618</v>
      </c>
      <c r="C1710" t="s">
        <v>300</v>
      </c>
      <c r="D1710" s="14"/>
      <c r="E1710" s="14" t="s">
        <v>56</v>
      </c>
      <c r="F1710" s="79">
        <v>5.1016949152542601</v>
      </c>
      <c r="G1710" s="80"/>
      <c r="H1710" s="14"/>
      <c r="I1710" s="14"/>
      <c r="J1710" s="15" t="s">
        <v>300</v>
      </c>
      <c r="K1710" s="64"/>
      <c r="L1710" s="64"/>
      <c r="M1710" s="15"/>
      <c r="N1710" s="81"/>
      <c r="O1710" s="82">
        <v>8089.08984375</v>
      </c>
      <c r="P1710" s="82">
        <v>7909.798828125</v>
      </c>
      <c r="Q1710" s="75"/>
      <c r="R1710" s="83"/>
      <c r="S1710" s="83"/>
      <c r="T1710" s="77"/>
      <c r="U1710" s="77"/>
      <c r="V1710" s="77"/>
      <c r="W1710" s="77"/>
      <c r="X1710" s="50"/>
      <c r="Y1710" s="50"/>
      <c r="Z1710" s="50"/>
      <c r="AA1710" s="50"/>
      <c r="AB1710" s="49"/>
      <c r="AC1710" s="84">
        <v>1710</v>
      </c>
      <c r="AD17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0" s="107">
        <v>6.5</v>
      </c>
      <c r="AF1710" s="110"/>
      <c r="AG1710" s="2"/>
      <c r="AI1710" s="3"/>
      <c r="AJ1710" s="3"/>
      <c r="AK1710" s="3"/>
    </row>
    <row r="1711" spans="1:37" ht="34.049999999999997" customHeight="1" x14ac:dyDescent="0.3">
      <c r="A1711" t="s">
        <v>2619</v>
      </c>
      <c r="C1711" t="s">
        <v>392</v>
      </c>
      <c r="D1711" s="14"/>
      <c r="E1711" s="14" t="s">
        <v>56</v>
      </c>
      <c r="F1711" s="79">
        <v>5.1016949152542601</v>
      </c>
      <c r="G1711" s="80"/>
      <c r="H1711" s="14"/>
      <c r="I1711" s="14"/>
      <c r="J1711" s="15" t="s">
        <v>392</v>
      </c>
      <c r="K1711" s="64"/>
      <c r="L1711" s="64"/>
      <c r="M1711" s="15"/>
      <c r="N1711" s="81"/>
      <c r="O1711" s="82">
        <v>575.69866943359375</v>
      </c>
      <c r="P1711" s="82">
        <v>3915.706298828125</v>
      </c>
      <c r="Q1711" s="75"/>
      <c r="R1711" s="83"/>
      <c r="S1711" s="83"/>
      <c r="T1711" s="77"/>
      <c r="U1711" s="77"/>
      <c r="V1711" s="77"/>
      <c r="W1711" s="77"/>
      <c r="X1711" s="50"/>
      <c r="Y1711" s="50"/>
      <c r="Z1711" s="50"/>
      <c r="AA1711" s="50"/>
      <c r="AB1711" s="49"/>
      <c r="AC1711" s="84">
        <v>1711</v>
      </c>
      <c r="AD17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1" s="107">
        <v>6.5</v>
      </c>
      <c r="AF1711" s="110"/>
      <c r="AG1711" s="2"/>
      <c r="AI1711" s="3"/>
      <c r="AJ1711" s="3"/>
      <c r="AK1711" s="3"/>
    </row>
    <row r="1712" spans="1:37" ht="34.049999999999997" customHeight="1" x14ac:dyDescent="0.3">
      <c r="A1712" t="s">
        <v>2620</v>
      </c>
      <c r="C1712" t="s">
        <v>602</v>
      </c>
      <c r="D1712" s="14"/>
      <c r="E1712" s="14" t="s">
        <v>56</v>
      </c>
      <c r="F1712" s="79">
        <v>5.1016949152542601</v>
      </c>
      <c r="G1712" s="80"/>
      <c r="H1712" s="14"/>
      <c r="I1712" s="14"/>
      <c r="J1712" s="15" t="s">
        <v>602</v>
      </c>
      <c r="K1712" s="64"/>
      <c r="L1712" s="64"/>
      <c r="M1712" s="15"/>
      <c r="N1712" s="81"/>
      <c r="O1712" s="82">
        <v>5875.6259765625</v>
      </c>
      <c r="P1712" s="82">
        <v>9226.9091796875</v>
      </c>
      <c r="Q1712" s="75"/>
      <c r="R1712" s="83"/>
      <c r="S1712" s="83"/>
      <c r="T1712" s="77"/>
      <c r="U1712" s="77"/>
      <c r="V1712" s="77"/>
      <c r="W1712" s="77"/>
      <c r="X1712" s="50"/>
      <c r="Y1712" s="50"/>
      <c r="Z1712" s="50"/>
      <c r="AA1712" s="50"/>
      <c r="AB1712" s="49"/>
      <c r="AC1712" s="84">
        <v>1712</v>
      </c>
      <c r="AD17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2" s="107">
        <v>6.5</v>
      </c>
      <c r="AF1712" s="110"/>
      <c r="AG1712" s="2"/>
      <c r="AI1712" s="3"/>
      <c r="AJ1712" s="3"/>
      <c r="AK1712" s="3"/>
    </row>
    <row r="1713" spans="1:37" ht="34.049999999999997" customHeight="1" x14ac:dyDescent="0.3">
      <c r="A1713" t="s">
        <v>2621</v>
      </c>
      <c r="C1713" t="s">
        <v>286</v>
      </c>
      <c r="D1713" s="14"/>
      <c r="E1713" s="14" t="s">
        <v>56</v>
      </c>
      <c r="F1713" s="79">
        <v>5.1016949152542601</v>
      </c>
      <c r="G1713" s="80"/>
      <c r="H1713" s="14"/>
      <c r="I1713" s="14"/>
      <c r="J1713" s="15" t="s">
        <v>286</v>
      </c>
      <c r="K1713" s="64"/>
      <c r="L1713" s="64"/>
      <c r="M1713" s="15"/>
      <c r="N1713" s="81"/>
      <c r="O1713" s="82">
        <v>8470.0244140625</v>
      </c>
      <c r="P1713" s="82">
        <v>6244.11865234375</v>
      </c>
      <c r="Q1713" s="75"/>
      <c r="R1713" s="83"/>
      <c r="S1713" s="83"/>
      <c r="T1713" s="77"/>
      <c r="U1713" s="77"/>
      <c r="V1713" s="77"/>
      <c r="W1713" s="77"/>
      <c r="X1713" s="50"/>
      <c r="Y1713" s="50"/>
      <c r="Z1713" s="50"/>
      <c r="AA1713" s="50"/>
      <c r="AB1713" s="49"/>
      <c r="AC1713" s="84">
        <v>1713</v>
      </c>
      <c r="AD17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3" s="107">
        <v>6.5</v>
      </c>
      <c r="AF1713" s="110"/>
      <c r="AG1713" s="2"/>
      <c r="AI1713" s="3"/>
      <c r="AJ1713" s="3"/>
      <c r="AK1713" s="3"/>
    </row>
    <row r="1714" spans="1:37" ht="34.049999999999997" customHeight="1" x14ac:dyDescent="0.3">
      <c r="A1714" t="s">
        <v>2622</v>
      </c>
      <c r="C1714" t="s">
        <v>196</v>
      </c>
      <c r="D1714" s="14"/>
      <c r="E1714" s="14" t="s">
        <v>56</v>
      </c>
      <c r="F1714" s="79">
        <v>5.1016949152542601</v>
      </c>
      <c r="G1714" s="80"/>
      <c r="H1714" s="14"/>
      <c r="I1714" s="14"/>
      <c r="J1714" s="15" t="s">
        <v>196</v>
      </c>
      <c r="K1714" s="64"/>
      <c r="L1714" s="64"/>
      <c r="M1714" s="15"/>
      <c r="N1714" s="81"/>
      <c r="O1714" s="82">
        <v>4559.26708984375</v>
      </c>
      <c r="P1714" s="82">
        <v>9489.732421875</v>
      </c>
      <c r="Q1714" s="75"/>
      <c r="R1714" s="83"/>
      <c r="S1714" s="83"/>
      <c r="T1714" s="77"/>
      <c r="U1714" s="77"/>
      <c r="V1714" s="77"/>
      <c r="W1714" s="77"/>
      <c r="X1714" s="50"/>
      <c r="Y1714" s="50"/>
      <c r="Z1714" s="50"/>
      <c r="AA1714" s="50"/>
      <c r="AB1714" s="49"/>
      <c r="AC1714" s="84">
        <v>1714</v>
      </c>
      <c r="AD17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4" s="107">
        <v>6.5</v>
      </c>
      <c r="AF1714" s="110"/>
      <c r="AG1714" s="2"/>
      <c r="AI1714" s="3"/>
      <c r="AJ1714" s="3"/>
      <c r="AK1714" s="3"/>
    </row>
    <row r="1715" spans="1:37" ht="34.049999999999997" customHeight="1" x14ac:dyDescent="0.3">
      <c r="A1715" t="s">
        <v>2623</v>
      </c>
      <c r="C1715" t="s">
        <v>298</v>
      </c>
      <c r="D1715" s="14"/>
      <c r="E1715" s="14" t="s">
        <v>56</v>
      </c>
      <c r="F1715" s="79">
        <v>5.1016949152542601</v>
      </c>
      <c r="G1715" s="80"/>
      <c r="H1715" s="14"/>
      <c r="I1715" s="14"/>
      <c r="J1715" s="15" t="s">
        <v>298</v>
      </c>
      <c r="K1715" s="64"/>
      <c r="L1715" s="64"/>
      <c r="M1715" s="15"/>
      <c r="N1715" s="81"/>
      <c r="O1715" s="82">
        <v>3483.08056640625</v>
      </c>
      <c r="P1715" s="82">
        <v>7755.93359375</v>
      </c>
      <c r="Q1715" s="75"/>
      <c r="R1715" s="83"/>
      <c r="S1715" s="83"/>
      <c r="T1715" s="77"/>
      <c r="U1715" s="77"/>
      <c r="V1715" s="77"/>
      <c r="W1715" s="77"/>
      <c r="X1715" s="50"/>
      <c r="Y1715" s="50"/>
      <c r="Z1715" s="50"/>
      <c r="AA1715" s="50"/>
      <c r="AB1715" s="49"/>
      <c r="AC1715" s="84">
        <v>1715</v>
      </c>
      <c r="AD17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5" s="107">
        <v>6.5</v>
      </c>
      <c r="AF1715" s="110"/>
      <c r="AG1715" s="2"/>
      <c r="AI1715" s="3"/>
      <c r="AJ1715" s="3"/>
      <c r="AK1715" s="3"/>
    </row>
    <row r="1716" spans="1:37" ht="34.049999999999997" customHeight="1" x14ac:dyDescent="0.3">
      <c r="A1716" t="s">
        <v>2624</v>
      </c>
      <c r="C1716" t="s">
        <v>305</v>
      </c>
      <c r="D1716" s="14"/>
      <c r="E1716" s="14" t="s">
        <v>56</v>
      </c>
      <c r="F1716" s="79">
        <v>5.1016949152542601</v>
      </c>
      <c r="G1716" s="80"/>
      <c r="H1716" s="14"/>
      <c r="I1716" s="14"/>
      <c r="J1716" s="15" t="s">
        <v>305</v>
      </c>
      <c r="K1716" s="64"/>
      <c r="L1716" s="64"/>
      <c r="M1716" s="15"/>
      <c r="N1716" s="81"/>
      <c r="O1716" s="82">
        <v>3529.83203125</v>
      </c>
      <c r="P1716" s="82">
        <v>4498.94140625</v>
      </c>
      <c r="Q1716" s="75"/>
      <c r="R1716" s="83"/>
      <c r="S1716" s="83"/>
      <c r="T1716" s="77"/>
      <c r="U1716" s="77"/>
      <c r="V1716" s="77"/>
      <c r="W1716" s="77"/>
      <c r="X1716" s="50"/>
      <c r="Y1716" s="50"/>
      <c r="Z1716" s="50"/>
      <c r="AA1716" s="50"/>
      <c r="AB1716" s="49"/>
      <c r="AC1716" s="84">
        <v>1716</v>
      </c>
      <c r="AD17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6" s="107">
        <v>6.5</v>
      </c>
      <c r="AF1716" s="110"/>
      <c r="AG1716" s="2"/>
      <c r="AI1716" s="3"/>
      <c r="AJ1716" s="3"/>
      <c r="AK1716" s="3"/>
    </row>
    <row r="1717" spans="1:37" ht="34.049999999999997" customHeight="1" x14ac:dyDescent="0.3">
      <c r="A1717" t="s">
        <v>2625</v>
      </c>
      <c r="C1717" t="s">
        <v>534</v>
      </c>
      <c r="D1717" s="14"/>
      <c r="E1717" s="14" t="s">
        <v>56</v>
      </c>
      <c r="F1717" s="79">
        <v>5.1016949152542601</v>
      </c>
      <c r="G1717" s="80"/>
      <c r="H1717" s="14"/>
      <c r="I1717" s="14"/>
      <c r="J1717" s="15" t="s">
        <v>534</v>
      </c>
      <c r="K1717" s="64"/>
      <c r="L1717" s="64"/>
      <c r="M1717" s="15"/>
      <c r="N1717" s="81"/>
      <c r="O1717" s="82">
        <v>5158.4052734375</v>
      </c>
      <c r="P1717" s="82">
        <v>9070.75</v>
      </c>
      <c r="Q1717" s="75"/>
      <c r="R1717" s="83"/>
      <c r="S1717" s="83"/>
      <c r="T1717" s="77"/>
      <c r="U1717" s="77"/>
      <c r="V1717" s="77"/>
      <c r="W1717" s="77"/>
      <c r="X1717" s="50"/>
      <c r="Y1717" s="50"/>
      <c r="Z1717" s="50"/>
      <c r="AA1717" s="50"/>
      <c r="AB1717" s="49"/>
      <c r="AC1717" s="84">
        <v>1717</v>
      </c>
      <c r="AD17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7" s="107">
        <v>6.5</v>
      </c>
      <c r="AF1717" s="110"/>
      <c r="AG1717" s="2"/>
      <c r="AI1717" s="3"/>
      <c r="AJ1717" s="3"/>
      <c r="AK1717" s="3"/>
    </row>
    <row r="1718" spans="1:37" ht="34.049999999999997" customHeight="1" x14ac:dyDescent="0.3">
      <c r="A1718" t="s">
        <v>2626</v>
      </c>
      <c r="C1718" t="s">
        <v>653</v>
      </c>
      <c r="D1718" s="14"/>
      <c r="E1718" s="14" t="s">
        <v>56</v>
      </c>
      <c r="F1718" s="79">
        <v>5.1016949152542601</v>
      </c>
      <c r="G1718" s="80"/>
      <c r="H1718" s="14"/>
      <c r="I1718" s="14"/>
      <c r="J1718" s="15" t="s">
        <v>653</v>
      </c>
      <c r="K1718" s="64"/>
      <c r="L1718" s="64"/>
      <c r="M1718" s="15"/>
      <c r="N1718" s="81"/>
      <c r="O1718" s="82">
        <v>8134.84716796875</v>
      </c>
      <c r="P1718" s="82">
        <v>1636.35009765625</v>
      </c>
      <c r="Q1718" s="75"/>
      <c r="R1718" s="83"/>
      <c r="S1718" s="83"/>
      <c r="T1718" s="77"/>
      <c r="U1718" s="77"/>
      <c r="V1718" s="77"/>
      <c r="W1718" s="77"/>
      <c r="X1718" s="50"/>
      <c r="Y1718" s="50"/>
      <c r="Z1718" s="50"/>
      <c r="AA1718" s="50"/>
      <c r="AB1718" s="49"/>
      <c r="AC1718" s="84">
        <v>1718</v>
      </c>
      <c r="AD17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8" s="107">
        <v>6.5</v>
      </c>
      <c r="AF1718" s="110"/>
      <c r="AG1718" s="2"/>
      <c r="AI1718" s="3"/>
      <c r="AJ1718" s="3"/>
      <c r="AK1718" s="3"/>
    </row>
    <row r="1719" spans="1:37" ht="34.049999999999997" customHeight="1" x14ac:dyDescent="0.3">
      <c r="A1719" t="s">
        <v>2627</v>
      </c>
      <c r="C1719" t="s">
        <v>233</v>
      </c>
      <c r="D1719" s="14"/>
      <c r="E1719" s="14" t="s">
        <v>56</v>
      </c>
      <c r="F1719" s="79">
        <v>5.1016949152542601</v>
      </c>
      <c r="G1719" s="80"/>
      <c r="H1719" s="14"/>
      <c r="I1719" s="14"/>
      <c r="J1719" s="15" t="s">
        <v>233</v>
      </c>
      <c r="K1719" s="64"/>
      <c r="L1719" s="64"/>
      <c r="M1719" s="15"/>
      <c r="N1719" s="81"/>
      <c r="O1719" s="82">
        <v>3060.088623046875</v>
      </c>
      <c r="P1719" s="82">
        <v>1188.705322265625</v>
      </c>
      <c r="Q1719" s="75"/>
      <c r="R1719" s="83"/>
      <c r="S1719" s="83"/>
      <c r="T1719" s="77"/>
      <c r="U1719" s="77"/>
      <c r="V1719" s="77"/>
      <c r="W1719" s="77"/>
      <c r="X1719" s="50"/>
      <c r="Y1719" s="50"/>
      <c r="Z1719" s="50"/>
      <c r="AA1719" s="50"/>
      <c r="AB1719" s="49"/>
      <c r="AC1719" s="84">
        <v>1719</v>
      </c>
      <c r="AD17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19" s="107">
        <v>6.5</v>
      </c>
      <c r="AF1719" s="110"/>
      <c r="AG1719" s="2"/>
      <c r="AI1719" s="3"/>
      <c r="AJ1719" s="3"/>
      <c r="AK1719" s="3"/>
    </row>
    <row r="1720" spans="1:37" ht="34.049999999999997" customHeight="1" x14ac:dyDescent="0.3">
      <c r="A1720" t="s">
        <v>2628</v>
      </c>
      <c r="C1720" t="s">
        <v>662</v>
      </c>
      <c r="D1720" s="14"/>
      <c r="E1720" s="14" t="s">
        <v>56</v>
      </c>
      <c r="F1720" s="79">
        <v>5.1016949152542601</v>
      </c>
      <c r="G1720" s="80"/>
      <c r="H1720" s="14"/>
      <c r="I1720" s="14"/>
      <c r="J1720" s="15" t="s">
        <v>662</v>
      </c>
      <c r="K1720" s="64"/>
      <c r="L1720" s="64"/>
      <c r="M1720" s="15"/>
      <c r="N1720" s="81"/>
      <c r="O1720" s="82">
        <v>8143.31494140625</v>
      </c>
      <c r="P1720" s="82">
        <v>7407.4365234375</v>
      </c>
      <c r="Q1720" s="75"/>
      <c r="R1720" s="83"/>
      <c r="S1720" s="83"/>
      <c r="T1720" s="77"/>
      <c r="U1720" s="77"/>
      <c r="V1720" s="77"/>
      <c r="W1720" s="77"/>
      <c r="X1720" s="50"/>
      <c r="Y1720" s="50"/>
      <c r="Z1720" s="50"/>
      <c r="AA1720" s="50"/>
      <c r="AB1720" s="49"/>
      <c r="AC1720" s="84">
        <v>1720</v>
      </c>
      <c r="AD17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0" s="107">
        <v>6.5</v>
      </c>
      <c r="AF1720" s="110"/>
      <c r="AG1720" s="2"/>
      <c r="AI1720" s="3"/>
      <c r="AJ1720" s="3"/>
      <c r="AK1720" s="3"/>
    </row>
    <row r="1721" spans="1:37" ht="34.049999999999997" customHeight="1" x14ac:dyDescent="0.3">
      <c r="A1721" t="s">
        <v>2629</v>
      </c>
      <c r="C1721" t="s">
        <v>663</v>
      </c>
      <c r="D1721" s="14"/>
      <c r="E1721" s="14" t="s">
        <v>56</v>
      </c>
      <c r="F1721" s="79">
        <v>5.1016949152542601</v>
      </c>
      <c r="G1721" s="80"/>
      <c r="H1721" s="14"/>
      <c r="I1721" s="14"/>
      <c r="J1721" s="15" t="s">
        <v>663</v>
      </c>
      <c r="K1721" s="64"/>
      <c r="L1721" s="64"/>
      <c r="M1721" s="15"/>
      <c r="N1721" s="81"/>
      <c r="O1721" s="82">
        <v>6904.2294921875</v>
      </c>
      <c r="P1721" s="82">
        <v>8186.11474609375</v>
      </c>
      <c r="Q1721" s="75"/>
      <c r="R1721" s="83"/>
      <c r="S1721" s="83"/>
      <c r="T1721" s="77"/>
      <c r="U1721" s="77"/>
      <c r="V1721" s="77"/>
      <c r="W1721" s="77"/>
      <c r="X1721" s="50"/>
      <c r="Y1721" s="50"/>
      <c r="Z1721" s="50"/>
      <c r="AA1721" s="50"/>
      <c r="AB1721" s="49"/>
      <c r="AC1721" s="84">
        <v>1721</v>
      </c>
      <c r="AD17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1" s="107">
        <v>6.5</v>
      </c>
      <c r="AF1721" s="110"/>
      <c r="AG1721" s="2"/>
      <c r="AI1721" s="3"/>
      <c r="AJ1721" s="3"/>
      <c r="AK1721" s="3"/>
    </row>
    <row r="1722" spans="1:37" ht="34.049999999999997" customHeight="1" x14ac:dyDescent="0.3">
      <c r="A1722" t="s">
        <v>2630</v>
      </c>
      <c r="C1722" t="s">
        <v>664</v>
      </c>
      <c r="D1722" s="14"/>
      <c r="E1722" s="14" t="s">
        <v>56</v>
      </c>
      <c r="F1722" s="79">
        <v>5.1016949152542601</v>
      </c>
      <c r="G1722" s="80"/>
      <c r="H1722" s="14"/>
      <c r="I1722" s="14"/>
      <c r="J1722" s="15" t="s">
        <v>664</v>
      </c>
      <c r="K1722" s="64"/>
      <c r="L1722" s="64"/>
      <c r="M1722" s="15"/>
      <c r="N1722" s="81"/>
      <c r="O1722" s="82">
        <v>2317.0830078125</v>
      </c>
      <c r="P1722" s="82">
        <v>8192.248046875</v>
      </c>
      <c r="Q1722" s="75"/>
      <c r="R1722" s="83"/>
      <c r="S1722" s="83"/>
      <c r="T1722" s="77"/>
      <c r="U1722" s="77"/>
      <c r="V1722" s="77"/>
      <c r="W1722" s="77"/>
      <c r="X1722" s="50"/>
      <c r="Y1722" s="50"/>
      <c r="Z1722" s="50"/>
      <c r="AA1722" s="50"/>
      <c r="AB1722" s="49"/>
      <c r="AC1722" s="84">
        <v>1722</v>
      </c>
      <c r="AD17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2" s="107">
        <v>6.5</v>
      </c>
      <c r="AF1722" s="110"/>
      <c r="AG1722" s="2"/>
      <c r="AI1722" s="3"/>
      <c r="AJ1722" s="3"/>
      <c r="AK1722" s="3"/>
    </row>
    <row r="1723" spans="1:37" ht="34.049999999999997" customHeight="1" x14ac:dyDescent="0.3">
      <c r="A1723" t="s">
        <v>2631</v>
      </c>
      <c r="C1723" t="s">
        <v>341</v>
      </c>
      <c r="D1723" s="14"/>
      <c r="E1723" s="14" t="s">
        <v>56</v>
      </c>
      <c r="F1723" s="79">
        <v>5.1016949152542601</v>
      </c>
      <c r="G1723" s="80"/>
      <c r="H1723" s="14"/>
      <c r="I1723" s="14"/>
      <c r="J1723" s="15" t="s">
        <v>341</v>
      </c>
      <c r="K1723" s="64"/>
      <c r="L1723" s="64"/>
      <c r="M1723" s="15"/>
      <c r="N1723" s="81"/>
      <c r="O1723" s="82">
        <v>4607.9326171875</v>
      </c>
      <c r="P1723" s="82">
        <v>4093.53564453125</v>
      </c>
      <c r="Q1723" s="75"/>
      <c r="R1723" s="83"/>
      <c r="S1723" s="83"/>
      <c r="T1723" s="77"/>
      <c r="U1723" s="77"/>
      <c r="V1723" s="77"/>
      <c r="W1723" s="77"/>
      <c r="X1723" s="50"/>
      <c r="Y1723" s="50"/>
      <c r="Z1723" s="50"/>
      <c r="AA1723" s="50"/>
      <c r="AB1723" s="49"/>
      <c r="AC1723" s="84">
        <v>1723</v>
      </c>
      <c r="AD17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3" s="107">
        <v>6.5</v>
      </c>
      <c r="AF1723" s="110"/>
      <c r="AG1723" s="2"/>
      <c r="AI1723" s="3"/>
      <c r="AJ1723" s="3"/>
      <c r="AK1723" s="3"/>
    </row>
    <row r="1724" spans="1:37" ht="34.049999999999997" customHeight="1" x14ac:dyDescent="0.3">
      <c r="A1724" t="s">
        <v>2632</v>
      </c>
      <c r="C1724" t="s">
        <v>196</v>
      </c>
      <c r="D1724" s="14"/>
      <c r="E1724" s="14" t="s">
        <v>56</v>
      </c>
      <c r="F1724" s="79">
        <v>5.1016949152542601</v>
      </c>
      <c r="G1724" s="80"/>
      <c r="H1724" s="14"/>
      <c r="I1724" s="14"/>
      <c r="J1724" s="15" t="s">
        <v>196</v>
      </c>
      <c r="K1724" s="64"/>
      <c r="L1724" s="64"/>
      <c r="M1724" s="15"/>
      <c r="N1724" s="81"/>
      <c r="O1724" s="82">
        <v>2092.347412109375</v>
      </c>
      <c r="P1724" s="82">
        <v>8920.9873046875</v>
      </c>
      <c r="Q1724" s="75"/>
      <c r="R1724" s="83"/>
      <c r="S1724" s="83"/>
      <c r="T1724" s="77"/>
      <c r="U1724" s="77"/>
      <c r="V1724" s="77"/>
      <c r="W1724" s="77"/>
      <c r="X1724" s="50"/>
      <c r="Y1724" s="50"/>
      <c r="Z1724" s="50"/>
      <c r="AA1724" s="50"/>
      <c r="AB1724" s="49"/>
      <c r="AC1724" s="84">
        <v>1724</v>
      </c>
      <c r="AD17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4" s="107">
        <v>6.5</v>
      </c>
      <c r="AF1724" s="110"/>
      <c r="AG1724" s="2"/>
      <c r="AI1724" s="3"/>
      <c r="AJ1724" s="3"/>
      <c r="AK1724" s="3"/>
    </row>
    <row r="1725" spans="1:37" ht="34.049999999999997" customHeight="1" x14ac:dyDescent="0.3">
      <c r="A1725" t="s">
        <v>2633</v>
      </c>
      <c r="C1725" t="s">
        <v>665</v>
      </c>
      <c r="D1725" s="14"/>
      <c r="E1725" s="14" t="s">
        <v>56</v>
      </c>
      <c r="F1725" s="79">
        <v>5.1016949152542601</v>
      </c>
      <c r="G1725" s="80"/>
      <c r="H1725" s="14"/>
      <c r="I1725" s="14"/>
      <c r="J1725" s="15" t="s">
        <v>665</v>
      </c>
      <c r="K1725" s="64"/>
      <c r="L1725" s="64"/>
      <c r="M1725" s="15"/>
      <c r="N1725" s="81"/>
      <c r="O1725" s="82">
        <v>2311.43310546875</v>
      </c>
      <c r="P1725" s="82">
        <v>7148.54931640625</v>
      </c>
      <c r="Q1725" s="75"/>
      <c r="R1725" s="83"/>
      <c r="S1725" s="83"/>
      <c r="T1725" s="77"/>
      <c r="U1725" s="77"/>
      <c r="V1725" s="77"/>
      <c r="W1725" s="77"/>
      <c r="X1725" s="50"/>
      <c r="Y1725" s="50"/>
      <c r="Z1725" s="50"/>
      <c r="AA1725" s="50"/>
      <c r="AB1725" s="49"/>
      <c r="AC1725" s="84">
        <v>1725</v>
      </c>
      <c r="AD17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5" s="107">
        <v>6.5</v>
      </c>
      <c r="AF1725" s="110"/>
      <c r="AG1725" s="2"/>
      <c r="AI1725" s="3"/>
      <c r="AJ1725" s="3"/>
      <c r="AK1725" s="3"/>
    </row>
    <row r="1726" spans="1:37" ht="34.049999999999997" customHeight="1" x14ac:dyDescent="0.3">
      <c r="A1726" t="s">
        <v>2634</v>
      </c>
      <c r="C1726" t="s">
        <v>300</v>
      </c>
      <c r="D1726" s="14"/>
      <c r="E1726" s="14" t="s">
        <v>56</v>
      </c>
      <c r="F1726" s="79">
        <v>5.1016949152542601</v>
      </c>
      <c r="G1726" s="80"/>
      <c r="H1726" s="14"/>
      <c r="I1726" s="14"/>
      <c r="J1726" s="15" t="s">
        <v>300</v>
      </c>
      <c r="K1726" s="64"/>
      <c r="L1726" s="64"/>
      <c r="M1726" s="15"/>
      <c r="N1726" s="81"/>
      <c r="O1726" s="82">
        <v>8140.53125</v>
      </c>
      <c r="P1726" s="82">
        <v>7570.55322265625</v>
      </c>
      <c r="Q1726" s="75"/>
      <c r="R1726" s="83"/>
      <c r="S1726" s="83"/>
      <c r="T1726" s="77"/>
      <c r="U1726" s="77"/>
      <c r="V1726" s="77"/>
      <c r="W1726" s="77"/>
      <c r="X1726" s="50"/>
      <c r="Y1726" s="50"/>
      <c r="Z1726" s="50"/>
      <c r="AA1726" s="50"/>
      <c r="AB1726" s="49"/>
      <c r="AC1726" s="84">
        <v>1726</v>
      </c>
      <c r="AD17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6" s="107">
        <v>6.5</v>
      </c>
      <c r="AF1726" s="110"/>
      <c r="AG1726" s="2"/>
      <c r="AI1726" s="3"/>
      <c r="AJ1726" s="3"/>
      <c r="AK1726" s="3"/>
    </row>
    <row r="1727" spans="1:37" ht="34.049999999999997" customHeight="1" x14ac:dyDescent="0.3">
      <c r="A1727" t="s">
        <v>2635</v>
      </c>
      <c r="C1727" t="s">
        <v>479</v>
      </c>
      <c r="D1727" s="14"/>
      <c r="E1727" s="14" t="s">
        <v>56</v>
      </c>
      <c r="F1727" s="79">
        <v>5.1016949152542601</v>
      </c>
      <c r="G1727" s="80"/>
      <c r="H1727" s="14"/>
      <c r="I1727" s="14"/>
      <c r="J1727" s="15" t="s">
        <v>479</v>
      </c>
      <c r="K1727" s="64"/>
      <c r="L1727" s="64"/>
      <c r="M1727" s="15"/>
      <c r="N1727" s="81"/>
      <c r="O1727" s="82">
        <v>3541.888427734375</v>
      </c>
      <c r="P1727" s="82">
        <v>4414.259765625</v>
      </c>
      <c r="Q1727" s="75"/>
      <c r="R1727" s="83"/>
      <c r="S1727" s="83"/>
      <c r="T1727" s="77"/>
      <c r="U1727" s="77"/>
      <c r="V1727" s="77"/>
      <c r="W1727" s="77"/>
      <c r="X1727" s="50"/>
      <c r="Y1727" s="50"/>
      <c r="Z1727" s="50"/>
      <c r="AA1727" s="50"/>
      <c r="AB1727" s="49"/>
      <c r="AC1727" s="84">
        <v>1727</v>
      </c>
      <c r="AD17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7" s="107">
        <v>6.5</v>
      </c>
      <c r="AF1727" s="110"/>
      <c r="AG1727" s="2"/>
      <c r="AI1727" s="3"/>
      <c r="AJ1727" s="3"/>
      <c r="AK1727" s="3"/>
    </row>
    <row r="1728" spans="1:37" ht="34.049999999999997" customHeight="1" x14ac:dyDescent="0.3">
      <c r="A1728" t="s">
        <v>2636</v>
      </c>
      <c r="C1728" t="s">
        <v>276</v>
      </c>
      <c r="D1728" s="14"/>
      <c r="E1728" s="14" t="s">
        <v>56</v>
      </c>
      <c r="F1728" s="79">
        <v>5.1016949152542601</v>
      </c>
      <c r="G1728" s="80"/>
      <c r="H1728" s="14"/>
      <c r="I1728" s="14"/>
      <c r="J1728" s="15" t="s">
        <v>276</v>
      </c>
      <c r="K1728" s="64"/>
      <c r="L1728" s="64"/>
      <c r="M1728" s="15"/>
      <c r="N1728" s="81"/>
      <c r="O1728" s="82">
        <v>9606.6123046875</v>
      </c>
      <c r="P1728" s="82">
        <v>5324.5009765625</v>
      </c>
      <c r="Q1728" s="75"/>
      <c r="R1728" s="83"/>
      <c r="S1728" s="83"/>
      <c r="T1728" s="77"/>
      <c r="U1728" s="77"/>
      <c r="V1728" s="77"/>
      <c r="W1728" s="77"/>
      <c r="X1728" s="50"/>
      <c r="Y1728" s="50"/>
      <c r="Z1728" s="50"/>
      <c r="AA1728" s="50"/>
      <c r="AB1728" s="49"/>
      <c r="AC1728" s="84">
        <v>1728</v>
      </c>
      <c r="AD17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8" s="107">
        <v>6.5</v>
      </c>
      <c r="AF1728" s="110"/>
      <c r="AG1728" s="2"/>
      <c r="AI1728" s="3"/>
      <c r="AJ1728" s="3"/>
      <c r="AK1728" s="3"/>
    </row>
    <row r="1729" spans="1:37" ht="34.049999999999997" customHeight="1" x14ac:dyDescent="0.3">
      <c r="A1729" t="s">
        <v>2637</v>
      </c>
      <c r="C1729" t="s">
        <v>666</v>
      </c>
      <c r="D1729" s="14"/>
      <c r="E1729" s="14" t="s">
        <v>56</v>
      </c>
      <c r="F1729" s="79">
        <v>5.1016949152542601</v>
      </c>
      <c r="G1729" s="80"/>
      <c r="H1729" s="14"/>
      <c r="I1729" s="14"/>
      <c r="J1729" s="15" t="s">
        <v>666</v>
      </c>
      <c r="K1729" s="64"/>
      <c r="L1729" s="64"/>
      <c r="M1729" s="15"/>
      <c r="N1729" s="81"/>
      <c r="O1729" s="82">
        <v>3008.75146484375</v>
      </c>
      <c r="P1729" s="82">
        <v>1325.0076904296875</v>
      </c>
      <c r="Q1729" s="75"/>
      <c r="R1729" s="83"/>
      <c r="S1729" s="83"/>
      <c r="T1729" s="77"/>
      <c r="U1729" s="77"/>
      <c r="V1729" s="77"/>
      <c r="W1729" s="77"/>
      <c r="X1729" s="50"/>
      <c r="Y1729" s="50"/>
      <c r="Z1729" s="50"/>
      <c r="AA1729" s="50"/>
      <c r="AB1729" s="49"/>
      <c r="AC1729" s="84">
        <v>1729</v>
      </c>
      <c r="AD17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29" s="107">
        <v>6.5</v>
      </c>
      <c r="AF1729" s="110"/>
      <c r="AG1729" s="2"/>
      <c r="AI1729" s="3"/>
      <c r="AJ1729" s="3"/>
      <c r="AK1729" s="3"/>
    </row>
    <row r="1730" spans="1:37" ht="34.049999999999997" customHeight="1" x14ac:dyDescent="0.3">
      <c r="A1730" t="s">
        <v>2638</v>
      </c>
      <c r="C1730" t="s">
        <v>208</v>
      </c>
      <c r="D1730" s="14"/>
      <c r="E1730" s="14" t="s">
        <v>56</v>
      </c>
      <c r="F1730" s="79">
        <v>5.1016949152542601</v>
      </c>
      <c r="G1730" s="80"/>
      <c r="H1730" s="14"/>
      <c r="I1730" s="14"/>
      <c r="J1730" s="15" t="s">
        <v>208</v>
      </c>
      <c r="K1730" s="64"/>
      <c r="L1730" s="64"/>
      <c r="M1730" s="15"/>
      <c r="N1730" s="81"/>
      <c r="O1730" s="82">
        <v>6168.7587890625</v>
      </c>
      <c r="P1730" s="82">
        <v>9377.4111328125</v>
      </c>
      <c r="Q1730" s="75"/>
      <c r="R1730" s="83"/>
      <c r="S1730" s="83"/>
      <c r="T1730" s="77"/>
      <c r="U1730" s="77"/>
      <c r="V1730" s="77"/>
      <c r="W1730" s="77"/>
      <c r="X1730" s="50"/>
      <c r="Y1730" s="50"/>
      <c r="Z1730" s="50"/>
      <c r="AA1730" s="50"/>
      <c r="AB1730" s="49"/>
      <c r="AC1730" s="84">
        <v>1730</v>
      </c>
      <c r="AD17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0" s="107">
        <v>6.5</v>
      </c>
      <c r="AF1730" s="110"/>
      <c r="AG1730" s="2"/>
      <c r="AI1730" s="3"/>
      <c r="AJ1730" s="3"/>
      <c r="AK1730" s="3"/>
    </row>
    <row r="1731" spans="1:37" ht="34.049999999999997" customHeight="1" x14ac:dyDescent="0.3">
      <c r="A1731" t="s">
        <v>2639</v>
      </c>
      <c r="C1731" t="s">
        <v>298</v>
      </c>
      <c r="D1731" s="14"/>
      <c r="E1731" s="14" t="s">
        <v>56</v>
      </c>
      <c r="F1731" s="79">
        <v>5.1016949152542601</v>
      </c>
      <c r="G1731" s="80"/>
      <c r="H1731" s="14"/>
      <c r="I1731" s="14"/>
      <c r="J1731" s="15" t="s">
        <v>298</v>
      </c>
      <c r="K1731" s="64"/>
      <c r="L1731" s="64"/>
      <c r="M1731" s="15"/>
      <c r="N1731" s="81"/>
      <c r="O1731" s="82">
        <v>3639.38720703125</v>
      </c>
      <c r="P1731" s="82">
        <v>6478.69677734375</v>
      </c>
      <c r="Q1731" s="75"/>
      <c r="R1731" s="83"/>
      <c r="S1731" s="83"/>
      <c r="T1731" s="77"/>
      <c r="U1731" s="77"/>
      <c r="V1731" s="77"/>
      <c r="W1731" s="77"/>
      <c r="X1731" s="50"/>
      <c r="Y1731" s="50"/>
      <c r="Z1731" s="50"/>
      <c r="AA1731" s="50"/>
      <c r="AB1731" s="49"/>
      <c r="AC1731" s="84">
        <v>1731</v>
      </c>
      <c r="AD17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1" s="107">
        <v>6.5</v>
      </c>
      <c r="AF1731" s="110"/>
      <c r="AG1731" s="2"/>
      <c r="AI1731" s="3"/>
      <c r="AJ1731" s="3"/>
      <c r="AK1731" s="3"/>
    </row>
    <row r="1732" spans="1:37" ht="34.049999999999997" customHeight="1" x14ac:dyDescent="0.3">
      <c r="A1732" t="s">
        <v>2640</v>
      </c>
      <c r="C1732" t="s">
        <v>667</v>
      </c>
      <c r="D1732" s="14"/>
      <c r="E1732" s="14" t="s">
        <v>56</v>
      </c>
      <c r="F1732" s="79">
        <v>5.1016949152542601</v>
      </c>
      <c r="G1732" s="80"/>
      <c r="H1732" s="14"/>
      <c r="I1732" s="14"/>
      <c r="J1732" s="15" t="s">
        <v>667</v>
      </c>
      <c r="K1732" s="64"/>
      <c r="L1732" s="64"/>
      <c r="M1732" s="15"/>
      <c r="N1732" s="81"/>
      <c r="O1732" s="82">
        <v>7685.6181640625</v>
      </c>
      <c r="P1732" s="82">
        <v>1516.5726318359375</v>
      </c>
      <c r="Q1732" s="75"/>
      <c r="R1732" s="83"/>
      <c r="S1732" s="83"/>
      <c r="T1732" s="77"/>
      <c r="U1732" s="77"/>
      <c r="V1732" s="77"/>
      <c r="W1732" s="77"/>
      <c r="X1732" s="50"/>
      <c r="Y1732" s="50"/>
      <c r="Z1732" s="50"/>
      <c r="AA1732" s="50"/>
      <c r="AB1732" s="49"/>
      <c r="AC1732" s="84">
        <v>1732</v>
      </c>
      <c r="AD17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2" s="107">
        <v>6.5</v>
      </c>
      <c r="AF1732" s="110"/>
      <c r="AG1732" s="2"/>
      <c r="AI1732" s="3"/>
      <c r="AJ1732" s="3"/>
      <c r="AK1732" s="3"/>
    </row>
    <row r="1733" spans="1:37" ht="34.049999999999997" customHeight="1" x14ac:dyDescent="0.3">
      <c r="A1733" t="s">
        <v>2641</v>
      </c>
      <c r="C1733" t="s">
        <v>443</v>
      </c>
      <c r="D1733" s="14"/>
      <c r="E1733" s="14" t="s">
        <v>56</v>
      </c>
      <c r="F1733" s="79">
        <v>5.1016949152542601</v>
      </c>
      <c r="G1733" s="80"/>
      <c r="H1733" s="14"/>
      <c r="I1733" s="14"/>
      <c r="J1733" s="15" t="s">
        <v>443</v>
      </c>
      <c r="K1733" s="64"/>
      <c r="L1733" s="64"/>
      <c r="M1733" s="15"/>
      <c r="N1733" s="81"/>
      <c r="O1733" s="82">
        <v>6622.51611328125</v>
      </c>
      <c r="P1733" s="82">
        <v>2954.911865234375</v>
      </c>
      <c r="Q1733" s="75"/>
      <c r="R1733" s="83"/>
      <c r="S1733" s="83"/>
      <c r="T1733" s="77"/>
      <c r="U1733" s="77"/>
      <c r="V1733" s="77"/>
      <c r="W1733" s="77"/>
      <c r="X1733" s="50"/>
      <c r="Y1733" s="50"/>
      <c r="Z1733" s="50"/>
      <c r="AA1733" s="50"/>
      <c r="AB1733" s="49"/>
      <c r="AC1733" s="84">
        <v>1733</v>
      </c>
      <c r="AD17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3" s="107">
        <v>6.5</v>
      </c>
      <c r="AF1733" s="110"/>
      <c r="AG1733" s="2"/>
      <c r="AI1733" s="3"/>
      <c r="AJ1733" s="3"/>
      <c r="AK1733" s="3"/>
    </row>
    <row r="1734" spans="1:37" ht="34.049999999999997" customHeight="1" x14ac:dyDescent="0.3">
      <c r="A1734" t="s">
        <v>2642</v>
      </c>
      <c r="C1734" t="s">
        <v>323</v>
      </c>
      <c r="D1734" s="14"/>
      <c r="E1734" s="14" t="s">
        <v>56</v>
      </c>
      <c r="F1734" s="79">
        <v>5.1016949152542601</v>
      </c>
      <c r="G1734" s="80"/>
      <c r="H1734" s="14"/>
      <c r="I1734" s="14"/>
      <c r="J1734" s="15" t="s">
        <v>323</v>
      </c>
      <c r="K1734" s="64"/>
      <c r="L1734" s="64"/>
      <c r="M1734" s="15"/>
      <c r="N1734" s="81"/>
      <c r="O1734" s="82">
        <v>4119.6552734375</v>
      </c>
      <c r="P1734" s="82">
        <v>2933.454345703125</v>
      </c>
      <c r="Q1734" s="75"/>
      <c r="R1734" s="83"/>
      <c r="S1734" s="83"/>
      <c r="T1734" s="77"/>
      <c r="U1734" s="77"/>
      <c r="V1734" s="77"/>
      <c r="W1734" s="77"/>
      <c r="X1734" s="50"/>
      <c r="Y1734" s="50"/>
      <c r="Z1734" s="50"/>
      <c r="AA1734" s="50"/>
      <c r="AB1734" s="49"/>
      <c r="AC1734" s="84">
        <v>1734</v>
      </c>
      <c r="AD17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4" s="107">
        <v>6.5</v>
      </c>
      <c r="AF1734" s="110"/>
      <c r="AG1734" s="2"/>
      <c r="AI1734" s="3"/>
      <c r="AJ1734" s="3"/>
      <c r="AK1734" s="3"/>
    </row>
    <row r="1735" spans="1:37" ht="34.049999999999997" customHeight="1" x14ac:dyDescent="0.3">
      <c r="A1735" t="s">
        <v>2643</v>
      </c>
      <c r="C1735" t="s">
        <v>668</v>
      </c>
      <c r="D1735" s="14"/>
      <c r="E1735" s="14" t="s">
        <v>56</v>
      </c>
      <c r="F1735" s="79">
        <v>5.1016949152542601</v>
      </c>
      <c r="G1735" s="80"/>
      <c r="H1735" s="14"/>
      <c r="I1735" s="14"/>
      <c r="J1735" s="15" t="s">
        <v>668</v>
      </c>
      <c r="K1735" s="64"/>
      <c r="L1735" s="64"/>
      <c r="M1735" s="15"/>
      <c r="N1735" s="81"/>
      <c r="O1735" s="82">
        <v>8842.3623046875</v>
      </c>
      <c r="P1735" s="82">
        <v>6720.54541015625</v>
      </c>
      <c r="Q1735" s="75"/>
      <c r="R1735" s="83"/>
      <c r="S1735" s="83"/>
      <c r="T1735" s="77"/>
      <c r="U1735" s="77"/>
      <c r="V1735" s="77"/>
      <c r="W1735" s="77"/>
      <c r="X1735" s="50"/>
      <c r="Y1735" s="50"/>
      <c r="Z1735" s="50"/>
      <c r="AA1735" s="50"/>
      <c r="AB1735" s="49"/>
      <c r="AC1735" s="84">
        <v>1735</v>
      </c>
      <c r="AD17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5" s="107">
        <v>6.5</v>
      </c>
      <c r="AF1735" s="110"/>
      <c r="AG1735" s="2"/>
      <c r="AI1735" s="3"/>
      <c r="AJ1735" s="3"/>
      <c r="AK1735" s="3"/>
    </row>
    <row r="1736" spans="1:37" ht="34.049999999999997" customHeight="1" x14ac:dyDescent="0.3">
      <c r="A1736" t="s">
        <v>2644</v>
      </c>
      <c r="C1736" t="s">
        <v>442</v>
      </c>
      <c r="D1736" s="14"/>
      <c r="E1736" s="14" t="s">
        <v>56</v>
      </c>
      <c r="F1736" s="79">
        <v>5.1016949152542601</v>
      </c>
      <c r="G1736" s="80"/>
      <c r="H1736" s="14"/>
      <c r="I1736" s="14"/>
      <c r="J1736" s="15" t="s">
        <v>442</v>
      </c>
      <c r="K1736" s="64"/>
      <c r="L1736" s="64"/>
      <c r="M1736" s="15"/>
      <c r="N1736" s="81"/>
      <c r="O1736" s="82">
        <v>1293.2034912109375</v>
      </c>
      <c r="P1736" s="82">
        <v>3062.925537109375</v>
      </c>
      <c r="Q1736" s="75"/>
      <c r="R1736" s="83"/>
      <c r="S1736" s="83"/>
      <c r="T1736" s="77"/>
      <c r="U1736" s="77"/>
      <c r="V1736" s="77"/>
      <c r="W1736" s="77"/>
      <c r="X1736" s="50"/>
      <c r="Y1736" s="50"/>
      <c r="Z1736" s="50"/>
      <c r="AA1736" s="50"/>
      <c r="AB1736" s="49"/>
      <c r="AC1736" s="84">
        <v>1736</v>
      </c>
      <c r="AD17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6" s="107">
        <v>6.5</v>
      </c>
      <c r="AF1736" s="110"/>
      <c r="AG1736" s="2"/>
      <c r="AI1736" s="3"/>
      <c r="AJ1736" s="3"/>
      <c r="AK1736" s="3"/>
    </row>
    <row r="1737" spans="1:37" ht="34.049999999999997" customHeight="1" x14ac:dyDescent="0.3">
      <c r="A1737" t="s">
        <v>2645</v>
      </c>
      <c r="C1737" t="s">
        <v>300</v>
      </c>
      <c r="D1737" s="14"/>
      <c r="E1737" s="14" t="s">
        <v>56</v>
      </c>
      <c r="F1737" s="79">
        <v>5.1016949152542601</v>
      </c>
      <c r="G1737" s="80"/>
      <c r="H1737" s="14"/>
      <c r="I1737" s="14"/>
      <c r="J1737" s="15" t="s">
        <v>300</v>
      </c>
      <c r="K1737" s="64"/>
      <c r="L1737" s="64"/>
      <c r="M1737" s="15"/>
      <c r="N1737" s="81"/>
      <c r="O1737" s="82">
        <v>4139.31494140625</v>
      </c>
      <c r="P1737" s="82">
        <v>8295.638671875</v>
      </c>
      <c r="Q1737" s="75"/>
      <c r="R1737" s="83"/>
      <c r="S1737" s="83"/>
      <c r="T1737" s="77"/>
      <c r="U1737" s="77"/>
      <c r="V1737" s="77"/>
      <c r="W1737" s="77"/>
      <c r="X1737" s="50"/>
      <c r="Y1737" s="50"/>
      <c r="Z1737" s="50"/>
      <c r="AA1737" s="50"/>
      <c r="AB1737" s="49"/>
      <c r="AC1737" s="84">
        <v>1737</v>
      </c>
      <c r="AD17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7" s="107">
        <v>6.5</v>
      </c>
      <c r="AF1737" s="110"/>
      <c r="AG1737" s="2"/>
      <c r="AI1737" s="3"/>
      <c r="AJ1737" s="3"/>
      <c r="AK1737" s="3"/>
    </row>
    <row r="1738" spans="1:37" ht="34.049999999999997" customHeight="1" x14ac:dyDescent="0.3">
      <c r="A1738" t="s">
        <v>2646</v>
      </c>
      <c r="C1738" t="s">
        <v>592</v>
      </c>
      <c r="D1738" s="14"/>
      <c r="E1738" s="14" t="s">
        <v>56</v>
      </c>
      <c r="F1738" s="79">
        <v>5.1016949152542601</v>
      </c>
      <c r="G1738" s="80"/>
      <c r="H1738" s="14"/>
      <c r="I1738" s="14"/>
      <c r="J1738" s="15" t="s">
        <v>592</v>
      </c>
      <c r="K1738" s="64"/>
      <c r="L1738" s="64"/>
      <c r="M1738" s="15"/>
      <c r="N1738" s="81"/>
      <c r="O1738" s="82">
        <v>5693.63037109375</v>
      </c>
      <c r="P1738" s="82">
        <v>5018.82275390625</v>
      </c>
      <c r="Q1738" s="75"/>
      <c r="R1738" s="83"/>
      <c r="S1738" s="83"/>
      <c r="T1738" s="77"/>
      <c r="U1738" s="77"/>
      <c r="V1738" s="77"/>
      <c r="W1738" s="77"/>
      <c r="X1738" s="50"/>
      <c r="Y1738" s="50"/>
      <c r="Z1738" s="50"/>
      <c r="AA1738" s="50"/>
      <c r="AB1738" s="49"/>
      <c r="AC1738" s="84">
        <v>1738</v>
      </c>
      <c r="AD17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8" s="107">
        <v>6.5</v>
      </c>
      <c r="AF1738" s="110"/>
      <c r="AG1738" s="2"/>
      <c r="AI1738" s="3"/>
      <c r="AJ1738" s="3"/>
      <c r="AK1738" s="3"/>
    </row>
    <row r="1739" spans="1:37" ht="34.049999999999997" customHeight="1" x14ac:dyDescent="0.3">
      <c r="A1739" t="s">
        <v>2647</v>
      </c>
      <c r="C1739" t="s">
        <v>669</v>
      </c>
      <c r="D1739" s="14"/>
      <c r="E1739" s="14" t="s">
        <v>56</v>
      </c>
      <c r="F1739" s="79">
        <v>5.1016949152542601</v>
      </c>
      <c r="G1739" s="80"/>
      <c r="H1739" s="14"/>
      <c r="I1739" s="14"/>
      <c r="J1739" s="15" t="s">
        <v>669</v>
      </c>
      <c r="K1739" s="64"/>
      <c r="L1739" s="64"/>
      <c r="M1739" s="15"/>
      <c r="N1739" s="81"/>
      <c r="O1739" s="82">
        <v>1900.397216796875</v>
      </c>
      <c r="P1739" s="82">
        <v>9069.826171875</v>
      </c>
      <c r="Q1739" s="75"/>
      <c r="R1739" s="83"/>
      <c r="S1739" s="83"/>
      <c r="T1739" s="77"/>
      <c r="U1739" s="77"/>
      <c r="V1739" s="77"/>
      <c r="W1739" s="77"/>
      <c r="X1739" s="50"/>
      <c r="Y1739" s="50"/>
      <c r="Z1739" s="50"/>
      <c r="AA1739" s="50"/>
      <c r="AB1739" s="49"/>
      <c r="AC1739" s="84">
        <v>1739</v>
      </c>
      <c r="AD17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39" s="107">
        <v>6.5</v>
      </c>
      <c r="AF1739" s="110"/>
      <c r="AG1739" s="2"/>
      <c r="AI1739" s="3"/>
      <c r="AJ1739" s="3"/>
      <c r="AK1739" s="3"/>
    </row>
    <row r="1740" spans="1:37" ht="34.049999999999997" customHeight="1" x14ac:dyDescent="0.3">
      <c r="A1740" t="s">
        <v>2648</v>
      </c>
      <c r="C1740" t="s">
        <v>598</v>
      </c>
      <c r="D1740" s="14"/>
      <c r="E1740" s="14" t="s">
        <v>56</v>
      </c>
      <c r="F1740" s="79">
        <v>5.1016949152542601</v>
      </c>
      <c r="G1740" s="80"/>
      <c r="H1740" s="14"/>
      <c r="I1740" s="14"/>
      <c r="J1740" s="15" t="s">
        <v>598</v>
      </c>
      <c r="K1740" s="64"/>
      <c r="L1740" s="64"/>
      <c r="M1740" s="15"/>
      <c r="N1740" s="81"/>
      <c r="O1740" s="82">
        <v>8479.76953125</v>
      </c>
      <c r="P1740" s="82">
        <v>6311.947265625</v>
      </c>
      <c r="Q1740" s="75"/>
      <c r="R1740" s="83"/>
      <c r="S1740" s="83"/>
      <c r="T1740" s="77"/>
      <c r="U1740" s="77"/>
      <c r="V1740" s="77"/>
      <c r="W1740" s="77"/>
      <c r="X1740" s="50"/>
      <c r="Y1740" s="50"/>
      <c r="Z1740" s="50"/>
      <c r="AA1740" s="50"/>
      <c r="AB1740" s="49"/>
      <c r="AC1740" s="84">
        <v>1740</v>
      </c>
      <c r="AD17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0" s="107">
        <v>6.5</v>
      </c>
      <c r="AF1740" s="110"/>
      <c r="AG1740" s="2"/>
      <c r="AI1740" s="3"/>
      <c r="AJ1740" s="3"/>
      <c r="AK1740" s="3"/>
    </row>
    <row r="1741" spans="1:37" ht="34.049999999999997" customHeight="1" x14ac:dyDescent="0.3">
      <c r="A1741" t="s">
        <v>2649</v>
      </c>
      <c r="C1741" t="s">
        <v>479</v>
      </c>
      <c r="D1741" s="14"/>
      <c r="E1741" s="14" t="s">
        <v>56</v>
      </c>
      <c r="F1741" s="79">
        <v>5.1016949152542601</v>
      </c>
      <c r="G1741" s="80"/>
      <c r="H1741" s="14"/>
      <c r="I1741" s="14"/>
      <c r="J1741" s="15" t="s">
        <v>479</v>
      </c>
      <c r="K1741" s="64"/>
      <c r="L1741" s="64"/>
      <c r="M1741" s="15"/>
      <c r="N1741" s="81"/>
      <c r="O1741" s="82">
        <v>4892.357421875</v>
      </c>
      <c r="P1741" s="82">
        <v>5876.01904296875</v>
      </c>
      <c r="Q1741" s="75"/>
      <c r="R1741" s="83"/>
      <c r="S1741" s="83"/>
      <c r="T1741" s="77"/>
      <c r="U1741" s="77"/>
      <c r="V1741" s="77"/>
      <c r="W1741" s="77"/>
      <c r="X1741" s="50"/>
      <c r="Y1741" s="50"/>
      <c r="Z1741" s="50"/>
      <c r="AA1741" s="50"/>
      <c r="AB1741" s="49"/>
      <c r="AC1741" s="84">
        <v>1741</v>
      </c>
      <c r="AD17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1" s="107">
        <v>6.5</v>
      </c>
      <c r="AF1741" s="110"/>
      <c r="AG1741" s="2"/>
      <c r="AI1741" s="3"/>
      <c r="AJ1741" s="3"/>
      <c r="AK1741" s="3"/>
    </row>
    <row r="1742" spans="1:37" ht="34.049999999999997" customHeight="1" x14ac:dyDescent="0.3">
      <c r="A1742" t="s">
        <v>2650</v>
      </c>
      <c r="C1742" t="s">
        <v>191</v>
      </c>
      <c r="D1742" s="14"/>
      <c r="E1742" s="14" t="s">
        <v>56</v>
      </c>
      <c r="F1742" s="79">
        <v>5.1016949152542601</v>
      </c>
      <c r="G1742" s="80"/>
      <c r="H1742" s="14"/>
      <c r="I1742" s="14"/>
      <c r="J1742" s="15" t="s">
        <v>191</v>
      </c>
      <c r="K1742" s="64"/>
      <c r="L1742" s="64"/>
      <c r="M1742" s="15"/>
      <c r="N1742" s="81"/>
      <c r="O1742" s="82">
        <v>6250.9228515625</v>
      </c>
      <c r="P1742" s="82">
        <v>9450.380859375</v>
      </c>
      <c r="Q1742" s="75"/>
      <c r="R1742" s="83"/>
      <c r="S1742" s="83"/>
      <c r="T1742" s="77"/>
      <c r="U1742" s="77"/>
      <c r="V1742" s="77"/>
      <c r="W1742" s="77"/>
      <c r="X1742" s="50"/>
      <c r="Y1742" s="50"/>
      <c r="Z1742" s="50"/>
      <c r="AA1742" s="50"/>
      <c r="AB1742" s="49"/>
      <c r="AC1742" s="84">
        <v>1742</v>
      </c>
      <c r="AD17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2" s="107">
        <v>6.5</v>
      </c>
      <c r="AF1742" s="110"/>
      <c r="AG1742" s="2"/>
      <c r="AI1742" s="3"/>
      <c r="AJ1742" s="3"/>
      <c r="AK1742" s="3"/>
    </row>
    <row r="1743" spans="1:37" ht="34.049999999999997" customHeight="1" x14ac:dyDescent="0.3">
      <c r="A1743" t="s">
        <v>2651</v>
      </c>
      <c r="C1743" t="s">
        <v>670</v>
      </c>
      <c r="D1743" s="14"/>
      <c r="E1743" s="14" t="s">
        <v>56</v>
      </c>
      <c r="F1743" s="79">
        <v>5.1016949152542601</v>
      </c>
      <c r="G1743" s="80"/>
      <c r="H1743" s="14"/>
      <c r="I1743" s="14"/>
      <c r="J1743" s="15" t="s">
        <v>670</v>
      </c>
      <c r="K1743" s="64"/>
      <c r="L1743" s="64"/>
      <c r="M1743" s="15"/>
      <c r="N1743" s="81"/>
      <c r="O1743" s="82">
        <v>8981.73828125</v>
      </c>
      <c r="P1743" s="82">
        <v>4489.0966796875</v>
      </c>
      <c r="Q1743" s="75"/>
      <c r="R1743" s="83"/>
      <c r="S1743" s="83"/>
      <c r="T1743" s="77"/>
      <c r="U1743" s="77"/>
      <c r="V1743" s="77"/>
      <c r="W1743" s="77"/>
      <c r="X1743" s="50"/>
      <c r="Y1743" s="50"/>
      <c r="Z1743" s="50"/>
      <c r="AA1743" s="50"/>
      <c r="AB1743" s="49"/>
      <c r="AC1743" s="84">
        <v>1743</v>
      </c>
      <c r="AD17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3" s="107">
        <v>6.5</v>
      </c>
      <c r="AF1743" s="110"/>
      <c r="AG1743" s="2"/>
      <c r="AI1743" s="3"/>
      <c r="AJ1743" s="3"/>
      <c r="AK1743" s="3"/>
    </row>
    <row r="1744" spans="1:37" ht="34.049999999999997" customHeight="1" x14ac:dyDescent="0.3">
      <c r="A1744" t="s">
        <v>2652</v>
      </c>
      <c r="C1744" t="s">
        <v>671</v>
      </c>
      <c r="D1744" s="14"/>
      <c r="E1744" s="14" t="s">
        <v>56</v>
      </c>
      <c r="F1744" s="79">
        <v>5.1016949152542601</v>
      </c>
      <c r="G1744" s="80"/>
      <c r="H1744" s="14"/>
      <c r="I1744" s="14"/>
      <c r="J1744" s="15" t="s">
        <v>671</v>
      </c>
      <c r="K1744" s="64"/>
      <c r="L1744" s="64"/>
      <c r="M1744" s="15"/>
      <c r="N1744" s="81"/>
      <c r="O1744" s="82">
        <v>5188.00732421875</v>
      </c>
      <c r="P1744" s="82">
        <v>6782.86865234375</v>
      </c>
      <c r="Q1744" s="75"/>
      <c r="R1744" s="83"/>
      <c r="S1744" s="83"/>
      <c r="T1744" s="77"/>
      <c r="U1744" s="77"/>
      <c r="V1744" s="77"/>
      <c r="W1744" s="77"/>
      <c r="X1744" s="50"/>
      <c r="Y1744" s="50"/>
      <c r="Z1744" s="50"/>
      <c r="AA1744" s="50"/>
      <c r="AB1744" s="49"/>
      <c r="AC1744" s="84">
        <v>1744</v>
      </c>
      <c r="AD17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4" s="107">
        <v>6.5</v>
      </c>
      <c r="AF1744" s="110"/>
      <c r="AG1744" s="2"/>
      <c r="AI1744" s="3"/>
      <c r="AJ1744" s="3"/>
      <c r="AK1744" s="3"/>
    </row>
    <row r="1745" spans="1:37" ht="34.049999999999997" customHeight="1" x14ac:dyDescent="0.3">
      <c r="A1745" t="s">
        <v>2653</v>
      </c>
      <c r="C1745" t="s">
        <v>672</v>
      </c>
      <c r="D1745" s="14"/>
      <c r="E1745" s="14" t="s">
        <v>56</v>
      </c>
      <c r="F1745" s="79">
        <v>5.1016949152542601</v>
      </c>
      <c r="G1745" s="80"/>
      <c r="H1745" s="14"/>
      <c r="I1745" s="14"/>
      <c r="J1745" s="15" t="s">
        <v>672</v>
      </c>
      <c r="K1745" s="64"/>
      <c r="L1745" s="64"/>
      <c r="M1745" s="15"/>
      <c r="N1745" s="81"/>
      <c r="O1745" s="82">
        <v>9146.2958984375</v>
      </c>
      <c r="P1745" s="82">
        <v>5040.88525390625</v>
      </c>
      <c r="Q1745" s="75"/>
      <c r="R1745" s="83"/>
      <c r="S1745" s="83"/>
      <c r="T1745" s="77"/>
      <c r="U1745" s="77"/>
      <c r="V1745" s="77"/>
      <c r="W1745" s="77"/>
      <c r="X1745" s="50"/>
      <c r="Y1745" s="50"/>
      <c r="Z1745" s="50"/>
      <c r="AA1745" s="50"/>
      <c r="AB1745" s="49"/>
      <c r="AC1745" s="84">
        <v>1745</v>
      </c>
      <c r="AD17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5" s="107">
        <v>6.5</v>
      </c>
      <c r="AF1745" s="110"/>
      <c r="AG1745" s="2"/>
      <c r="AI1745" s="3"/>
      <c r="AJ1745" s="3"/>
      <c r="AK1745" s="3"/>
    </row>
    <row r="1746" spans="1:37" ht="34.049999999999997" customHeight="1" x14ac:dyDescent="0.3">
      <c r="A1746" t="s">
        <v>2654</v>
      </c>
      <c r="C1746" t="s">
        <v>673</v>
      </c>
      <c r="D1746" s="14"/>
      <c r="E1746" s="14" t="s">
        <v>56</v>
      </c>
      <c r="F1746" s="79">
        <v>5.1016949152542601</v>
      </c>
      <c r="G1746" s="80"/>
      <c r="H1746" s="14"/>
      <c r="I1746" s="14"/>
      <c r="J1746" s="15" t="s">
        <v>673</v>
      </c>
      <c r="K1746" s="64"/>
      <c r="L1746" s="64"/>
      <c r="M1746" s="15"/>
      <c r="N1746" s="81"/>
      <c r="O1746" s="82">
        <v>8070.521484375</v>
      </c>
      <c r="P1746" s="82">
        <v>9003.1201171875</v>
      </c>
      <c r="Q1746" s="75"/>
      <c r="R1746" s="83"/>
      <c r="S1746" s="83"/>
      <c r="T1746" s="77"/>
      <c r="U1746" s="77"/>
      <c r="V1746" s="77"/>
      <c r="W1746" s="77"/>
      <c r="X1746" s="50"/>
      <c r="Y1746" s="50"/>
      <c r="Z1746" s="50"/>
      <c r="AA1746" s="50"/>
      <c r="AB1746" s="49"/>
      <c r="AC1746" s="84">
        <v>1746</v>
      </c>
      <c r="AD17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6" s="107">
        <v>6.5</v>
      </c>
      <c r="AF1746" s="110"/>
      <c r="AG1746" s="2"/>
      <c r="AI1746" s="3"/>
      <c r="AJ1746" s="3"/>
      <c r="AK1746" s="3"/>
    </row>
    <row r="1747" spans="1:37" ht="34.049999999999997" customHeight="1" x14ac:dyDescent="0.3">
      <c r="A1747" t="s">
        <v>1237</v>
      </c>
      <c r="C1747" t="s">
        <v>240</v>
      </c>
      <c r="D1747" s="14"/>
      <c r="E1747" s="14" t="s">
        <v>56</v>
      </c>
      <c r="F1747" s="79">
        <v>5.1016949152542601</v>
      </c>
      <c r="G1747" s="80"/>
      <c r="H1747" s="14"/>
      <c r="I1747" s="14"/>
      <c r="J1747" s="15" t="s">
        <v>240</v>
      </c>
      <c r="K1747" s="64"/>
      <c r="L1747" s="64"/>
      <c r="M1747" s="15"/>
      <c r="N1747" s="81"/>
      <c r="O1747" s="82">
        <v>6922.814453125</v>
      </c>
      <c r="P1747" s="82">
        <v>8939.408203125</v>
      </c>
      <c r="Q1747" s="75"/>
      <c r="R1747" s="83"/>
      <c r="S1747" s="83"/>
      <c r="T1747" s="77"/>
      <c r="U1747" s="77"/>
      <c r="V1747" s="77"/>
      <c r="W1747" s="77"/>
      <c r="X1747" s="50"/>
      <c r="Y1747" s="50"/>
      <c r="Z1747" s="50"/>
      <c r="AA1747" s="50"/>
      <c r="AB1747" s="49"/>
      <c r="AC1747" s="84">
        <v>1747</v>
      </c>
      <c r="AD17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7" s="107">
        <v>6.5</v>
      </c>
      <c r="AF1747" s="110"/>
      <c r="AG1747" s="2"/>
      <c r="AI1747" s="3"/>
      <c r="AJ1747" s="3"/>
      <c r="AK1747" s="3"/>
    </row>
    <row r="1748" spans="1:37" ht="34.049999999999997" customHeight="1" x14ac:dyDescent="0.3">
      <c r="A1748" t="s">
        <v>2655</v>
      </c>
      <c r="C1748" t="s">
        <v>484</v>
      </c>
      <c r="D1748" s="14"/>
      <c r="E1748" s="14" t="s">
        <v>56</v>
      </c>
      <c r="F1748" s="79">
        <v>5.1016949152542601</v>
      </c>
      <c r="G1748" s="80"/>
      <c r="H1748" s="14"/>
      <c r="I1748" s="14"/>
      <c r="J1748" s="15" t="s">
        <v>484</v>
      </c>
      <c r="K1748" s="64"/>
      <c r="L1748" s="64"/>
      <c r="M1748" s="15"/>
      <c r="N1748" s="81"/>
      <c r="O1748" s="82">
        <v>9200.1806640625</v>
      </c>
      <c r="P1748" s="82">
        <v>7039.8740234375</v>
      </c>
      <c r="Q1748" s="75"/>
      <c r="R1748" s="83"/>
      <c r="S1748" s="83"/>
      <c r="T1748" s="77"/>
      <c r="U1748" s="77"/>
      <c r="V1748" s="77"/>
      <c r="W1748" s="77"/>
      <c r="X1748" s="50"/>
      <c r="Y1748" s="50"/>
      <c r="Z1748" s="50"/>
      <c r="AA1748" s="50"/>
      <c r="AB1748" s="49"/>
      <c r="AC1748" s="84">
        <v>1748</v>
      </c>
      <c r="AD17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8" s="107">
        <v>6.5</v>
      </c>
      <c r="AF1748" s="110"/>
      <c r="AG1748" s="2"/>
      <c r="AI1748" s="3"/>
      <c r="AJ1748" s="3"/>
      <c r="AK1748" s="3"/>
    </row>
    <row r="1749" spans="1:37" ht="34.049999999999997" customHeight="1" x14ac:dyDescent="0.3">
      <c r="A1749" t="s">
        <v>2656</v>
      </c>
      <c r="C1749" t="s">
        <v>581</v>
      </c>
      <c r="D1749" s="14"/>
      <c r="E1749" s="14" t="s">
        <v>56</v>
      </c>
      <c r="F1749" s="79">
        <v>5.1016949152542601</v>
      </c>
      <c r="G1749" s="80"/>
      <c r="H1749" s="14"/>
      <c r="I1749" s="14"/>
      <c r="J1749" s="15" t="s">
        <v>581</v>
      </c>
      <c r="K1749" s="64"/>
      <c r="L1749" s="64"/>
      <c r="M1749" s="15"/>
      <c r="N1749" s="81"/>
      <c r="O1749" s="82">
        <v>6754.7177734375</v>
      </c>
      <c r="P1749" s="82">
        <v>4545.70849609375</v>
      </c>
      <c r="Q1749" s="75"/>
      <c r="R1749" s="83"/>
      <c r="S1749" s="83"/>
      <c r="T1749" s="77"/>
      <c r="U1749" s="77"/>
      <c r="V1749" s="77"/>
      <c r="W1749" s="77"/>
      <c r="X1749" s="50"/>
      <c r="Y1749" s="50"/>
      <c r="Z1749" s="50"/>
      <c r="AA1749" s="50"/>
      <c r="AB1749" s="49"/>
      <c r="AC1749" s="84">
        <v>1749</v>
      </c>
      <c r="AD17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49" s="107">
        <v>6.5</v>
      </c>
      <c r="AF1749" s="110"/>
      <c r="AG1749" s="2"/>
      <c r="AI1749" s="3"/>
      <c r="AJ1749" s="3"/>
      <c r="AK1749" s="3"/>
    </row>
    <row r="1750" spans="1:37" ht="34.049999999999997" customHeight="1" x14ac:dyDescent="0.3">
      <c r="A1750" t="s">
        <v>2657</v>
      </c>
      <c r="C1750" t="s">
        <v>674</v>
      </c>
      <c r="D1750" s="14"/>
      <c r="E1750" s="14" t="s">
        <v>56</v>
      </c>
      <c r="F1750" s="79">
        <v>5.1016949152542601</v>
      </c>
      <c r="G1750" s="80"/>
      <c r="H1750" s="14"/>
      <c r="I1750" s="14"/>
      <c r="J1750" s="15" t="s">
        <v>674</v>
      </c>
      <c r="K1750" s="64"/>
      <c r="L1750" s="64"/>
      <c r="M1750" s="15"/>
      <c r="N1750" s="81"/>
      <c r="O1750" s="82">
        <v>5370.74853515625</v>
      </c>
      <c r="P1750" s="82">
        <v>657.1807861328125</v>
      </c>
      <c r="Q1750" s="75"/>
      <c r="R1750" s="83"/>
      <c r="S1750" s="83"/>
      <c r="T1750" s="77"/>
      <c r="U1750" s="77"/>
      <c r="V1750" s="77"/>
      <c r="W1750" s="77"/>
      <c r="X1750" s="50"/>
      <c r="Y1750" s="50"/>
      <c r="Z1750" s="50"/>
      <c r="AA1750" s="50"/>
      <c r="AB1750" s="49"/>
      <c r="AC1750" s="84">
        <v>1750</v>
      </c>
      <c r="AD17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0" s="107">
        <v>6.5</v>
      </c>
      <c r="AF1750" s="110"/>
      <c r="AG1750" s="2"/>
      <c r="AI1750" s="3"/>
      <c r="AJ1750" s="3"/>
      <c r="AK1750" s="3"/>
    </row>
    <row r="1751" spans="1:37" ht="34.049999999999997" customHeight="1" x14ac:dyDescent="0.3">
      <c r="A1751" t="s">
        <v>2658</v>
      </c>
      <c r="C1751" t="s">
        <v>373</v>
      </c>
      <c r="D1751" s="14"/>
      <c r="E1751" s="14" t="s">
        <v>56</v>
      </c>
      <c r="F1751" s="79">
        <v>5.1016949152542601</v>
      </c>
      <c r="G1751" s="80"/>
      <c r="H1751" s="14"/>
      <c r="I1751" s="14"/>
      <c r="J1751" s="15" t="s">
        <v>373</v>
      </c>
      <c r="K1751" s="64"/>
      <c r="L1751" s="64"/>
      <c r="M1751" s="15"/>
      <c r="N1751" s="81"/>
      <c r="O1751" s="82">
        <v>2502.968994140625</v>
      </c>
      <c r="P1751" s="82">
        <v>9194.2392578125</v>
      </c>
      <c r="Q1751" s="75"/>
      <c r="R1751" s="83"/>
      <c r="S1751" s="83"/>
      <c r="T1751" s="77"/>
      <c r="U1751" s="77"/>
      <c r="V1751" s="77"/>
      <c r="W1751" s="77"/>
      <c r="X1751" s="50"/>
      <c r="Y1751" s="50"/>
      <c r="Z1751" s="50"/>
      <c r="AA1751" s="50"/>
      <c r="AB1751" s="49"/>
      <c r="AC1751" s="84">
        <v>1751</v>
      </c>
      <c r="AD17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1" s="107">
        <v>6.5</v>
      </c>
      <c r="AF1751" s="110"/>
      <c r="AG1751" s="2"/>
      <c r="AI1751" s="3"/>
      <c r="AJ1751" s="3"/>
      <c r="AK1751" s="3"/>
    </row>
    <row r="1752" spans="1:37" ht="34.049999999999997" customHeight="1" x14ac:dyDescent="0.3">
      <c r="A1752" t="s">
        <v>2659</v>
      </c>
      <c r="C1752" t="s">
        <v>298</v>
      </c>
      <c r="D1752" s="14"/>
      <c r="E1752" s="14" t="s">
        <v>56</v>
      </c>
      <c r="F1752" s="79">
        <v>1.5000000000000289</v>
      </c>
      <c r="G1752" s="80"/>
      <c r="H1752" s="14"/>
      <c r="I1752" s="14"/>
      <c r="J1752" s="15" t="s">
        <v>298</v>
      </c>
      <c r="K1752" s="64"/>
      <c r="L1752" s="64"/>
      <c r="M1752" s="15"/>
      <c r="N1752" s="81"/>
      <c r="O1752" s="82">
        <v>4271.61083984375</v>
      </c>
      <c r="P1752" s="82">
        <v>7723.2421875</v>
      </c>
      <c r="Q1752" s="75"/>
      <c r="R1752" s="83"/>
      <c r="S1752" s="83"/>
      <c r="T1752" s="77"/>
      <c r="U1752" s="77"/>
      <c r="V1752" s="77"/>
      <c r="W1752" s="77"/>
      <c r="X1752" s="50"/>
      <c r="Y1752" s="50"/>
      <c r="Z1752" s="50"/>
      <c r="AA1752" s="50"/>
      <c r="AB1752" s="49"/>
      <c r="AC1752" s="84">
        <v>1752</v>
      </c>
      <c r="AD17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2" s="107">
        <v>4</v>
      </c>
      <c r="AF1752" s="110"/>
      <c r="AG1752" s="2"/>
      <c r="AI1752" s="3"/>
      <c r="AJ1752" s="3"/>
      <c r="AK1752" s="3"/>
    </row>
    <row r="1753" spans="1:37" ht="34.049999999999997" customHeight="1" x14ac:dyDescent="0.3">
      <c r="A1753" t="s">
        <v>2660</v>
      </c>
      <c r="C1753" t="s">
        <v>194</v>
      </c>
      <c r="D1753" s="14"/>
      <c r="E1753" s="14" t="s">
        <v>56</v>
      </c>
      <c r="F1753" s="79">
        <v>1.6440677966101975</v>
      </c>
      <c r="G1753" s="80"/>
      <c r="H1753" s="14"/>
      <c r="I1753" s="14"/>
      <c r="J1753" s="15" t="s">
        <v>194</v>
      </c>
      <c r="K1753" s="64"/>
      <c r="L1753" s="64"/>
      <c r="M1753" s="15"/>
      <c r="N1753" s="81"/>
      <c r="O1753" s="82">
        <v>9207.3056640625</v>
      </c>
      <c r="P1753" s="82">
        <v>3598.85546875</v>
      </c>
      <c r="Q1753" s="75"/>
      <c r="R1753" s="83"/>
      <c r="S1753" s="83"/>
      <c r="T1753" s="77"/>
      <c r="U1753" s="77"/>
      <c r="V1753" s="77"/>
      <c r="W1753" s="77"/>
      <c r="X1753" s="50"/>
      <c r="Y1753" s="50"/>
      <c r="Z1753" s="50"/>
      <c r="AA1753" s="50"/>
      <c r="AB1753" s="49"/>
      <c r="AC1753" s="84">
        <v>1753</v>
      </c>
      <c r="AD17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3" s="107">
        <v>4.0999999999999996</v>
      </c>
      <c r="AF1753" s="110"/>
      <c r="AG1753" s="2"/>
      <c r="AI1753" s="3"/>
      <c r="AJ1753" s="3"/>
      <c r="AK1753" s="3"/>
    </row>
    <row r="1754" spans="1:37" ht="34.049999999999997" customHeight="1" x14ac:dyDescent="0.3">
      <c r="A1754" t="s">
        <v>2661</v>
      </c>
      <c r="C1754" t="s">
        <v>436</v>
      </c>
      <c r="D1754" s="14"/>
      <c r="E1754" s="14" t="s">
        <v>56</v>
      </c>
      <c r="F1754" s="79">
        <v>1.7881355932203675</v>
      </c>
      <c r="G1754" s="80"/>
      <c r="H1754" s="14"/>
      <c r="I1754" s="14"/>
      <c r="J1754" s="15" t="s">
        <v>436</v>
      </c>
      <c r="K1754" s="64"/>
      <c r="L1754" s="64"/>
      <c r="M1754" s="15"/>
      <c r="N1754" s="81"/>
      <c r="O1754" s="82">
        <v>8442.1240234375</v>
      </c>
      <c r="P1754" s="82">
        <v>5035.6484375</v>
      </c>
      <c r="Q1754" s="75"/>
      <c r="R1754" s="83"/>
      <c r="S1754" s="83"/>
      <c r="T1754" s="77"/>
      <c r="U1754" s="77"/>
      <c r="V1754" s="77"/>
      <c r="W1754" s="77"/>
      <c r="X1754" s="50"/>
      <c r="Y1754" s="50"/>
      <c r="Z1754" s="50"/>
      <c r="AA1754" s="50"/>
      <c r="AB1754" s="49"/>
      <c r="AC1754" s="84">
        <v>1754</v>
      </c>
      <c r="AD17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4" s="107">
        <v>4.2</v>
      </c>
      <c r="AF1754" s="110"/>
      <c r="AG1754" s="2"/>
      <c r="AI1754" s="3"/>
      <c r="AJ1754" s="3"/>
      <c r="AK1754" s="3"/>
    </row>
    <row r="1755" spans="1:37" ht="34.049999999999997" customHeight="1" x14ac:dyDescent="0.3">
      <c r="A1755" t="s">
        <v>2662</v>
      </c>
      <c r="C1755" t="s">
        <v>190</v>
      </c>
      <c r="D1755" s="14"/>
      <c r="E1755" s="14" t="s">
        <v>56</v>
      </c>
      <c r="F1755" s="79">
        <v>1.9322033898305364</v>
      </c>
      <c r="G1755" s="80"/>
      <c r="H1755" s="14"/>
      <c r="I1755" s="14"/>
      <c r="J1755" s="15" t="s">
        <v>190</v>
      </c>
      <c r="K1755" s="64"/>
      <c r="L1755" s="64"/>
      <c r="M1755" s="15"/>
      <c r="N1755" s="81"/>
      <c r="O1755" s="82">
        <v>3976.044189453125</v>
      </c>
      <c r="P1755" s="82">
        <v>2097.665283203125</v>
      </c>
      <c r="Q1755" s="75"/>
      <c r="R1755" s="83"/>
      <c r="S1755" s="83"/>
      <c r="T1755" s="77"/>
      <c r="U1755" s="77"/>
      <c r="V1755" s="77"/>
      <c r="W1755" s="77"/>
      <c r="X1755" s="50"/>
      <c r="Y1755" s="50"/>
      <c r="Z1755" s="50"/>
      <c r="AA1755" s="50"/>
      <c r="AB1755" s="49"/>
      <c r="AC1755" s="84">
        <v>1755</v>
      </c>
      <c r="AD17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5" s="107">
        <v>4.3</v>
      </c>
      <c r="AF1755" s="110"/>
      <c r="AG1755" s="2"/>
      <c r="AI1755" s="3"/>
      <c r="AJ1755" s="3"/>
      <c r="AK1755" s="3"/>
    </row>
    <row r="1756" spans="1:37" ht="34.049999999999997" customHeight="1" x14ac:dyDescent="0.3">
      <c r="A1756" t="s">
        <v>2663</v>
      </c>
      <c r="C1756" t="s">
        <v>443</v>
      </c>
      <c r="D1756" s="14"/>
      <c r="E1756" s="14" t="s">
        <v>56</v>
      </c>
      <c r="F1756" s="79">
        <v>2.0762711864407062</v>
      </c>
      <c r="G1756" s="80"/>
      <c r="H1756" s="14"/>
      <c r="I1756" s="14"/>
      <c r="J1756" s="15" t="s">
        <v>443</v>
      </c>
      <c r="K1756" s="64"/>
      <c r="L1756" s="64"/>
      <c r="M1756" s="15"/>
      <c r="N1756" s="81"/>
      <c r="O1756" s="82">
        <v>8435.7734375</v>
      </c>
      <c r="P1756" s="82">
        <v>5288.6923828125</v>
      </c>
      <c r="Q1756" s="75"/>
      <c r="R1756" s="83"/>
      <c r="S1756" s="83"/>
      <c r="T1756" s="77"/>
      <c r="U1756" s="77"/>
      <c r="V1756" s="77"/>
      <c r="W1756" s="77"/>
      <c r="X1756" s="50"/>
      <c r="Y1756" s="50"/>
      <c r="Z1756" s="50"/>
      <c r="AA1756" s="50"/>
      <c r="AB1756" s="49"/>
      <c r="AC1756" s="84">
        <v>1756</v>
      </c>
      <c r="AD17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6" s="107">
        <v>4.4000000000000004</v>
      </c>
      <c r="AF1756" s="110"/>
      <c r="AG1756" s="2"/>
      <c r="AI1756" s="3"/>
      <c r="AJ1756" s="3"/>
      <c r="AK1756" s="3"/>
    </row>
    <row r="1757" spans="1:37" ht="34.049999999999997" customHeight="1" x14ac:dyDescent="0.3">
      <c r="A1757" t="s">
        <v>2664</v>
      </c>
      <c r="C1757" t="s">
        <v>295</v>
      </c>
      <c r="D1757" s="14"/>
      <c r="E1757" s="14" t="s">
        <v>56</v>
      </c>
      <c r="F1757" s="79">
        <v>2.2203389830508753</v>
      </c>
      <c r="G1757" s="80"/>
      <c r="H1757" s="14"/>
      <c r="I1757" s="14"/>
      <c r="J1757" s="15" t="s">
        <v>295</v>
      </c>
      <c r="K1757" s="64"/>
      <c r="L1757" s="64"/>
      <c r="M1757" s="15"/>
      <c r="N1757" s="81"/>
      <c r="O1757" s="82">
        <v>7161.69482421875</v>
      </c>
      <c r="P1757" s="82">
        <v>2952.537841796875</v>
      </c>
      <c r="Q1757" s="75"/>
      <c r="R1757" s="83"/>
      <c r="S1757" s="83"/>
      <c r="T1757" s="77"/>
      <c r="U1757" s="77"/>
      <c r="V1757" s="77"/>
      <c r="W1757" s="77"/>
      <c r="X1757" s="50"/>
      <c r="Y1757" s="50"/>
      <c r="Z1757" s="50"/>
      <c r="AA1757" s="50"/>
      <c r="AB1757" s="49"/>
      <c r="AC1757" s="84">
        <v>1757</v>
      </c>
      <c r="AD17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7" s="107">
        <v>4.5</v>
      </c>
      <c r="AF1757" s="110"/>
      <c r="AG1757" s="2"/>
      <c r="AI1757" s="3"/>
      <c r="AJ1757" s="3"/>
      <c r="AK1757" s="3"/>
    </row>
    <row r="1758" spans="1:37" ht="34.049999999999997" customHeight="1" x14ac:dyDescent="0.3">
      <c r="A1758" t="s">
        <v>2665</v>
      </c>
      <c r="C1758" t="s">
        <v>175</v>
      </c>
      <c r="D1758" s="14"/>
      <c r="E1758" s="14" t="s">
        <v>56</v>
      </c>
      <c r="F1758" s="79">
        <v>2.364406779661044</v>
      </c>
      <c r="G1758" s="80"/>
      <c r="H1758" s="14"/>
      <c r="I1758" s="14"/>
      <c r="J1758" s="15" t="s">
        <v>175</v>
      </c>
      <c r="K1758" s="64"/>
      <c r="L1758" s="64"/>
      <c r="M1758" s="15"/>
      <c r="N1758" s="81"/>
      <c r="O1758" s="82">
        <v>1270.1607666015625</v>
      </c>
      <c r="P1758" s="82">
        <v>3250.515380859375</v>
      </c>
      <c r="Q1758" s="75"/>
      <c r="R1758" s="83"/>
      <c r="S1758" s="83"/>
      <c r="T1758" s="77"/>
      <c r="U1758" s="77"/>
      <c r="V1758" s="77"/>
      <c r="W1758" s="77"/>
      <c r="X1758" s="50"/>
      <c r="Y1758" s="50"/>
      <c r="Z1758" s="50"/>
      <c r="AA1758" s="50"/>
      <c r="AB1758" s="49"/>
      <c r="AC1758" s="84">
        <v>1758</v>
      </c>
      <c r="AD17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8" s="107">
        <v>4.5999999999999996</v>
      </c>
      <c r="AF1758" s="110"/>
      <c r="AG1758" s="2"/>
      <c r="AI1758" s="3"/>
      <c r="AJ1758" s="3"/>
      <c r="AK1758" s="3"/>
    </row>
    <row r="1759" spans="1:37" ht="34.049999999999997" customHeight="1" x14ac:dyDescent="0.3">
      <c r="A1759" t="s">
        <v>2666</v>
      </c>
      <c r="C1759" t="s">
        <v>286</v>
      </c>
      <c r="D1759" s="14"/>
      <c r="E1759" s="14" t="s">
        <v>56</v>
      </c>
      <c r="F1759" s="79">
        <v>2.508474576271214</v>
      </c>
      <c r="G1759" s="80"/>
      <c r="H1759" s="14"/>
      <c r="I1759" s="14"/>
      <c r="J1759" s="15" t="s">
        <v>286</v>
      </c>
      <c r="K1759" s="64"/>
      <c r="L1759" s="64"/>
      <c r="M1759" s="15"/>
      <c r="N1759" s="81"/>
      <c r="O1759" s="82">
        <v>6152.92529296875</v>
      </c>
      <c r="P1759" s="82">
        <v>1067.14404296875</v>
      </c>
      <c r="Q1759" s="75"/>
      <c r="R1759" s="83"/>
      <c r="S1759" s="83"/>
      <c r="T1759" s="77"/>
      <c r="U1759" s="77"/>
      <c r="V1759" s="77"/>
      <c r="W1759" s="77"/>
      <c r="X1759" s="50"/>
      <c r="Y1759" s="50"/>
      <c r="Z1759" s="50"/>
      <c r="AA1759" s="50"/>
      <c r="AB1759" s="49"/>
      <c r="AC1759" s="84">
        <v>1759</v>
      </c>
      <c r="AD17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59" s="107">
        <v>4.7</v>
      </c>
      <c r="AF1759" s="110"/>
      <c r="AG1759" s="2"/>
      <c r="AI1759" s="3"/>
      <c r="AJ1759" s="3"/>
      <c r="AK1759" s="3"/>
    </row>
    <row r="1760" spans="1:37" ht="34.049999999999997" customHeight="1" x14ac:dyDescent="0.3">
      <c r="A1760" t="s">
        <v>2667</v>
      </c>
      <c r="C1760" t="s">
        <v>473</v>
      </c>
      <c r="D1760" s="14"/>
      <c r="E1760" s="14" t="s">
        <v>56</v>
      </c>
      <c r="F1760" s="79">
        <v>2.6525423728813826</v>
      </c>
      <c r="G1760" s="80"/>
      <c r="H1760" s="14"/>
      <c r="I1760" s="14"/>
      <c r="J1760" s="15" t="s">
        <v>473</v>
      </c>
      <c r="K1760" s="64"/>
      <c r="L1760" s="64"/>
      <c r="M1760" s="15"/>
      <c r="N1760" s="81"/>
      <c r="O1760" s="82">
        <v>4293.12548828125</v>
      </c>
      <c r="P1760" s="82">
        <v>7617.2578125</v>
      </c>
      <c r="Q1760" s="75"/>
      <c r="R1760" s="83"/>
      <c r="S1760" s="83"/>
      <c r="T1760" s="77"/>
      <c r="U1760" s="77"/>
      <c r="V1760" s="77"/>
      <c r="W1760" s="77"/>
      <c r="X1760" s="50"/>
      <c r="Y1760" s="50"/>
      <c r="Z1760" s="50"/>
      <c r="AA1760" s="50"/>
      <c r="AB1760" s="49"/>
      <c r="AC1760" s="84">
        <v>1760</v>
      </c>
      <c r="AD17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0" s="107">
        <v>4.8</v>
      </c>
      <c r="AF1760" s="110"/>
      <c r="AG1760" s="2"/>
      <c r="AI1760" s="3"/>
      <c r="AJ1760" s="3"/>
      <c r="AK1760" s="3"/>
    </row>
    <row r="1761" spans="1:37" ht="34.049999999999997" customHeight="1" x14ac:dyDescent="0.3">
      <c r="A1761" t="s">
        <v>2668</v>
      </c>
      <c r="C1761" t="s">
        <v>392</v>
      </c>
      <c r="D1761" s="14"/>
      <c r="E1761" s="14" t="s">
        <v>56</v>
      </c>
      <c r="F1761" s="79">
        <v>2.7966101694915526</v>
      </c>
      <c r="G1761" s="80"/>
      <c r="H1761" s="14"/>
      <c r="I1761" s="14"/>
      <c r="J1761" s="15" t="s">
        <v>392</v>
      </c>
      <c r="K1761" s="64"/>
      <c r="L1761" s="64"/>
      <c r="M1761" s="15"/>
      <c r="N1761" s="81"/>
      <c r="O1761" s="82">
        <v>7231.46044921875</v>
      </c>
      <c r="P1761" s="82">
        <v>4168.46484375</v>
      </c>
      <c r="Q1761" s="75"/>
      <c r="R1761" s="83"/>
      <c r="S1761" s="83"/>
      <c r="T1761" s="77"/>
      <c r="U1761" s="77"/>
      <c r="V1761" s="77"/>
      <c r="W1761" s="77"/>
      <c r="X1761" s="50"/>
      <c r="Y1761" s="50"/>
      <c r="Z1761" s="50"/>
      <c r="AA1761" s="50"/>
      <c r="AB1761" s="49"/>
      <c r="AC1761" s="84">
        <v>1761</v>
      </c>
      <c r="AD17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1" s="107">
        <v>4.9000000000000004</v>
      </c>
      <c r="AF1761" s="110"/>
      <c r="AG1761" s="2"/>
      <c r="AI1761" s="3"/>
      <c r="AJ1761" s="3"/>
      <c r="AK1761" s="3"/>
    </row>
    <row r="1762" spans="1:37" ht="34.049999999999997" customHeight="1" x14ac:dyDescent="0.3">
      <c r="A1762" t="s">
        <v>2669</v>
      </c>
      <c r="C1762" t="s">
        <v>484</v>
      </c>
      <c r="D1762" s="14"/>
      <c r="E1762" s="14" t="s">
        <v>56</v>
      </c>
      <c r="F1762" s="79">
        <v>2.9406779661017213</v>
      </c>
      <c r="G1762" s="80"/>
      <c r="H1762" s="14"/>
      <c r="I1762" s="14"/>
      <c r="J1762" s="15" t="s">
        <v>484</v>
      </c>
      <c r="K1762" s="64"/>
      <c r="L1762" s="64"/>
      <c r="M1762" s="15"/>
      <c r="N1762" s="81"/>
      <c r="O1762" s="82">
        <v>1792.6837158203125</v>
      </c>
      <c r="P1762" s="82">
        <v>6911.27783203125</v>
      </c>
      <c r="Q1762" s="75"/>
      <c r="R1762" s="83"/>
      <c r="S1762" s="83"/>
      <c r="T1762" s="77"/>
      <c r="U1762" s="77"/>
      <c r="V1762" s="77"/>
      <c r="W1762" s="77"/>
      <c r="X1762" s="50"/>
      <c r="Y1762" s="50"/>
      <c r="Z1762" s="50"/>
      <c r="AA1762" s="50"/>
      <c r="AB1762" s="49"/>
      <c r="AC1762" s="84">
        <v>1762</v>
      </c>
      <c r="AD17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2" s="107">
        <v>5</v>
      </c>
      <c r="AF1762" s="110"/>
      <c r="AG1762" s="2"/>
      <c r="AI1762" s="3"/>
      <c r="AJ1762" s="3"/>
      <c r="AK1762" s="3"/>
    </row>
    <row r="1763" spans="1:37" ht="34.049999999999997" customHeight="1" x14ac:dyDescent="0.3">
      <c r="A1763" t="s">
        <v>2670</v>
      </c>
      <c r="C1763" t="s">
        <v>388</v>
      </c>
      <c r="D1763" s="14"/>
      <c r="E1763" s="14" t="s">
        <v>56</v>
      </c>
      <c r="F1763" s="79">
        <v>3.0847457627118899</v>
      </c>
      <c r="G1763" s="80"/>
      <c r="H1763" s="14"/>
      <c r="I1763" s="14"/>
      <c r="J1763" s="15" t="s">
        <v>388</v>
      </c>
      <c r="K1763" s="64"/>
      <c r="L1763" s="64"/>
      <c r="M1763" s="15"/>
      <c r="N1763" s="81"/>
      <c r="O1763" s="82">
        <v>6766.3505859375</v>
      </c>
      <c r="P1763" s="82">
        <v>7134.88037109375</v>
      </c>
      <c r="Q1763" s="75"/>
      <c r="R1763" s="83"/>
      <c r="S1763" s="83"/>
      <c r="T1763" s="77"/>
      <c r="U1763" s="77"/>
      <c r="V1763" s="77"/>
      <c r="W1763" s="77"/>
      <c r="X1763" s="50"/>
      <c r="Y1763" s="50"/>
      <c r="Z1763" s="50"/>
      <c r="AA1763" s="50"/>
      <c r="AB1763" s="49"/>
      <c r="AC1763" s="84">
        <v>1763</v>
      </c>
      <c r="AD17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3" s="107">
        <v>5.0999999999999996</v>
      </c>
      <c r="AF1763" s="110"/>
      <c r="AG1763" s="2"/>
      <c r="AI1763" s="3"/>
      <c r="AJ1763" s="3"/>
      <c r="AK1763" s="3"/>
    </row>
    <row r="1764" spans="1:37" ht="34.049999999999997" customHeight="1" x14ac:dyDescent="0.3">
      <c r="A1764" t="s">
        <v>2671</v>
      </c>
      <c r="C1764" t="s">
        <v>298</v>
      </c>
      <c r="D1764" s="14"/>
      <c r="E1764" s="14" t="s">
        <v>56</v>
      </c>
      <c r="F1764" s="79">
        <v>3.2288135593220604</v>
      </c>
      <c r="G1764" s="80"/>
      <c r="H1764" s="14"/>
      <c r="I1764" s="14"/>
      <c r="J1764" s="15" t="s">
        <v>298</v>
      </c>
      <c r="K1764" s="64"/>
      <c r="L1764" s="64"/>
      <c r="M1764" s="15"/>
      <c r="N1764" s="81"/>
      <c r="O1764" s="82">
        <v>4873.04345703125</v>
      </c>
      <c r="P1764" s="82">
        <v>4574.59130859375</v>
      </c>
      <c r="Q1764" s="75"/>
      <c r="R1764" s="83"/>
      <c r="S1764" s="83"/>
      <c r="T1764" s="77"/>
      <c r="U1764" s="77"/>
      <c r="V1764" s="77"/>
      <c r="W1764" s="77"/>
      <c r="X1764" s="50"/>
      <c r="Y1764" s="50"/>
      <c r="Z1764" s="50"/>
      <c r="AA1764" s="50"/>
      <c r="AB1764" s="49"/>
      <c r="AC1764" s="84">
        <v>1764</v>
      </c>
      <c r="AD17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4" s="107">
        <v>5.2</v>
      </c>
      <c r="AF1764" s="110"/>
      <c r="AG1764" s="2"/>
      <c r="AI1764" s="3"/>
      <c r="AJ1764" s="3"/>
      <c r="AK1764" s="3"/>
    </row>
    <row r="1765" spans="1:37" ht="34.049999999999997" customHeight="1" x14ac:dyDescent="0.3">
      <c r="A1765" t="s">
        <v>2672</v>
      </c>
      <c r="C1765" t="s">
        <v>344</v>
      </c>
      <c r="D1765" s="14"/>
      <c r="E1765" s="14" t="s">
        <v>56</v>
      </c>
      <c r="F1765" s="79">
        <v>3.372881355932229</v>
      </c>
      <c r="G1765" s="80"/>
      <c r="H1765" s="14"/>
      <c r="I1765" s="14"/>
      <c r="J1765" s="15" t="s">
        <v>344</v>
      </c>
      <c r="K1765" s="64"/>
      <c r="L1765" s="64"/>
      <c r="M1765" s="15"/>
      <c r="N1765" s="81"/>
      <c r="O1765" s="82">
        <v>5000.58935546875</v>
      </c>
      <c r="P1765" s="82">
        <v>627.82177734375</v>
      </c>
      <c r="Q1765" s="75"/>
      <c r="R1765" s="83"/>
      <c r="S1765" s="83"/>
      <c r="T1765" s="77"/>
      <c r="U1765" s="77"/>
      <c r="V1765" s="77"/>
      <c r="W1765" s="77"/>
      <c r="X1765" s="50"/>
      <c r="Y1765" s="50"/>
      <c r="Z1765" s="50"/>
      <c r="AA1765" s="50"/>
      <c r="AB1765" s="49"/>
      <c r="AC1765" s="84">
        <v>1765</v>
      </c>
      <c r="AD17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5" s="107">
        <v>5.3</v>
      </c>
      <c r="AF1765" s="110"/>
      <c r="AG1765" s="2"/>
      <c r="AI1765" s="3"/>
      <c r="AJ1765" s="3"/>
      <c r="AK1765" s="3"/>
    </row>
    <row r="1766" spans="1:37" ht="34.049999999999997" customHeight="1" x14ac:dyDescent="0.3">
      <c r="A1766" t="s">
        <v>2673</v>
      </c>
      <c r="C1766" t="s">
        <v>395</v>
      </c>
      <c r="D1766" s="14"/>
      <c r="E1766" s="14" t="s">
        <v>56</v>
      </c>
      <c r="F1766" s="79">
        <v>3.516949152542399</v>
      </c>
      <c r="G1766" s="80"/>
      <c r="H1766" s="14"/>
      <c r="I1766" s="14"/>
      <c r="J1766" s="15" t="s">
        <v>395</v>
      </c>
      <c r="K1766" s="64"/>
      <c r="L1766" s="64"/>
      <c r="M1766" s="15"/>
      <c r="N1766" s="81"/>
      <c r="O1766" s="82">
        <v>1169.5316162109375</v>
      </c>
      <c r="P1766" s="82">
        <v>8331.8740234375</v>
      </c>
      <c r="Q1766" s="75"/>
      <c r="R1766" s="83"/>
      <c r="S1766" s="83"/>
      <c r="T1766" s="77"/>
      <c r="U1766" s="77"/>
      <c r="V1766" s="77"/>
      <c r="W1766" s="77"/>
      <c r="X1766" s="50"/>
      <c r="Y1766" s="50"/>
      <c r="Z1766" s="50"/>
      <c r="AA1766" s="50"/>
      <c r="AB1766" s="49"/>
      <c r="AC1766" s="84">
        <v>1766</v>
      </c>
      <c r="AD17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6" s="107">
        <v>5.4</v>
      </c>
      <c r="AF1766" s="110"/>
      <c r="AG1766" s="2"/>
      <c r="AI1766" s="3"/>
      <c r="AJ1766" s="3"/>
      <c r="AK1766" s="3"/>
    </row>
    <row r="1767" spans="1:37" ht="34.049999999999997" customHeight="1" x14ac:dyDescent="0.3">
      <c r="A1767" t="s">
        <v>2674</v>
      </c>
      <c r="C1767" t="s">
        <v>194</v>
      </c>
      <c r="D1767" s="14"/>
      <c r="E1767" s="14" t="s">
        <v>56</v>
      </c>
      <c r="F1767" s="79">
        <v>3.6610169491525539</v>
      </c>
      <c r="G1767" s="80"/>
      <c r="H1767" s="14"/>
      <c r="I1767" s="14"/>
      <c r="J1767" s="15" t="s">
        <v>194</v>
      </c>
      <c r="K1767" s="64"/>
      <c r="L1767" s="64"/>
      <c r="M1767" s="15"/>
      <c r="N1767" s="81"/>
      <c r="O1767" s="82">
        <v>7057.6484375</v>
      </c>
      <c r="P1767" s="82">
        <v>4529.23876953125</v>
      </c>
      <c r="Q1767" s="75"/>
      <c r="R1767" s="83"/>
      <c r="S1767" s="83"/>
      <c r="T1767" s="77"/>
      <c r="U1767" s="77"/>
      <c r="V1767" s="77"/>
      <c r="W1767" s="77"/>
      <c r="X1767" s="50"/>
      <c r="Y1767" s="50"/>
      <c r="Z1767" s="50"/>
      <c r="AA1767" s="50"/>
      <c r="AB1767" s="49"/>
      <c r="AC1767" s="84">
        <v>1767</v>
      </c>
      <c r="AD17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7" s="107">
        <v>5.4999999999999902</v>
      </c>
      <c r="AF1767" s="110"/>
      <c r="AG1767" s="2"/>
      <c r="AI1767" s="3"/>
      <c r="AJ1767" s="3"/>
      <c r="AK1767" s="3"/>
    </row>
    <row r="1768" spans="1:37" ht="34.049999999999997" customHeight="1" x14ac:dyDescent="0.3">
      <c r="A1768" t="s">
        <v>2675</v>
      </c>
      <c r="C1768" t="s">
        <v>344</v>
      </c>
      <c r="D1768" s="14"/>
      <c r="E1768" s="14" t="s">
        <v>56</v>
      </c>
      <c r="F1768" s="79">
        <v>3.8050847457627222</v>
      </c>
      <c r="G1768" s="80"/>
      <c r="H1768" s="14"/>
      <c r="I1768" s="14"/>
      <c r="J1768" s="15" t="s">
        <v>344</v>
      </c>
      <c r="K1768" s="64"/>
      <c r="L1768" s="64"/>
      <c r="M1768" s="15"/>
      <c r="N1768" s="81"/>
      <c r="O1768" s="82">
        <v>2781.825927734375</v>
      </c>
      <c r="P1768" s="82">
        <v>2468.764404296875</v>
      </c>
      <c r="Q1768" s="75"/>
      <c r="R1768" s="83"/>
      <c r="S1768" s="83"/>
      <c r="T1768" s="77"/>
      <c r="U1768" s="77"/>
      <c r="V1768" s="77"/>
      <c r="W1768" s="77"/>
      <c r="X1768" s="50"/>
      <c r="Y1768" s="50"/>
      <c r="Z1768" s="50"/>
      <c r="AA1768" s="50"/>
      <c r="AB1768" s="49"/>
      <c r="AC1768" s="84">
        <v>1768</v>
      </c>
      <c r="AD17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8" s="107">
        <v>5.5999999999999899</v>
      </c>
      <c r="AF1768" s="110"/>
      <c r="AG1768" s="2"/>
      <c r="AI1768" s="3"/>
      <c r="AJ1768" s="3"/>
      <c r="AK1768" s="3"/>
    </row>
    <row r="1769" spans="1:37" ht="34.049999999999997" customHeight="1" x14ac:dyDescent="0.3">
      <c r="A1769" t="s">
        <v>2676</v>
      </c>
      <c r="C1769" t="s">
        <v>464</v>
      </c>
      <c r="D1769" s="14"/>
      <c r="E1769" s="14" t="s">
        <v>56</v>
      </c>
      <c r="F1769" s="79">
        <v>3.9491525423728926</v>
      </c>
      <c r="G1769" s="80"/>
      <c r="H1769" s="14"/>
      <c r="I1769" s="14"/>
      <c r="J1769" s="15" t="s">
        <v>464</v>
      </c>
      <c r="K1769" s="64"/>
      <c r="L1769" s="64"/>
      <c r="M1769" s="15"/>
      <c r="N1769" s="81"/>
      <c r="O1769" s="82">
        <v>7276.3740234375</v>
      </c>
      <c r="P1769" s="82">
        <v>1512.21630859375</v>
      </c>
      <c r="Q1769" s="75"/>
      <c r="R1769" s="83"/>
      <c r="S1769" s="83"/>
      <c r="T1769" s="77"/>
      <c r="U1769" s="77"/>
      <c r="V1769" s="77"/>
      <c r="W1769" s="77"/>
      <c r="X1769" s="50"/>
      <c r="Y1769" s="50"/>
      <c r="Z1769" s="50"/>
      <c r="AA1769" s="50"/>
      <c r="AB1769" s="49"/>
      <c r="AC1769" s="84">
        <v>1769</v>
      </c>
      <c r="AD17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69" s="107">
        <v>5.6999999999999904</v>
      </c>
      <c r="AF1769" s="110"/>
      <c r="AG1769" s="2"/>
      <c r="AI1769" s="3"/>
      <c r="AJ1769" s="3"/>
      <c r="AK1769" s="3"/>
    </row>
    <row r="1770" spans="1:37" ht="34.049999999999997" customHeight="1" x14ac:dyDescent="0.3">
      <c r="A1770" t="s">
        <v>2677</v>
      </c>
      <c r="C1770" t="s">
        <v>243</v>
      </c>
      <c r="D1770" s="14"/>
      <c r="E1770" s="14" t="s">
        <v>56</v>
      </c>
      <c r="F1770" s="79">
        <v>4.0932203389830608</v>
      </c>
      <c r="G1770" s="80"/>
      <c r="H1770" s="14"/>
      <c r="I1770" s="14"/>
      <c r="J1770" s="15" t="s">
        <v>243</v>
      </c>
      <c r="K1770" s="64"/>
      <c r="L1770" s="64"/>
      <c r="M1770" s="15"/>
      <c r="N1770" s="81"/>
      <c r="O1770" s="82">
        <v>4304.6025390625</v>
      </c>
      <c r="P1770" s="82">
        <v>9149.6591796875</v>
      </c>
      <c r="Q1770" s="75"/>
      <c r="R1770" s="83"/>
      <c r="S1770" s="83"/>
      <c r="T1770" s="77"/>
      <c r="U1770" s="77"/>
      <c r="V1770" s="77"/>
      <c r="W1770" s="77"/>
      <c r="X1770" s="50"/>
      <c r="Y1770" s="50"/>
      <c r="Z1770" s="50"/>
      <c r="AA1770" s="50"/>
      <c r="AB1770" s="49"/>
      <c r="AC1770" s="84">
        <v>1770</v>
      </c>
      <c r="AD17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0" s="107">
        <v>5.7999999999999901</v>
      </c>
      <c r="AF1770" s="110"/>
      <c r="AG1770" s="2"/>
      <c r="AI1770" s="3"/>
      <c r="AJ1770" s="3"/>
      <c r="AK1770" s="3"/>
    </row>
    <row r="1771" spans="1:37" ht="34.049999999999997" customHeight="1" x14ac:dyDescent="0.3">
      <c r="A1771" t="s">
        <v>2678</v>
      </c>
      <c r="C1771" t="s">
        <v>190</v>
      </c>
      <c r="D1771" s="14"/>
      <c r="E1771" s="14" t="s">
        <v>56</v>
      </c>
      <c r="F1771" s="79">
        <v>4.2372881355932304</v>
      </c>
      <c r="G1771" s="80"/>
      <c r="H1771" s="14"/>
      <c r="I1771" s="14"/>
      <c r="J1771" s="15" t="s">
        <v>190</v>
      </c>
      <c r="K1771" s="64"/>
      <c r="L1771" s="64"/>
      <c r="M1771" s="15"/>
      <c r="N1771" s="81"/>
      <c r="O1771" s="82">
        <v>4993.607421875</v>
      </c>
      <c r="P1771" s="82">
        <v>388.66156005859375</v>
      </c>
      <c r="Q1771" s="75"/>
      <c r="R1771" s="83"/>
      <c r="S1771" s="83"/>
      <c r="T1771" s="77"/>
      <c r="U1771" s="77"/>
      <c r="V1771" s="77"/>
      <c r="W1771" s="77"/>
      <c r="X1771" s="50"/>
      <c r="Y1771" s="50"/>
      <c r="Z1771" s="50"/>
      <c r="AA1771" s="50"/>
      <c r="AB1771" s="49"/>
      <c r="AC1771" s="84">
        <v>1771</v>
      </c>
      <c r="AD17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1" s="107">
        <v>5.8999999999999897</v>
      </c>
      <c r="AF1771" s="110"/>
      <c r="AG1771" s="2"/>
      <c r="AI1771" s="3"/>
      <c r="AJ1771" s="3"/>
      <c r="AK1771" s="3"/>
    </row>
    <row r="1772" spans="1:37" ht="34.049999999999997" customHeight="1" x14ac:dyDescent="0.3">
      <c r="A1772" t="s">
        <v>2679</v>
      </c>
      <c r="C1772" t="s">
        <v>300</v>
      </c>
      <c r="D1772" s="14"/>
      <c r="E1772" s="14" t="s">
        <v>56</v>
      </c>
      <c r="F1772" s="79">
        <v>4.3813559322033999</v>
      </c>
      <c r="G1772" s="80"/>
      <c r="H1772" s="14"/>
      <c r="I1772" s="14"/>
      <c r="J1772" s="15" t="s">
        <v>300</v>
      </c>
      <c r="K1772" s="64"/>
      <c r="L1772" s="64"/>
      <c r="M1772" s="15"/>
      <c r="N1772" s="81"/>
      <c r="O1772" s="82">
        <v>6466.6484375</v>
      </c>
      <c r="P1772" s="82">
        <v>8964.767578125</v>
      </c>
      <c r="Q1772" s="75"/>
      <c r="R1772" s="83"/>
      <c r="S1772" s="83"/>
      <c r="T1772" s="77"/>
      <c r="U1772" s="77"/>
      <c r="V1772" s="77"/>
      <c r="W1772" s="77"/>
      <c r="X1772" s="50"/>
      <c r="Y1772" s="50"/>
      <c r="Z1772" s="50"/>
      <c r="AA1772" s="50"/>
      <c r="AB1772" s="49"/>
      <c r="AC1772" s="84">
        <v>1772</v>
      </c>
      <c r="AD17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2" s="107">
        <v>5.9999999999999902</v>
      </c>
      <c r="AF1772" s="110"/>
      <c r="AG1772" s="2"/>
      <c r="AI1772" s="3"/>
      <c r="AJ1772" s="3"/>
      <c r="AK1772" s="3"/>
    </row>
    <row r="1773" spans="1:37" ht="34.049999999999997" customHeight="1" x14ac:dyDescent="0.3">
      <c r="A1773" t="s">
        <v>2680</v>
      </c>
      <c r="C1773" t="s">
        <v>675</v>
      </c>
      <c r="D1773" s="14"/>
      <c r="E1773" s="14" t="s">
        <v>56</v>
      </c>
      <c r="F1773" s="79">
        <v>4.5254237288135686</v>
      </c>
      <c r="G1773" s="80"/>
      <c r="H1773" s="14"/>
      <c r="I1773" s="14"/>
      <c r="J1773" s="15" t="s">
        <v>675</v>
      </c>
      <c r="K1773" s="64"/>
      <c r="L1773" s="64"/>
      <c r="M1773" s="15"/>
      <c r="N1773" s="81"/>
      <c r="O1773" s="82">
        <v>2327.4833984375</v>
      </c>
      <c r="P1773" s="82">
        <v>9267.712890625</v>
      </c>
      <c r="Q1773" s="75"/>
      <c r="R1773" s="83"/>
      <c r="S1773" s="83"/>
      <c r="T1773" s="77"/>
      <c r="U1773" s="77"/>
      <c r="V1773" s="77"/>
      <c r="W1773" s="77"/>
      <c r="X1773" s="50"/>
      <c r="Y1773" s="50"/>
      <c r="Z1773" s="50"/>
      <c r="AA1773" s="50"/>
      <c r="AB1773" s="49"/>
      <c r="AC1773" s="84">
        <v>1773</v>
      </c>
      <c r="AD17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3" s="107">
        <v>6.0999999999999899</v>
      </c>
      <c r="AF1773" s="110"/>
      <c r="AG1773" s="2"/>
      <c r="AI1773" s="3"/>
      <c r="AJ1773" s="3"/>
      <c r="AK1773" s="3"/>
    </row>
    <row r="1774" spans="1:37" ht="34.049999999999997" customHeight="1" x14ac:dyDescent="0.3">
      <c r="A1774" t="s">
        <v>2681</v>
      </c>
      <c r="C1774" t="s">
        <v>330</v>
      </c>
      <c r="D1774" s="14"/>
      <c r="E1774" s="14" t="s">
        <v>56</v>
      </c>
      <c r="F1774" s="79">
        <v>4.669491525423739</v>
      </c>
      <c r="G1774" s="80"/>
      <c r="H1774" s="14"/>
      <c r="I1774" s="14"/>
      <c r="J1774" s="15" t="s">
        <v>330</v>
      </c>
      <c r="K1774" s="64"/>
      <c r="L1774" s="64"/>
      <c r="M1774" s="15"/>
      <c r="N1774" s="81"/>
      <c r="O1774" s="82">
        <v>7600.74267578125</v>
      </c>
      <c r="P1774" s="82">
        <v>7885.0439453125</v>
      </c>
      <c r="Q1774" s="75"/>
      <c r="R1774" s="83"/>
      <c r="S1774" s="83"/>
      <c r="T1774" s="77"/>
      <c r="U1774" s="77"/>
      <c r="V1774" s="77"/>
      <c r="W1774" s="77"/>
      <c r="X1774" s="50"/>
      <c r="Y1774" s="50"/>
      <c r="Z1774" s="50"/>
      <c r="AA1774" s="50"/>
      <c r="AB1774" s="49"/>
      <c r="AC1774" s="84">
        <v>1774</v>
      </c>
      <c r="AD17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4" s="107">
        <v>6.1999999999999904</v>
      </c>
      <c r="AF1774" s="110"/>
      <c r="AG1774" s="2"/>
      <c r="AI1774" s="3"/>
      <c r="AJ1774" s="3"/>
      <c r="AK1774" s="3"/>
    </row>
    <row r="1775" spans="1:37" ht="34.049999999999997" customHeight="1" x14ac:dyDescent="0.3">
      <c r="A1775" t="s">
        <v>2682</v>
      </c>
      <c r="C1775" t="s">
        <v>190</v>
      </c>
      <c r="D1775" s="14"/>
      <c r="E1775" s="14" t="s">
        <v>56</v>
      </c>
      <c r="F1775" s="79">
        <v>4.8135593220339077</v>
      </c>
      <c r="G1775" s="80"/>
      <c r="H1775" s="14"/>
      <c r="I1775" s="14"/>
      <c r="J1775" s="15" t="s">
        <v>190</v>
      </c>
      <c r="K1775" s="64"/>
      <c r="L1775" s="64"/>
      <c r="M1775" s="15"/>
      <c r="N1775" s="81"/>
      <c r="O1775" s="82">
        <v>6835.509765625</v>
      </c>
      <c r="P1775" s="82">
        <v>3073.239501953125</v>
      </c>
      <c r="Q1775" s="75"/>
      <c r="R1775" s="83"/>
      <c r="S1775" s="83"/>
      <c r="T1775" s="77"/>
      <c r="U1775" s="77"/>
      <c r="V1775" s="77"/>
      <c r="W1775" s="77"/>
      <c r="X1775" s="50"/>
      <c r="Y1775" s="50"/>
      <c r="Z1775" s="50"/>
      <c r="AA1775" s="50"/>
      <c r="AB1775" s="49"/>
      <c r="AC1775" s="84">
        <v>1775</v>
      </c>
      <c r="AD17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5" s="107">
        <v>6.2999999999999901</v>
      </c>
      <c r="AF1775" s="110"/>
      <c r="AG1775" s="2"/>
      <c r="AI1775" s="3"/>
      <c r="AJ1775" s="3"/>
      <c r="AK1775" s="3"/>
    </row>
    <row r="1776" spans="1:37" ht="34.049999999999997" customHeight="1" x14ac:dyDescent="0.3">
      <c r="A1776" t="s">
        <v>2683</v>
      </c>
      <c r="C1776" t="s">
        <v>654</v>
      </c>
      <c r="D1776" s="14"/>
      <c r="E1776" s="14" t="s">
        <v>56</v>
      </c>
      <c r="F1776" s="79">
        <v>4.9576271186440763</v>
      </c>
      <c r="G1776" s="80"/>
      <c r="H1776" s="14"/>
      <c r="I1776" s="14"/>
      <c r="J1776" s="15" t="s">
        <v>654</v>
      </c>
      <c r="K1776" s="64"/>
      <c r="L1776" s="64"/>
      <c r="M1776" s="15"/>
      <c r="N1776" s="81"/>
      <c r="O1776" s="82">
        <v>8479.849609375</v>
      </c>
      <c r="P1776" s="82">
        <v>2023.4666748046875</v>
      </c>
      <c r="Q1776" s="75"/>
      <c r="R1776" s="83"/>
      <c r="S1776" s="83"/>
      <c r="T1776" s="77"/>
      <c r="U1776" s="77"/>
      <c r="V1776" s="77"/>
      <c r="W1776" s="77"/>
      <c r="X1776" s="50"/>
      <c r="Y1776" s="50"/>
      <c r="Z1776" s="50"/>
      <c r="AA1776" s="50"/>
      <c r="AB1776" s="49"/>
      <c r="AC1776" s="84">
        <v>1776</v>
      </c>
      <c r="AD17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6" s="107">
        <v>6.3999999999999897</v>
      </c>
      <c r="AF1776" s="110"/>
      <c r="AG1776" s="2"/>
      <c r="AI1776" s="3"/>
      <c r="AJ1776" s="3"/>
      <c r="AK1776" s="3"/>
    </row>
    <row r="1777" spans="1:37" ht="34.049999999999997" customHeight="1" x14ac:dyDescent="0.3">
      <c r="A1777" t="s">
        <v>2684</v>
      </c>
      <c r="C1777" t="s">
        <v>190</v>
      </c>
      <c r="D1777" s="14"/>
      <c r="E1777" s="14" t="s">
        <v>56</v>
      </c>
      <c r="F1777" s="79">
        <v>5.1016949152542459</v>
      </c>
      <c r="G1777" s="80"/>
      <c r="H1777" s="14"/>
      <c r="I1777" s="14"/>
      <c r="J1777" s="15" t="s">
        <v>190</v>
      </c>
      <c r="K1777" s="64"/>
      <c r="L1777" s="64"/>
      <c r="M1777" s="15"/>
      <c r="N1777" s="81"/>
      <c r="O1777" s="82">
        <v>2374.480712890625</v>
      </c>
      <c r="P1777" s="82">
        <v>3173.123291015625</v>
      </c>
      <c r="Q1777" s="75"/>
      <c r="R1777" s="83"/>
      <c r="S1777" s="83"/>
      <c r="T1777" s="77"/>
      <c r="U1777" s="77"/>
      <c r="V1777" s="77"/>
      <c r="W1777" s="77"/>
      <c r="X1777" s="50"/>
      <c r="Y1777" s="50"/>
      <c r="Z1777" s="50"/>
      <c r="AA1777" s="50"/>
      <c r="AB1777" s="49"/>
      <c r="AC1777" s="84">
        <v>1777</v>
      </c>
      <c r="AD17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7" s="107">
        <v>6.4999999999999902</v>
      </c>
      <c r="AF1777" s="110"/>
      <c r="AG1777" s="2"/>
      <c r="AI1777" s="3"/>
      <c r="AJ1777" s="3"/>
      <c r="AK1777" s="3"/>
    </row>
    <row r="1778" spans="1:37" ht="34.049999999999997" customHeight="1" x14ac:dyDescent="0.3">
      <c r="A1778" t="s">
        <v>2685</v>
      </c>
      <c r="C1778" t="s">
        <v>373</v>
      </c>
      <c r="D1778" s="14"/>
      <c r="E1778" s="14" t="s">
        <v>56</v>
      </c>
      <c r="F1778" s="79">
        <v>5.2457627118644155</v>
      </c>
      <c r="G1778" s="80"/>
      <c r="H1778" s="14"/>
      <c r="I1778" s="14"/>
      <c r="J1778" s="15" t="s">
        <v>373</v>
      </c>
      <c r="K1778" s="64"/>
      <c r="L1778" s="64"/>
      <c r="M1778" s="15"/>
      <c r="N1778" s="81"/>
      <c r="O1778" s="82">
        <v>3431.654541015625</v>
      </c>
      <c r="P1778" s="82">
        <v>9752.83984375</v>
      </c>
      <c r="Q1778" s="75"/>
      <c r="R1778" s="83"/>
      <c r="S1778" s="83"/>
      <c r="T1778" s="77"/>
      <c r="U1778" s="77"/>
      <c r="V1778" s="77"/>
      <c r="W1778" s="77"/>
      <c r="X1778" s="50"/>
      <c r="Y1778" s="50"/>
      <c r="Z1778" s="50"/>
      <c r="AA1778" s="50"/>
      <c r="AB1778" s="49"/>
      <c r="AC1778" s="84">
        <v>1778</v>
      </c>
      <c r="AD17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8" s="107">
        <v>6.5999999999999899</v>
      </c>
      <c r="AF1778" s="110"/>
      <c r="AG1778" s="2"/>
      <c r="AI1778" s="3"/>
      <c r="AJ1778" s="3"/>
      <c r="AK1778" s="3"/>
    </row>
    <row r="1779" spans="1:37" ht="34.049999999999997" customHeight="1" x14ac:dyDescent="0.3">
      <c r="A1779" t="s">
        <v>2686</v>
      </c>
      <c r="C1779" t="s">
        <v>676</v>
      </c>
      <c r="D1779" s="14"/>
      <c r="E1779" s="14" t="s">
        <v>56</v>
      </c>
      <c r="F1779" s="79">
        <v>5.389830508474585</v>
      </c>
      <c r="G1779" s="80"/>
      <c r="H1779" s="14"/>
      <c r="I1779" s="14"/>
      <c r="J1779" s="15" t="s">
        <v>676</v>
      </c>
      <c r="K1779" s="64"/>
      <c r="L1779" s="64"/>
      <c r="M1779" s="15"/>
      <c r="N1779" s="81"/>
      <c r="O1779" s="82">
        <v>8926.720703125</v>
      </c>
      <c r="P1779" s="82">
        <v>1611.7965087890625</v>
      </c>
      <c r="Q1779" s="75"/>
      <c r="R1779" s="83"/>
      <c r="S1779" s="83"/>
      <c r="T1779" s="77"/>
      <c r="U1779" s="77"/>
      <c r="V1779" s="77"/>
      <c r="W1779" s="77"/>
      <c r="X1779" s="50"/>
      <c r="Y1779" s="50"/>
      <c r="Z1779" s="50"/>
      <c r="AA1779" s="50"/>
      <c r="AB1779" s="49"/>
      <c r="AC1779" s="84">
        <v>1779</v>
      </c>
      <c r="AD17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79" s="107">
        <v>6.6999999999999904</v>
      </c>
      <c r="AF1779" s="110"/>
      <c r="AG1779" s="2"/>
      <c r="AI1779" s="3"/>
      <c r="AJ1779" s="3"/>
      <c r="AK1779" s="3"/>
    </row>
    <row r="1780" spans="1:37" ht="34.049999999999997" customHeight="1" x14ac:dyDescent="0.3">
      <c r="A1780" t="s">
        <v>2687</v>
      </c>
      <c r="C1780" t="s">
        <v>553</v>
      </c>
      <c r="D1780" s="14"/>
      <c r="E1780" s="14" t="s">
        <v>56</v>
      </c>
      <c r="F1780" s="79">
        <v>5.5338983050847537</v>
      </c>
      <c r="G1780" s="80"/>
      <c r="H1780" s="14"/>
      <c r="I1780" s="14"/>
      <c r="J1780" s="15" t="s">
        <v>553</v>
      </c>
      <c r="K1780" s="64"/>
      <c r="L1780" s="64"/>
      <c r="M1780" s="15"/>
      <c r="N1780" s="81"/>
      <c r="O1780" s="82">
        <v>7377.88671875</v>
      </c>
      <c r="P1780" s="82">
        <v>1402.1829833984375</v>
      </c>
      <c r="Q1780" s="75"/>
      <c r="R1780" s="83"/>
      <c r="S1780" s="83"/>
      <c r="T1780" s="77"/>
      <c r="U1780" s="77"/>
      <c r="V1780" s="77"/>
      <c r="W1780" s="77"/>
      <c r="X1780" s="50"/>
      <c r="Y1780" s="50"/>
      <c r="Z1780" s="50"/>
      <c r="AA1780" s="50"/>
      <c r="AB1780" s="49"/>
      <c r="AC1780" s="84">
        <v>1780</v>
      </c>
      <c r="AD17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0" s="107">
        <v>6.7999999999999901</v>
      </c>
      <c r="AF1780" s="110"/>
      <c r="AG1780" s="2"/>
      <c r="AI1780" s="3"/>
      <c r="AJ1780" s="3"/>
      <c r="AK1780" s="3"/>
    </row>
    <row r="1781" spans="1:37" ht="34.049999999999997" customHeight="1" x14ac:dyDescent="0.3">
      <c r="A1781" t="s">
        <v>2688</v>
      </c>
      <c r="C1781" t="s">
        <v>392</v>
      </c>
      <c r="D1781" s="14"/>
      <c r="E1781" s="14" t="s">
        <v>56</v>
      </c>
      <c r="F1781" s="79">
        <v>5.6779661016949232</v>
      </c>
      <c r="G1781" s="80"/>
      <c r="H1781" s="14"/>
      <c r="I1781" s="14"/>
      <c r="J1781" s="15" t="s">
        <v>392</v>
      </c>
      <c r="K1781" s="64"/>
      <c r="L1781" s="64"/>
      <c r="M1781" s="15"/>
      <c r="N1781" s="81"/>
      <c r="O1781" s="82">
        <v>1435.3873291015625</v>
      </c>
      <c r="P1781" s="82">
        <v>1777.625732421875</v>
      </c>
      <c r="Q1781" s="75"/>
      <c r="R1781" s="83"/>
      <c r="S1781" s="83"/>
      <c r="T1781" s="77"/>
      <c r="U1781" s="77"/>
      <c r="V1781" s="77"/>
      <c r="W1781" s="77"/>
      <c r="X1781" s="50"/>
      <c r="Y1781" s="50"/>
      <c r="Z1781" s="50"/>
      <c r="AA1781" s="50"/>
      <c r="AB1781" s="49"/>
      <c r="AC1781" s="84">
        <v>1781</v>
      </c>
      <c r="AD17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1" s="107">
        <v>6.8999999999999897</v>
      </c>
      <c r="AF1781" s="110"/>
      <c r="AG1781" s="2"/>
      <c r="AI1781" s="3"/>
      <c r="AJ1781" s="3"/>
      <c r="AK1781" s="3"/>
    </row>
    <row r="1782" spans="1:37" ht="34.049999999999997" customHeight="1" x14ac:dyDescent="0.3">
      <c r="A1782" t="s">
        <v>2689</v>
      </c>
      <c r="C1782" t="s">
        <v>474</v>
      </c>
      <c r="D1782" s="14"/>
      <c r="E1782" s="14" t="s">
        <v>56</v>
      </c>
      <c r="F1782" s="79">
        <v>5.8220338983050928</v>
      </c>
      <c r="G1782" s="80"/>
      <c r="H1782" s="14"/>
      <c r="I1782" s="14"/>
      <c r="J1782" s="15" t="s">
        <v>474</v>
      </c>
      <c r="K1782" s="64"/>
      <c r="L1782" s="64"/>
      <c r="M1782" s="15"/>
      <c r="N1782" s="81"/>
      <c r="O1782" s="82">
        <v>7138.04052734375</v>
      </c>
      <c r="P1782" s="82">
        <v>8735.8955078125</v>
      </c>
      <c r="Q1782" s="75"/>
      <c r="R1782" s="83"/>
      <c r="S1782" s="83"/>
      <c r="T1782" s="77"/>
      <c r="U1782" s="77"/>
      <c r="V1782" s="77"/>
      <c r="W1782" s="77"/>
      <c r="X1782" s="50"/>
      <c r="Y1782" s="50"/>
      <c r="Z1782" s="50"/>
      <c r="AA1782" s="50"/>
      <c r="AB1782" s="49"/>
      <c r="AC1782" s="84">
        <v>1782</v>
      </c>
      <c r="AD17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2" s="107">
        <v>6.9999999999999902</v>
      </c>
      <c r="AF1782" s="110"/>
      <c r="AG1782" s="2"/>
      <c r="AI1782" s="3"/>
      <c r="AJ1782" s="3"/>
      <c r="AK1782" s="3"/>
    </row>
    <row r="1783" spans="1:37" ht="34.049999999999997" customHeight="1" x14ac:dyDescent="0.3">
      <c r="A1783" t="s">
        <v>2690</v>
      </c>
      <c r="C1783" t="s">
        <v>278</v>
      </c>
      <c r="D1783" s="14"/>
      <c r="E1783" s="14" t="s">
        <v>56</v>
      </c>
      <c r="F1783" s="79">
        <v>5.9661016949152614</v>
      </c>
      <c r="G1783" s="80"/>
      <c r="H1783" s="14"/>
      <c r="I1783" s="14"/>
      <c r="J1783" s="15" t="s">
        <v>278</v>
      </c>
      <c r="K1783" s="64"/>
      <c r="L1783" s="64"/>
      <c r="M1783" s="15"/>
      <c r="N1783" s="81"/>
      <c r="O1783" s="82">
        <v>5449.01220703125</v>
      </c>
      <c r="P1783" s="82">
        <v>4625.77294921875</v>
      </c>
      <c r="Q1783" s="75"/>
      <c r="R1783" s="83"/>
      <c r="S1783" s="83"/>
      <c r="T1783" s="77"/>
      <c r="U1783" s="77"/>
      <c r="V1783" s="77"/>
      <c r="W1783" s="77"/>
      <c r="X1783" s="50"/>
      <c r="Y1783" s="50"/>
      <c r="Z1783" s="50"/>
      <c r="AA1783" s="50"/>
      <c r="AB1783" s="49"/>
      <c r="AC1783" s="84">
        <v>1783</v>
      </c>
      <c r="AD17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3" s="107">
        <v>7.0999999999999899</v>
      </c>
      <c r="AF1783" s="110"/>
      <c r="AG1783" s="2"/>
      <c r="AI1783" s="3"/>
      <c r="AJ1783" s="3"/>
      <c r="AK1783" s="3"/>
    </row>
    <row r="1784" spans="1:37" ht="34.049999999999997" customHeight="1" x14ac:dyDescent="0.3">
      <c r="A1784" t="s">
        <v>2691</v>
      </c>
      <c r="C1784" t="s">
        <v>278</v>
      </c>
      <c r="D1784" s="14"/>
      <c r="E1784" s="14" t="s">
        <v>56</v>
      </c>
      <c r="F1784" s="79">
        <v>6.1101694915254319</v>
      </c>
      <c r="G1784" s="80"/>
      <c r="H1784" s="14"/>
      <c r="I1784" s="14"/>
      <c r="J1784" s="15" t="s">
        <v>278</v>
      </c>
      <c r="K1784" s="64"/>
      <c r="L1784" s="64"/>
      <c r="M1784" s="15"/>
      <c r="N1784" s="81"/>
      <c r="O1784" s="82">
        <v>3088.306640625</v>
      </c>
      <c r="P1784" s="82">
        <v>9154.19921875</v>
      </c>
      <c r="Q1784" s="75"/>
      <c r="R1784" s="83"/>
      <c r="S1784" s="83"/>
      <c r="T1784" s="77"/>
      <c r="U1784" s="77"/>
      <c r="V1784" s="77"/>
      <c r="W1784" s="77"/>
      <c r="X1784" s="50"/>
      <c r="Y1784" s="50"/>
      <c r="Z1784" s="50"/>
      <c r="AA1784" s="50"/>
      <c r="AB1784" s="49"/>
      <c r="AC1784" s="84">
        <v>1784</v>
      </c>
      <c r="AD17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4" s="107">
        <v>7.1999999999999904</v>
      </c>
      <c r="AF1784" s="110"/>
      <c r="AG1784" s="2"/>
      <c r="AI1784" s="3"/>
      <c r="AJ1784" s="3"/>
      <c r="AK1784" s="3"/>
    </row>
    <row r="1785" spans="1:37" ht="34.049999999999997" customHeight="1" x14ac:dyDescent="0.3">
      <c r="A1785" t="s">
        <v>2692</v>
      </c>
      <c r="C1785" t="s">
        <v>464</v>
      </c>
      <c r="D1785" s="14"/>
      <c r="E1785" s="14" t="s">
        <v>56</v>
      </c>
      <c r="F1785" s="79">
        <v>6.2542372881356005</v>
      </c>
      <c r="G1785" s="80"/>
      <c r="H1785" s="14"/>
      <c r="I1785" s="14"/>
      <c r="J1785" s="15" t="s">
        <v>464</v>
      </c>
      <c r="K1785" s="64"/>
      <c r="L1785" s="64"/>
      <c r="M1785" s="15"/>
      <c r="N1785" s="81"/>
      <c r="O1785" s="82">
        <v>5913.74560546875</v>
      </c>
      <c r="P1785" s="82">
        <v>1497.3450927734375</v>
      </c>
      <c r="Q1785" s="75"/>
      <c r="R1785" s="83"/>
      <c r="S1785" s="83"/>
      <c r="T1785" s="77"/>
      <c r="U1785" s="77"/>
      <c r="V1785" s="77"/>
      <c r="W1785" s="77"/>
      <c r="X1785" s="50"/>
      <c r="Y1785" s="50"/>
      <c r="Z1785" s="50"/>
      <c r="AA1785" s="50"/>
      <c r="AB1785" s="49"/>
      <c r="AC1785" s="84">
        <v>1785</v>
      </c>
      <c r="AD17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5" s="107">
        <v>7.2999999999999901</v>
      </c>
      <c r="AF1785" s="110"/>
      <c r="AG1785" s="2"/>
      <c r="AI1785" s="3"/>
      <c r="AJ1785" s="3"/>
      <c r="AK1785" s="3"/>
    </row>
    <row r="1786" spans="1:37" ht="34.049999999999997" customHeight="1" x14ac:dyDescent="0.3">
      <c r="A1786" t="s">
        <v>2693</v>
      </c>
      <c r="C1786" t="s">
        <v>253</v>
      </c>
      <c r="D1786" s="14"/>
      <c r="E1786" s="14" t="s">
        <v>56</v>
      </c>
      <c r="F1786" s="79">
        <v>6.3983050847457692</v>
      </c>
      <c r="G1786" s="80"/>
      <c r="H1786" s="14"/>
      <c r="I1786" s="14"/>
      <c r="J1786" s="15" t="s">
        <v>253</v>
      </c>
      <c r="K1786" s="64"/>
      <c r="L1786" s="64"/>
      <c r="M1786" s="15"/>
      <c r="N1786" s="81"/>
      <c r="O1786" s="82">
        <v>9027.833984375</v>
      </c>
      <c r="P1786" s="82">
        <v>4411.134765625</v>
      </c>
      <c r="Q1786" s="75"/>
      <c r="R1786" s="83"/>
      <c r="S1786" s="83"/>
      <c r="T1786" s="77"/>
      <c r="U1786" s="77"/>
      <c r="V1786" s="77"/>
      <c r="W1786" s="77"/>
      <c r="X1786" s="50"/>
      <c r="Y1786" s="50"/>
      <c r="Z1786" s="50"/>
      <c r="AA1786" s="50"/>
      <c r="AB1786" s="49"/>
      <c r="AC1786" s="84">
        <v>1786</v>
      </c>
      <c r="AD17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6" s="107">
        <v>7.3999999999999897</v>
      </c>
      <c r="AF1786" s="110"/>
      <c r="AG1786" s="2"/>
      <c r="AI1786" s="3"/>
      <c r="AJ1786" s="3"/>
      <c r="AK1786" s="3"/>
    </row>
    <row r="1787" spans="1:37" ht="34.049999999999997" customHeight="1" x14ac:dyDescent="0.3">
      <c r="A1787" t="s">
        <v>2694</v>
      </c>
      <c r="C1787" t="s">
        <v>300</v>
      </c>
      <c r="D1787" s="14"/>
      <c r="E1787" s="14" t="s">
        <v>56</v>
      </c>
      <c r="F1787" s="79">
        <v>6.5423728813559388</v>
      </c>
      <c r="G1787" s="80"/>
      <c r="H1787" s="14"/>
      <c r="I1787" s="14"/>
      <c r="J1787" s="15" t="s">
        <v>300</v>
      </c>
      <c r="K1787" s="64"/>
      <c r="L1787" s="64"/>
      <c r="M1787" s="15"/>
      <c r="N1787" s="81"/>
      <c r="O1787" s="82">
        <v>8015.4462890625</v>
      </c>
      <c r="P1787" s="82">
        <v>7194.373046875</v>
      </c>
      <c r="Q1787" s="75"/>
      <c r="R1787" s="83"/>
      <c r="S1787" s="83"/>
      <c r="T1787" s="77"/>
      <c r="U1787" s="77"/>
      <c r="V1787" s="77"/>
      <c r="W1787" s="77"/>
      <c r="X1787" s="50"/>
      <c r="Y1787" s="50"/>
      <c r="Z1787" s="50"/>
      <c r="AA1787" s="50"/>
      <c r="AB1787" s="49"/>
      <c r="AC1787" s="84">
        <v>1787</v>
      </c>
      <c r="AD17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7" s="107">
        <v>7.4999999999999902</v>
      </c>
      <c r="AF1787" s="110"/>
      <c r="AG1787" s="2"/>
      <c r="AI1787" s="3"/>
      <c r="AJ1787" s="3"/>
      <c r="AK1787" s="3"/>
    </row>
    <row r="1788" spans="1:37" ht="34.049999999999997" customHeight="1" x14ac:dyDescent="0.3">
      <c r="A1788" t="s">
        <v>2695</v>
      </c>
      <c r="C1788" t="s">
        <v>190</v>
      </c>
      <c r="D1788" s="14"/>
      <c r="E1788" s="14" t="s">
        <v>56</v>
      </c>
      <c r="F1788" s="79">
        <v>6.6864406779661074</v>
      </c>
      <c r="G1788" s="80"/>
      <c r="H1788" s="14"/>
      <c r="I1788" s="14"/>
      <c r="J1788" s="15" t="s">
        <v>190</v>
      </c>
      <c r="K1788" s="64"/>
      <c r="L1788" s="64"/>
      <c r="M1788" s="15"/>
      <c r="N1788" s="81"/>
      <c r="O1788" s="82">
        <v>7521.6591796875</v>
      </c>
      <c r="P1788" s="82">
        <v>9751.0205078125</v>
      </c>
      <c r="Q1788" s="75"/>
      <c r="R1788" s="83"/>
      <c r="S1788" s="83"/>
      <c r="T1788" s="77"/>
      <c r="U1788" s="77"/>
      <c r="V1788" s="77"/>
      <c r="W1788" s="77"/>
      <c r="X1788" s="50"/>
      <c r="Y1788" s="50"/>
      <c r="Z1788" s="50"/>
      <c r="AA1788" s="50"/>
      <c r="AB1788" s="49"/>
      <c r="AC1788" s="84">
        <v>1788</v>
      </c>
      <c r="AD17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8" s="107">
        <v>7.5999999999999899</v>
      </c>
      <c r="AF1788" s="110"/>
      <c r="AG1788" s="2"/>
      <c r="AI1788" s="3"/>
      <c r="AJ1788" s="3"/>
      <c r="AK1788" s="3"/>
    </row>
    <row r="1789" spans="1:37" ht="34.049999999999997" customHeight="1" x14ac:dyDescent="0.3">
      <c r="A1789" t="s">
        <v>2696</v>
      </c>
      <c r="C1789" t="s">
        <v>300</v>
      </c>
      <c r="D1789" s="14"/>
      <c r="E1789" s="14" t="s">
        <v>56</v>
      </c>
      <c r="F1789" s="79">
        <v>6.8305084745762779</v>
      </c>
      <c r="G1789" s="80"/>
      <c r="H1789" s="14"/>
      <c r="I1789" s="14"/>
      <c r="J1789" s="15" t="s">
        <v>300</v>
      </c>
      <c r="K1789" s="64"/>
      <c r="L1789" s="64"/>
      <c r="M1789" s="15"/>
      <c r="N1789" s="81"/>
      <c r="O1789" s="82">
        <v>2571.3603515625</v>
      </c>
      <c r="P1789" s="82">
        <v>8111.7373046875</v>
      </c>
      <c r="Q1789" s="75"/>
      <c r="R1789" s="83"/>
      <c r="S1789" s="83"/>
      <c r="T1789" s="77"/>
      <c r="U1789" s="77"/>
      <c r="V1789" s="77"/>
      <c r="W1789" s="77"/>
      <c r="X1789" s="50"/>
      <c r="Y1789" s="50"/>
      <c r="Z1789" s="50"/>
      <c r="AA1789" s="50"/>
      <c r="AB1789" s="49"/>
      <c r="AC1789" s="84">
        <v>1789</v>
      </c>
      <c r="AD17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89" s="107">
        <v>7.6999999999999904</v>
      </c>
      <c r="AF1789" s="110"/>
      <c r="AG1789" s="2"/>
      <c r="AI1789" s="3"/>
      <c r="AJ1789" s="3"/>
      <c r="AK1789" s="3"/>
    </row>
    <row r="1790" spans="1:37" ht="34.049999999999997" customHeight="1" x14ac:dyDescent="0.3">
      <c r="A1790" t="s">
        <v>2697</v>
      </c>
      <c r="C1790" t="s">
        <v>368</v>
      </c>
      <c r="D1790" s="14"/>
      <c r="E1790" s="14" t="s">
        <v>56</v>
      </c>
      <c r="F1790" s="79">
        <v>6.9745762711864465</v>
      </c>
      <c r="G1790" s="80"/>
      <c r="H1790" s="14"/>
      <c r="I1790" s="14"/>
      <c r="J1790" s="15" t="s">
        <v>368</v>
      </c>
      <c r="K1790" s="64"/>
      <c r="L1790" s="64"/>
      <c r="M1790" s="15"/>
      <c r="N1790" s="81"/>
      <c r="O1790" s="82">
        <v>2641.667236328125</v>
      </c>
      <c r="P1790" s="82">
        <v>2048.79296875</v>
      </c>
      <c r="Q1790" s="75"/>
      <c r="R1790" s="83"/>
      <c r="S1790" s="83"/>
      <c r="T1790" s="77"/>
      <c r="U1790" s="77"/>
      <c r="V1790" s="77"/>
      <c r="W1790" s="77"/>
      <c r="X1790" s="50"/>
      <c r="Y1790" s="50"/>
      <c r="Z1790" s="50"/>
      <c r="AA1790" s="50"/>
      <c r="AB1790" s="49"/>
      <c r="AC1790" s="84">
        <v>1790</v>
      </c>
      <c r="AD17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0" s="107">
        <v>7.7999999999999901</v>
      </c>
      <c r="AF1790" s="110"/>
      <c r="AG1790" s="2"/>
      <c r="AI1790" s="3"/>
      <c r="AJ1790" s="3"/>
      <c r="AK1790" s="3"/>
    </row>
    <row r="1791" spans="1:37" ht="34.049999999999997" customHeight="1" x14ac:dyDescent="0.3">
      <c r="A1791" t="s">
        <v>2698</v>
      </c>
      <c r="C1791" t="s">
        <v>459</v>
      </c>
      <c r="D1791" s="14"/>
      <c r="E1791" s="14" t="s">
        <v>56</v>
      </c>
      <c r="F1791" s="79">
        <v>7.1186440677966152</v>
      </c>
      <c r="G1791" s="80"/>
      <c r="H1791" s="14"/>
      <c r="I1791" s="14"/>
      <c r="J1791" s="15" t="s">
        <v>459</v>
      </c>
      <c r="K1791" s="64"/>
      <c r="L1791" s="64"/>
      <c r="M1791" s="15"/>
      <c r="N1791" s="81"/>
      <c r="O1791" s="82">
        <v>1648.8848876953125</v>
      </c>
      <c r="P1791" s="82">
        <v>5594.87060546875</v>
      </c>
      <c r="Q1791" s="75"/>
      <c r="R1791" s="83"/>
      <c r="S1791" s="83"/>
      <c r="T1791" s="77"/>
      <c r="U1791" s="77"/>
      <c r="V1791" s="77"/>
      <c r="W1791" s="77"/>
      <c r="X1791" s="50"/>
      <c r="Y1791" s="50"/>
      <c r="Z1791" s="50"/>
      <c r="AA1791" s="50"/>
      <c r="AB1791" s="49"/>
      <c r="AC1791" s="84">
        <v>1791</v>
      </c>
      <c r="AD17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1" s="107">
        <v>7.8999999999999897</v>
      </c>
      <c r="AF1791" s="110"/>
      <c r="AG1791" s="2"/>
      <c r="AI1791" s="3"/>
      <c r="AJ1791" s="3"/>
      <c r="AK1791" s="3"/>
    </row>
    <row r="1792" spans="1:37" ht="34.049999999999997" customHeight="1" x14ac:dyDescent="0.3">
      <c r="A1792" t="s">
        <v>2699</v>
      </c>
      <c r="C1792" t="s">
        <v>459</v>
      </c>
      <c r="D1792" s="14"/>
      <c r="E1792" s="14" t="s">
        <v>56</v>
      </c>
      <c r="F1792" s="79">
        <v>7.2627118644067865</v>
      </c>
      <c r="G1792" s="80"/>
      <c r="H1792" s="14"/>
      <c r="I1792" s="14"/>
      <c r="J1792" s="15" t="s">
        <v>459</v>
      </c>
      <c r="K1792" s="64"/>
      <c r="L1792" s="64"/>
      <c r="M1792" s="15"/>
      <c r="N1792" s="81"/>
      <c r="O1792" s="82">
        <v>4723.40625</v>
      </c>
      <c r="P1792" s="82">
        <v>631.7396240234375</v>
      </c>
      <c r="Q1792" s="75"/>
      <c r="R1792" s="83"/>
      <c r="S1792" s="83"/>
      <c r="T1792" s="77"/>
      <c r="U1792" s="77"/>
      <c r="V1792" s="77"/>
      <c r="W1792" s="77"/>
      <c r="X1792" s="50"/>
      <c r="Y1792" s="50"/>
      <c r="Z1792" s="50"/>
      <c r="AA1792" s="50"/>
      <c r="AB1792" s="49"/>
      <c r="AC1792" s="84">
        <v>1792</v>
      </c>
      <c r="AD17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2" s="107">
        <v>7.9999999999999902</v>
      </c>
      <c r="AF1792" s="110"/>
      <c r="AG1792" s="2"/>
      <c r="AI1792" s="3"/>
      <c r="AJ1792" s="3"/>
      <c r="AK1792" s="3"/>
    </row>
    <row r="1793" spans="1:37" ht="34.049999999999997" customHeight="1" x14ac:dyDescent="0.3">
      <c r="A1793" t="s">
        <v>2700</v>
      </c>
      <c r="C1793" t="s">
        <v>202</v>
      </c>
      <c r="D1793" s="14"/>
      <c r="E1793" s="14" t="s">
        <v>56</v>
      </c>
      <c r="F1793" s="79">
        <v>7.4067796610169543</v>
      </c>
      <c r="G1793" s="80"/>
      <c r="H1793" s="14"/>
      <c r="I1793" s="14"/>
      <c r="J1793" s="15" t="s">
        <v>202</v>
      </c>
      <c r="K1793" s="64"/>
      <c r="L1793" s="64"/>
      <c r="M1793" s="15"/>
      <c r="N1793" s="81"/>
      <c r="O1793" s="82">
        <v>9601.552734375</v>
      </c>
      <c r="P1793" s="82">
        <v>6161.61474609375</v>
      </c>
      <c r="Q1793" s="75"/>
      <c r="R1793" s="83"/>
      <c r="S1793" s="83"/>
      <c r="T1793" s="77"/>
      <c r="U1793" s="77"/>
      <c r="V1793" s="77"/>
      <c r="W1793" s="77"/>
      <c r="X1793" s="50"/>
      <c r="Y1793" s="50"/>
      <c r="Z1793" s="50"/>
      <c r="AA1793" s="50"/>
      <c r="AB1793" s="49"/>
      <c r="AC1793" s="84">
        <v>1793</v>
      </c>
      <c r="AD17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3" s="107">
        <v>8.0999999999999908</v>
      </c>
      <c r="AF1793" s="110"/>
      <c r="AG1793" s="2"/>
      <c r="AI1793" s="3"/>
      <c r="AJ1793" s="3"/>
      <c r="AK1793" s="3"/>
    </row>
    <row r="1794" spans="1:37" ht="34.049999999999997" customHeight="1" x14ac:dyDescent="0.3">
      <c r="A1794" t="s">
        <v>2701</v>
      </c>
      <c r="C1794" t="s">
        <v>303</v>
      </c>
      <c r="D1794" s="14"/>
      <c r="E1794" s="14" t="s">
        <v>56</v>
      </c>
      <c r="F1794" s="79">
        <v>7.5508474576271238</v>
      </c>
      <c r="G1794" s="80"/>
      <c r="H1794" s="14"/>
      <c r="I1794" s="14"/>
      <c r="J1794" s="15" t="s">
        <v>303</v>
      </c>
      <c r="K1794" s="64"/>
      <c r="L1794" s="64"/>
      <c r="M1794" s="15"/>
      <c r="N1794" s="81"/>
      <c r="O1794" s="82">
        <v>4028.749755859375</v>
      </c>
      <c r="P1794" s="82">
        <v>8835.0205078125</v>
      </c>
      <c r="Q1794" s="75"/>
      <c r="R1794" s="83"/>
      <c r="S1794" s="83"/>
      <c r="T1794" s="77"/>
      <c r="U1794" s="77"/>
      <c r="V1794" s="77"/>
      <c r="W1794" s="77"/>
      <c r="X1794" s="50"/>
      <c r="Y1794" s="50"/>
      <c r="Z1794" s="50"/>
      <c r="AA1794" s="50"/>
      <c r="AB1794" s="49"/>
      <c r="AC1794" s="84">
        <v>1794</v>
      </c>
      <c r="AD17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4" s="107">
        <v>8.1999999999999904</v>
      </c>
      <c r="AF1794" s="110"/>
      <c r="AG1794" s="2"/>
      <c r="AI1794" s="3"/>
      <c r="AJ1794" s="3"/>
      <c r="AK1794" s="3"/>
    </row>
    <row r="1795" spans="1:37" ht="34.049999999999997" customHeight="1" x14ac:dyDescent="0.3">
      <c r="A1795" t="s">
        <v>2702</v>
      </c>
      <c r="C1795" t="s">
        <v>190</v>
      </c>
      <c r="D1795" s="14"/>
      <c r="E1795" s="14" t="s">
        <v>56</v>
      </c>
      <c r="F1795" s="79">
        <v>7.6949152542372765</v>
      </c>
      <c r="G1795" s="80"/>
      <c r="H1795" s="14"/>
      <c r="I1795" s="14"/>
      <c r="J1795" s="15" t="s">
        <v>190</v>
      </c>
      <c r="K1795" s="64"/>
      <c r="L1795" s="64"/>
      <c r="M1795" s="15"/>
      <c r="N1795" s="81"/>
      <c r="O1795" s="82">
        <v>5713.294921875</v>
      </c>
      <c r="P1795" s="82">
        <v>9096</v>
      </c>
      <c r="Q1795" s="75"/>
      <c r="R1795" s="83"/>
      <c r="S1795" s="83"/>
      <c r="T1795" s="77"/>
      <c r="U1795" s="77"/>
      <c r="V1795" s="77"/>
      <c r="W1795" s="77"/>
      <c r="X1795" s="50"/>
      <c r="Y1795" s="50"/>
      <c r="Z1795" s="50"/>
      <c r="AA1795" s="50"/>
      <c r="AB1795" s="49"/>
      <c r="AC1795" s="84">
        <v>1795</v>
      </c>
      <c r="AD17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5" s="107">
        <v>8.2999999999999794</v>
      </c>
      <c r="AF1795" s="110"/>
      <c r="AG1795" s="2"/>
      <c r="AI1795" s="3"/>
      <c r="AJ1795" s="3"/>
      <c r="AK1795" s="3"/>
    </row>
    <row r="1796" spans="1:37" ht="34.049999999999997" customHeight="1" x14ac:dyDescent="0.3">
      <c r="A1796" t="s">
        <v>2703</v>
      </c>
      <c r="C1796" t="s">
        <v>191</v>
      </c>
      <c r="D1796" s="14"/>
      <c r="E1796" s="14" t="s">
        <v>56</v>
      </c>
      <c r="F1796" s="79">
        <v>7.8389830508474487</v>
      </c>
      <c r="G1796" s="80"/>
      <c r="H1796" s="14"/>
      <c r="I1796" s="14"/>
      <c r="J1796" s="15" t="s">
        <v>191</v>
      </c>
      <c r="K1796" s="64"/>
      <c r="L1796" s="64"/>
      <c r="M1796" s="15"/>
      <c r="N1796" s="81"/>
      <c r="O1796" s="82">
        <v>7738.5859375</v>
      </c>
      <c r="P1796" s="82">
        <v>6913.67138671875</v>
      </c>
      <c r="Q1796" s="75"/>
      <c r="R1796" s="83"/>
      <c r="S1796" s="83"/>
      <c r="T1796" s="77"/>
      <c r="U1796" s="77"/>
      <c r="V1796" s="77"/>
      <c r="W1796" s="77"/>
      <c r="X1796" s="50"/>
      <c r="Y1796" s="50"/>
      <c r="Z1796" s="50"/>
      <c r="AA1796" s="50"/>
      <c r="AB1796" s="49"/>
      <c r="AC1796" s="84">
        <v>1796</v>
      </c>
      <c r="AD17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6" s="107">
        <v>8.3999999999999808</v>
      </c>
      <c r="AF1796" s="110"/>
      <c r="AG1796" s="2"/>
      <c r="AI1796" s="3"/>
      <c r="AJ1796" s="3"/>
      <c r="AK1796" s="3"/>
    </row>
    <row r="1797" spans="1:37" ht="34.049999999999997" customHeight="1" x14ac:dyDescent="0.3">
      <c r="A1797" t="s">
        <v>2704</v>
      </c>
      <c r="C1797" t="s">
        <v>677</v>
      </c>
      <c r="D1797" s="14"/>
      <c r="E1797" s="14" t="s">
        <v>56</v>
      </c>
      <c r="F1797" s="79">
        <v>7.9830508474576174</v>
      </c>
      <c r="G1797" s="80"/>
      <c r="H1797" s="14"/>
      <c r="I1797" s="14"/>
      <c r="J1797" s="15" t="s">
        <v>677</v>
      </c>
      <c r="K1797" s="64"/>
      <c r="L1797" s="64"/>
      <c r="M1797" s="15"/>
      <c r="N1797" s="81"/>
      <c r="O1797" s="82">
        <v>7304.17431640625</v>
      </c>
      <c r="P1797" s="82">
        <v>7387.1025390625</v>
      </c>
      <c r="Q1797" s="75"/>
      <c r="R1797" s="83"/>
      <c r="S1797" s="83"/>
      <c r="T1797" s="77"/>
      <c r="U1797" s="77"/>
      <c r="V1797" s="77"/>
      <c r="W1797" s="77"/>
      <c r="X1797" s="50"/>
      <c r="Y1797" s="50"/>
      <c r="Z1797" s="50"/>
      <c r="AA1797" s="50"/>
      <c r="AB1797" s="49"/>
      <c r="AC1797" s="84">
        <v>1797</v>
      </c>
      <c r="AD17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7" s="107">
        <v>8.4999999999999805</v>
      </c>
      <c r="AF1797" s="110"/>
      <c r="AG1797" s="2"/>
      <c r="AI1797" s="3"/>
      <c r="AJ1797" s="3"/>
      <c r="AK1797" s="3"/>
    </row>
    <row r="1798" spans="1:37" ht="34.049999999999997" customHeight="1" x14ac:dyDescent="0.3">
      <c r="A1798" t="s">
        <v>2705</v>
      </c>
      <c r="C1798" t="s">
        <v>243</v>
      </c>
      <c r="D1798" s="14"/>
      <c r="E1798" s="14" t="s">
        <v>56</v>
      </c>
      <c r="F1798" s="79">
        <v>8.1271186440677852</v>
      </c>
      <c r="G1798" s="80"/>
      <c r="H1798" s="14"/>
      <c r="I1798" s="14"/>
      <c r="J1798" s="15" t="s">
        <v>243</v>
      </c>
      <c r="K1798" s="64"/>
      <c r="L1798" s="64"/>
      <c r="M1798" s="15"/>
      <c r="N1798" s="81"/>
      <c r="O1798" s="82">
        <v>2794.295654296875</v>
      </c>
      <c r="P1798" s="82">
        <v>8177.1591796875</v>
      </c>
      <c r="Q1798" s="75"/>
      <c r="R1798" s="83"/>
      <c r="S1798" s="83"/>
      <c r="T1798" s="77"/>
      <c r="U1798" s="77"/>
      <c r="V1798" s="77"/>
      <c r="W1798" s="77"/>
      <c r="X1798" s="50"/>
      <c r="Y1798" s="50"/>
      <c r="Z1798" s="50"/>
      <c r="AA1798" s="50"/>
      <c r="AB1798" s="49"/>
      <c r="AC1798" s="84">
        <v>1798</v>
      </c>
      <c r="AD17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8" s="107">
        <v>8.5999999999999801</v>
      </c>
      <c r="AF1798" s="110"/>
      <c r="AG1798" s="2"/>
      <c r="AI1798" s="3"/>
      <c r="AJ1798" s="3"/>
      <c r="AK1798" s="3"/>
    </row>
    <row r="1799" spans="1:37" ht="34.049999999999997" customHeight="1" x14ac:dyDescent="0.3">
      <c r="A1799" t="s">
        <v>2706</v>
      </c>
      <c r="C1799" t="s">
        <v>175</v>
      </c>
      <c r="D1799" s="14"/>
      <c r="E1799" s="14" t="s">
        <v>56</v>
      </c>
      <c r="F1799" s="79">
        <v>8.2711864406779547</v>
      </c>
      <c r="G1799" s="80"/>
      <c r="H1799" s="14"/>
      <c r="I1799" s="14"/>
      <c r="J1799" s="15" t="s">
        <v>175</v>
      </c>
      <c r="K1799" s="64"/>
      <c r="L1799" s="64"/>
      <c r="M1799" s="15"/>
      <c r="N1799" s="81"/>
      <c r="O1799" s="82">
        <v>3265.556396484375</v>
      </c>
      <c r="P1799" s="82">
        <v>2389.981201171875</v>
      </c>
      <c r="Q1799" s="75"/>
      <c r="R1799" s="83"/>
      <c r="S1799" s="83"/>
      <c r="T1799" s="77"/>
      <c r="U1799" s="77"/>
      <c r="V1799" s="77"/>
      <c r="W1799" s="77"/>
      <c r="X1799" s="50"/>
      <c r="Y1799" s="50"/>
      <c r="Z1799" s="50"/>
      <c r="AA1799" s="50"/>
      <c r="AB1799" s="49"/>
      <c r="AC1799" s="84">
        <v>1799</v>
      </c>
      <c r="AD17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799" s="107">
        <v>8.6999999999999797</v>
      </c>
      <c r="AF1799" s="110"/>
      <c r="AG1799" s="2"/>
      <c r="AI1799" s="3"/>
      <c r="AJ1799" s="3"/>
      <c r="AK1799" s="3"/>
    </row>
    <row r="1800" spans="1:37" ht="34.049999999999997" customHeight="1" x14ac:dyDescent="0.3">
      <c r="A1800" t="s">
        <v>2707</v>
      </c>
      <c r="C1800" t="s">
        <v>678</v>
      </c>
      <c r="D1800" s="14"/>
      <c r="E1800" s="14" t="s">
        <v>56</v>
      </c>
      <c r="F1800" s="79">
        <v>8.4152542372881243</v>
      </c>
      <c r="G1800" s="80"/>
      <c r="H1800" s="14"/>
      <c r="I1800" s="14"/>
      <c r="J1800" s="15" t="s">
        <v>678</v>
      </c>
      <c r="K1800" s="64"/>
      <c r="L1800" s="64"/>
      <c r="M1800" s="15"/>
      <c r="N1800" s="81"/>
      <c r="O1800" s="82">
        <v>5987.576171875</v>
      </c>
      <c r="P1800" s="82">
        <v>9549.005859375</v>
      </c>
      <c r="Q1800" s="75"/>
      <c r="R1800" s="83"/>
      <c r="S1800" s="83"/>
      <c r="T1800" s="77"/>
      <c r="U1800" s="77"/>
      <c r="V1800" s="77"/>
      <c r="W1800" s="77"/>
      <c r="X1800" s="50"/>
      <c r="Y1800" s="50"/>
      <c r="Z1800" s="50"/>
      <c r="AA1800" s="50"/>
      <c r="AB1800" s="49"/>
      <c r="AC1800" s="84">
        <v>1800</v>
      </c>
      <c r="AD18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0" s="107">
        <v>8.7999999999999794</v>
      </c>
      <c r="AF1800" s="110"/>
      <c r="AG1800" s="2"/>
      <c r="AI1800" s="3"/>
      <c r="AJ1800" s="3"/>
      <c r="AK1800" s="3"/>
    </row>
    <row r="1801" spans="1:37" ht="34.049999999999997" customHeight="1" x14ac:dyDescent="0.3">
      <c r="A1801" t="s">
        <v>2708</v>
      </c>
      <c r="C1801" t="s">
        <v>190</v>
      </c>
      <c r="D1801" s="14"/>
      <c r="E1801" s="14" t="s">
        <v>56</v>
      </c>
      <c r="F1801" s="79">
        <v>8.5593220338982938</v>
      </c>
      <c r="G1801" s="80"/>
      <c r="H1801" s="14"/>
      <c r="I1801" s="14"/>
      <c r="J1801" s="15" t="s">
        <v>190</v>
      </c>
      <c r="K1801" s="64"/>
      <c r="L1801" s="64"/>
      <c r="M1801" s="15"/>
      <c r="N1801" s="81"/>
      <c r="O1801" s="82">
        <v>7956.2587890625</v>
      </c>
      <c r="P1801" s="82">
        <v>9348.4921875</v>
      </c>
      <c r="Q1801" s="75"/>
      <c r="R1801" s="83"/>
      <c r="S1801" s="83"/>
      <c r="T1801" s="77"/>
      <c r="U1801" s="77"/>
      <c r="V1801" s="77"/>
      <c r="W1801" s="77"/>
      <c r="X1801" s="50"/>
      <c r="Y1801" s="50"/>
      <c r="Z1801" s="50"/>
      <c r="AA1801" s="50"/>
      <c r="AB1801" s="49"/>
      <c r="AC1801" s="84">
        <v>1801</v>
      </c>
      <c r="AD18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1" s="107">
        <v>8.8999999999999808</v>
      </c>
      <c r="AF1801" s="110"/>
      <c r="AG1801" s="2"/>
      <c r="AI1801" s="3"/>
      <c r="AJ1801" s="3"/>
      <c r="AK1801" s="3"/>
    </row>
    <row r="1802" spans="1:37" ht="34.049999999999997" customHeight="1" x14ac:dyDescent="0.3">
      <c r="A1802" t="s">
        <v>2709</v>
      </c>
      <c r="C1802" t="s">
        <v>679</v>
      </c>
      <c r="D1802" s="14"/>
      <c r="E1802" s="14" t="s">
        <v>56</v>
      </c>
      <c r="F1802" s="79">
        <v>8.7033898305084634</v>
      </c>
      <c r="G1802" s="80"/>
      <c r="H1802" s="14"/>
      <c r="I1802" s="14"/>
      <c r="J1802" s="15" t="s">
        <v>679</v>
      </c>
      <c r="K1802" s="64"/>
      <c r="L1802" s="64"/>
      <c r="M1802" s="15"/>
      <c r="N1802" s="81"/>
      <c r="O1802" s="82">
        <v>9315.984375</v>
      </c>
      <c r="P1802" s="82">
        <v>7001.47607421875</v>
      </c>
      <c r="Q1802" s="75"/>
      <c r="R1802" s="83"/>
      <c r="S1802" s="83"/>
      <c r="T1802" s="77"/>
      <c r="U1802" s="77"/>
      <c r="V1802" s="77"/>
      <c r="W1802" s="77"/>
      <c r="X1802" s="50"/>
      <c r="Y1802" s="50"/>
      <c r="Z1802" s="50"/>
      <c r="AA1802" s="50"/>
      <c r="AB1802" s="49"/>
      <c r="AC1802" s="84">
        <v>1802</v>
      </c>
      <c r="AD18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2" s="107">
        <v>8.9999999999999805</v>
      </c>
      <c r="AF1802" s="110"/>
      <c r="AG1802" s="2"/>
      <c r="AI1802" s="3"/>
      <c r="AJ1802" s="3"/>
      <c r="AK1802" s="3"/>
    </row>
    <row r="1803" spans="1:37" ht="34.049999999999997" customHeight="1" x14ac:dyDescent="0.3">
      <c r="A1803" t="s">
        <v>2710</v>
      </c>
      <c r="C1803" t="s">
        <v>524</v>
      </c>
      <c r="D1803" s="14"/>
      <c r="E1803" s="14" t="s">
        <v>56</v>
      </c>
      <c r="F1803" s="79">
        <v>8.8474576271186329</v>
      </c>
      <c r="G1803" s="80"/>
      <c r="H1803" s="14"/>
      <c r="I1803" s="14"/>
      <c r="J1803" s="15" t="s">
        <v>524</v>
      </c>
      <c r="K1803" s="64"/>
      <c r="L1803" s="64"/>
      <c r="M1803" s="15"/>
      <c r="N1803" s="81"/>
      <c r="O1803" s="82">
        <v>2259.828369140625</v>
      </c>
      <c r="P1803" s="82">
        <v>7256.36962890625</v>
      </c>
      <c r="Q1803" s="75"/>
      <c r="R1803" s="83"/>
      <c r="S1803" s="83"/>
      <c r="T1803" s="77"/>
      <c r="U1803" s="77"/>
      <c r="V1803" s="77"/>
      <c r="W1803" s="77"/>
      <c r="X1803" s="50"/>
      <c r="Y1803" s="50"/>
      <c r="Z1803" s="50"/>
      <c r="AA1803" s="50"/>
      <c r="AB1803" s="49"/>
      <c r="AC1803" s="84">
        <v>1803</v>
      </c>
      <c r="AD18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3" s="107">
        <v>9.0999999999999801</v>
      </c>
      <c r="AF1803" s="110"/>
      <c r="AG1803" s="2"/>
      <c r="AI1803" s="3"/>
      <c r="AJ1803" s="3"/>
      <c r="AK1803" s="3"/>
    </row>
    <row r="1804" spans="1:37" ht="34.049999999999997" customHeight="1" x14ac:dyDescent="0.3">
      <c r="A1804" t="s">
        <v>2711</v>
      </c>
      <c r="C1804" t="s">
        <v>278</v>
      </c>
      <c r="D1804" s="14"/>
      <c r="E1804" s="14" t="s">
        <v>56</v>
      </c>
      <c r="F1804" s="79">
        <v>8.9915254237288007</v>
      </c>
      <c r="G1804" s="80"/>
      <c r="H1804" s="14"/>
      <c r="I1804" s="14"/>
      <c r="J1804" s="15" t="s">
        <v>278</v>
      </c>
      <c r="K1804" s="64"/>
      <c r="L1804" s="64"/>
      <c r="M1804" s="15"/>
      <c r="N1804" s="81"/>
      <c r="O1804" s="82">
        <v>5693.2568359375</v>
      </c>
      <c r="P1804" s="82">
        <v>8642.8857421875</v>
      </c>
      <c r="Q1804" s="75"/>
      <c r="R1804" s="83"/>
      <c r="S1804" s="83"/>
      <c r="T1804" s="77"/>
      <c r="U1804" s="77"/>
      <c r="V1804" s="77"/>
      <c r="W1804" s="77"/>
      <c r="X1804" s="50"/>
      <c r="Y1804" s="50"/>
      <c r="Z1804" s="50"/>
      <c r="AA1804" s="50"/>
      <c r="AB1804" s="49"/>
      <c r="AC1804" s="84">
        <v>1804</v>
      </c>
      <c r="AD18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4" s="107">
        <v>9.1999999999999797</v>
      </c>
      <c r="AF1804" s="110"/>
      <c r="AG1804" s="2"/>
      <c r="AI1804" s="3"/>
      <c r="AJ1804" s="3"/>
      <c r="AK1804" s="3"/>
    </row>
    <row r="1805" spans="1:37" ht="34.049999999999997" customHeight="1" x14ac:dyDescent="0.3">
      <c r="A1805" t="s">
        <v>2712</v>
      </c>
      <c r="C1805" t="s">
        <v>196</v>
      </c>
      <c r="D1805" s="14"/>
      <c r="E1805" s="14" t="s">
        <v>56</v>
      </c>
      <c r="F1805" s="79">
        <v>9.1355932203389685</v>
      </c>
      <c r="G1805" s="80"/>
      <c r="H1805" s="14"/>
      <c r="I1805" s="14"/>
      <c r="J1805" s="15" t="s">
        <v>196</v>
      </c>
      <c r="K1805" s="64"/>
      <c r="L1805" s="64"/>
      <c r="M1805" s="15"/>
      <c r="N1805" s="81"/>
      <c r="O1805" s="82">
        <v>1985.4097900390625</v>
      </c>
      <c r="P1805" s="82">
        <v>8339.294921875</v>
      </c>
      <c r="Q1805" s="75"/>
      <c r="R1805" s="83"/>
      <c r="S1805" s="83"/>
      <c r="T1805" s="77"/>
      <c r="U1805" s="77"/>
      <c r="V1805" s="77"/>
      <c r="W1805" s="77"/>
      <c r="X1805" s="50"/>
      <c r="Y1805" s="50"/>
      <c r="Z1805" s="50"/>
      <c r="AA1805" s="50"/>
      <c r="AB1805" s="49"/>
      <c r="AC1805" s="84">
        <v>1805</v>
      </c>
      <c r="AD18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5" s="107">
        <v>9.2999999999999794</v>
      </c>
      <c r="AF1805" s="110"/>
      <c r="AG1805" s="2"/>
      <c r="AI1805" s="3"/>
      <c r="AJ1805" s="3"/>
      <c r="AK1805" s="3"/>
    </row>
    <row r="1806" spans="1:37" ht="34.049999999999997" customHeight="1" x14ac:dyDescent="0.3">
      <c r="A1806" t="s">
        <v>2713</v>
      </c>
      <c r="C1806" t="s">
        <v>298</v>
      </c>
      <c r="D1806" s="14"/>
      <c r="E1806" s="14" t="s">
        <v>56</v>
      </c>
      <c r="F1806" s="79">
        <v>9.2796610169491416</v>
      </c>
      <c r="G1806" s="80"/>
      <c r="H1806" s="14"/>
      <c r="I1806" s="14"/>
      <c r="J1806" s="15" t="s">
        <v>298</v>
      </c>
      <c r="K1806" s="64"/>
      <c r="L1806" s="64"/>
      <c r="M1806" s="15"/>
      <c r="N1806" s="81"/>
      <c r="O1806" s="82">
        <v>8654.896484375</v>
      </c>
      <c r="P1806" s="82">
        <v>5297.43115234375</v>
      </c>
      <c r="Q1806" s="75"/>
      <c r="R1806" s="83"/>
      <c r="S1806" s="83"/>
      <c r="T1806" s="77"/>
      <c r="U1806" s="77"/>
      <c r="V1806" s="77"/>
      <c r="W1806" s="77"/>
      <c r="X1806" s="50"/>
      <c r="Y1806" s="50"/>
      <c r="Z1806" s="50"/>
      <c r="AA1806" s="50"/>
      <c r="AB1806" s="49"/>
      <c r="AC1806" s="84">
        <v>1806</v>
      </c>
      <c r="AD18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6" s="107">
        <v>9.3999999999999808</v>
      </c>
      <c r="AF1806" s="110"/>
      <c r="AG1806" s="2"/>
      <c r="AI1806" s="3"/>
      <c r="AJ1806" s="3"/>
      <c r="AK1806" s="3"/>
    </row>
    <row r="1807" spans="1:37" ht="34.049999999999997" customHeight="1" x14ac:dyDescent="0.3">
      <c r="A1807" t="s">
        <v>2714</v>
      </c>
      <c r="C1807" t="s">
        <v>680</v>
      </c>
      <c r="D1807" s="14"/>
      <c r="E1807" s="14" t="s">
        <v>56</v>
      </c>
      <c r="F1807" s="79">
        <v>9.4237288135593094</v>
      </c>
      <c r="G1807" s="80"/>
      <c r="H1807" s="14"/>
      <c r="I1807" s="14"/>
      <c r="J1807" s="15" t="s">
        <v>680</v>
      </c>
      <c r="K1807" s="64"/>
      <c r="L1807" s="64"/>
      <c r="M1807" s="15"/>
      <c r="N1807" s="81"/>
      <c r="O1807" s="82">
        <v>1552.2288818359375</v>
      </c>
      <c r="P1807" s="82">
        <v>4681.18408203125</v>
      </c>
      <c r="Q1807" s="75"/>
      <c r="R1807" s="83"/>
      <c r="S1807" s="83"/>
      <c r="T1807" s="77"/>
      <c r="U1807" s="77"/>
      <c r="V1807" s="77"/>
      <c r="W1807" s="77"/>
      <c r="X1807" s="50"/>
      <c r="Y1807" s="50"/>
      <c r="Z1807" s="50"/>
      <c r="AA1807" s="50"/>
      <c r="AB1807" s="49"/>
      <c r="AC1807" s="84">
        <v>1807</v>
      </c>
      <c r="AD18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7" s="107">
        <v>9.4999999999999805</v>
      </c>
      <c r="AF1807" s="110"/>
      <c r="AG1807" s="2"/>
      <c r="AI1807" s="3"/>
      <c r="AJ1807" s="3"/>
      <c r="AK1807" s="3"/>
    </row>
    <row r="1808" spans="1:37" ht="34.049999999999997" customHeight="1" x14ac:dyDescent="0.3">
      <c r="A1808" t="s">
        <v>2715</v>
      </c>
      <c r="C1808" t="s">
        <v>295</v>
      </c>
      <c r="D1808" s="14"/>
      <c r="E1808" s="14" t="s">
        <v>56</v>
      </c>
      <c r="F1808" s="79">
        <v>9.5677966101694771</v>
      </c>
      <c r="G1808" s="80"/>
      <c r="H1808" s="14"/>
      <c r="I1808" s="14"/>
      <c r="J1808" s="15" t="s">
        <v>295</v>
      </c>
      <c r="K1808" s="64"/>
      <c r="L1808" s="64"/>
      <c r="M1808" s="15"/>
      <c r="N1808" s="81"/>
      <c r="O1808" s="82">
        <v>6967.376953125</v>
      </c>
      <c r="P1808" s="82">
        <v>2587.733642578125</v>
      </c>
      <c r="Q1808" s="75"/>
      <c r="R1808" s="83"/>
      <c r="S1808" s="83"/>
      <c r="T1808" s="77"/>
      <c r="U1808" s="77"/>
      <c r="V1808" s="77"/>
      <c r="W1808" s="77"/>
      <c r="X1808" s="50"/>
      <c r="Y1808" s="50"/>
      <c r="Z1808" s="50"/>
      <c r="AA1808" s="50"/>
      <c r="AB1808" s="49"/>
      <c r="AC1808" s="84">
        <v>1808</v>
      </c>
      <c r="AD18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8" s="107">
        <v>9.5999999999999801</v>
      </c>
      <c r="AF1808" s="110"/>
      <c r="AG1808" s="2"/>
      <c r="AI1808" s="3"/>
      <c r="AJ1808" s="3"/>
      <c r="AK1808" s="3"/>
    </row>
    <row r="1809" spans="1:37" ht="34.049999999999997" customHeight="1" x14ac:dyDescent="0.3">
      <c r="A1809" t="s">
        <v>2716</v>
      </c>
      <c r="C1809" t="s">
        <v>253</v>
      </c>
      <c r="D1809" s="14"/>
      <c r="E1809" s="14" t="s">
        <v>56</v>
      </c>
      <c r="F1809" s="79">
        <v>9.7118644067796467</v>
      </c>
      <c r="G1809" s="80"/>
      <c r="H1809" s="14"/>
      <c r="I1809" s="14"/>
      <c r="J1809" s="15" t="s">
        <v>253</v>
      </c>
      <c r="K1809" s="64"/>
      <c r="L1809" s="64"/>
      <c r="M1809" s="15"/>
      <c r="N1809" s="81"/>
      <c r="O1809" s="82">
        <v>1351.6488037109375</v>
      </c>
      <c r="P1809" s="82">
        <v>3327.733642578125</v>
      </c>
      <c r="Q1809" s="75"/>
      <c r="R1809" s="83"/>
      <c r="S1809" s="83"/>
      <c r="T1809" s="77"/>
      <c r="U1809" s="77"/>
      <c r="V1809" s="77"/>
      <c r="W1809" s="77"/>
      <c r="X1809" s="50"/>
      <c r="Y1809" s="50"/>
      <c r="Z1809" s="50"/>
      <c r="AA1809" s="50"/>
      <c r="AB1809" s="49"/>
      <c r="AC1809" s="84">
        <v>1809</v>
      </c>
      <c r="AD18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09" s="107">
        <v>9.6999999999999797</v>
      </c>
      <c r="AF1809" s="110"/>
      <c r="AG1809" s="2"/>
      <c r="AI1809" s="3"/>
      <c r="AJ1809" s="3"/>
      <c r="AK1809" s="3"/>
    </row>
    <row r="1810" spans="1:37" ht="34.049999999999997" customHeight="1" x14ac:dyDescent="0.3">
      <c r="A1810" t="s">
        <v>2717</v>
      </c>
      <c r="C1810" t="s">
        <v>464</v>
      </c>
      <c r="D1810" s="14"/>
      <c r="E1810" s="14" t="s">
        <v>56</v>
      </c>
      <c r="F1810" s="79">
        <v>9.8559322033898162</v>
      </c>
      <c r="G1810" s="80"/>
      <c r="H1810" s="14"/>
      <c r="I1810" s="14"/>
      <c r="J1810" s="15" t="s">
        <v>464</v>
      </c>
      <c r="K1810" s="64"/>
      <c r="L1810" s="64"/>
      <c r="M1810" s="15"/>
      <c r="N1810" s="81"/>
      <c r="O1810" s="82">
        <v>7342.9990234375</v>
      </c>
      <c r="P1810" s="82">
        <v>5004.1044921875</v>
      </c>
      <c r="Q1810" s="75"/>
      <c r="R1810" s="83"/>
      <c r="S1810" s="83"/>
      <c r="T1810" s="77"/>
      <c r="U1810" s="77"/>
      <c r="V1810" s="77"/>
      <c r="W1810" s="77"/>
      <c r="X1810" s="50"/>
      <c r="Y1810" s="50"/>
      <c r="Z1810" s="50"/>
      <c r="AA1810" s="50"/>
      <c r="AB1810" s="49"/>
      <c r="AC1810" s="84">
        <v>1810</v>
      </c>
      <c r="AD18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0" s="107">
        <v>9.7999999999999794</v>
      </c>
      <c r="AF1810" s="110"/>
      <c r="AG1810" s="2"/>
      <c r="AI1810" s="3"/>
      <c r="AJ1810" s="3"/>
      <c r="AK1810" s="3"/>
    </row>
    <row r="1811" spans="1:37" ht="34.049999999999997" customHeight="1" x14ac:dyDescent="0.3">
      <c r="A1811" t="s">
        <v>2718</v>
      </c>
      <c r="C1811" t="s">
        <v>554</v>
      </c>
      <c r="D1811" s="14"/>
      <c r="E1811" s="14" t="s">
        <v>56</v>
      </c>
      <c r="F1811" s="79">
        <v>7.2627118644067981</v>
      </c>
      <c r="G1811" s="80"/>
      <c r="H1811" s="14"/>
      <c r="I1811" s="14"/>
      <c r="J1811" s="15" t="s">
        <v>554</v>
      </c>
      <c r="K1811" s="64"/>
      <c r="L1811" s="64"/>
      <c r="M1811" s="15"/>
      <c r="N1811" s="81"/>
      <c r="O1811" s="82">
        <v>5246.52001953125</v>
      </c>
      <c r="P1811" s="82">
        <v>7780.529296875</v>
      </c>
      <c r="Q1811" s="75"/>
      <c r="R1811" s="83"/>
      <c r="S1811" s="83"/>
      <c r="T1811" s="77"/>
      <c r="U1811" s="77"/>
      <c r="V1811" s="77"/>
      <c r="W1811" s="77"/>
      <c r="X1811" s="50"/>
      <c r="Y1811" s="50"/>
      <c r="Z1811" s="50"/>
      <c r="AA1811" s="50"/>
      <c r="AB1811" s="49"/>
      <c r="AC1811" s="84">
        <v>1811</v>
      </c>
      <c r="AD18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1" s="107">
        <v>8</v>
      </c>
      <c r="AF1811" s="110"/>
      <c r="AG1811" s="2"/>
      <c r="AI1811" s="3"/>
      <c r="AJ1811" s="3"/>
      <c r="AK1811" s="3"/>
    </row>
    <row r="1812" spans="1:37" ht="34.049999999999997" customHeight="1" x14ac:dyDescent="0.3">
      <c r="A1812" t="s">
        <v>2719</v>
      </c>
      <c r="C1812" t="s">
        <v>222</v>
      </c>
      <c r="D1812" s="14"/>
      <c r="E1812" s="14" t="s">
        <v>56</v>
      </c>
      <c r="F1812" s="79">
        <v>7.4067796610169676</v>
      </c>
      <c r="G1812" s="80"/>
      <c r="H1812" s="14"/>
      <c r="I1812" s="14"/>
      <c r="J1812" s="15" t="s">
        <v>222</v>
      </c>
      <c r="K1812" s="64"/>
      <c r="L1812" s="64"/>
      <c r="M1812" s="15"/>
      <c r="N1812" s="81"/>
      <c r="O1812" s="82">
        <v>2884.349853515625</v>
      </c>
      <c r="P1812" s="82">
        <v>2476.073486328125</v>
      </c>
      <c r="Q1812" s="75"/>
      <c r="R1812" s="83"/>
      <c r="S1812" s="83"/>
      <c r="T1812" s="77"/>
      <c r="U1812" s="77"/>
      <c r="V1812" s="77"/>
      <c r="W1812" s="77"/>
      <c r="X1812" s="50"/>
      <c r="Y1812" s="50"/>
      <c r="Z1812" s="50"/>
      <c r="AA1812" s="50"/>
      <c r="AB1812" s="49"/>
      <c r="AC1812" s="84">
        <v>1812</v>
      </c>
      <c r="AD18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2" s="107">
        <v>8.1</v>
      </c>
      <c r="AF1812" s="110"/>
      <c r="AG1812" s="2"/>
      <c r="AI1812" s="3"/>
      <c r="AJ1812" s="3"/>
      <c r="AK1812" s="3"/>
    </row>
    <row r="1813" spans="1:37" ht="34.049999999999997" customHeight="1" x14ac:dyDescent="0.3">
      <c r="A1813" t="s">
        <v>2720</v>
      </c>
      <c r="C1813" t="s">
        <v>474</v>
      </c>
      <c r="D1813" s="14"/>
      <c r="E1813" s="14" t="s">
        <v>56</v>
      </c>
      <c r="F1813" s="79">
        <v>7.5508474576271363</v>
      </c>
      <c r="G1813" s="80"/>
      <c r="H1813" s="14"/>
      <c r="I1813" s="14"/>
      <c r="J1813" s="15" t="s">
        <v>474</v>
      </c>
      <c r="K1813" s="64"/>
      <c r="L1813" s="64"/>
      <c r="M1813" s="15"/>
      <c r="N1813" s="81"/>
      <c r="O1813" s="82">
        <v>2051.7607421875</v>
      </c>
      <c r="P1813" s="82">
        <v>9034.1708984375</v>
      </c>
      <c r="Q1813" s="75"/>
      <c r="R1813" s="83"/>
      <c r="S1813" s="83"/>
      <c r="T1813" s="77"/>
      <c r="U1813" s="77"/>
      <c r="V1813" s="77"/>
      <c r="W1813" s="77"/>
      <c r="X1813" s="50"/>
      <c r="Y1813" s="50"/>
      <c r="Z1813" s="50"/>
      <c r="AA1813" s="50"/>
      <c r="AB1813" s="49"/>
      <c r="AC1813" s="84">
        <v>1813</v>
      </c>
      <c r="AD18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3" s="107">
        <v>8.1999999999999993</v>
      </c>
      <c r="AF1813" s="110"/>
      <c r="AG1813" s="2"/>
      <c r="AI1813" s="3"/>
      <c r="AJ1813" s="3"/>
      <c r="AK1813" s="3"/>
    </row>
    <row r="1814" spans="1:37" ht="34.049999999999997" customHeight="1" x14ac:dyDescent="0.3">
      <c r="A1814" t="s">
        <v>2721</v>
      </c>
      <c r="C1814" t="s">
        <v>657</v>
      </c>
      <c r="D1814" s="14"/>
      <c r="E1814" s="14" t="s">
        <v>56</v>
      </c>
      <c r="F1814" s="79">
        <v>7.6949152542373085</v>
      </c>
      <c r="G1814" s="80"/>
      <c r="H1814" s="14"/>
      <c r="I1814" s="14"/>
      <c r="J1814" s="15" t="s">
        <v>657</v>
      </c>
      <c r="K1814" s="64"/>
      <c r="L1814" s="64"/>
      <c r="M1814" s="15"/>
      <c r="N1814" s="81"/>
      <c r="O1814" s="82">
        <v>2488.424560546875</v>
      </c>
      <c r="P1814" s="82">
        <v>4173.005859375</v>
      </c>
      <c r="Q1814" s="75"/>
      <c r="R1814" s="83"/>
      <c r="S1814" s="83"/>
      <c r="T1814" s="77"/>
      <c r="U1814" s="77"/>
      <c r="V1814" s="77"/>
      <c r="W1814" s="77"/>
      <c r="X1814" s="50"/>
      <c r="Y1814" s="50"/>
      <c r="Z1814" s="50"/>
      <c r="AA1814" s="50"/>
      <c r="AB1814" s="49"/>
      <c r="AC1814" s="84">
        <v>1814</v>
      </c>
      <c r="AD18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4" s="107">
        <v>8.3000000000000007</v>
      </c>
      <c r="AF1814" s="110"/>
      <c r="AG1814" s="2"/>
      <c r="AI1814" s="3"/>
      <c r="AJ1814" s="3"/>
      <c r="AK1814" s="3"/>
    </row>
    <row r="1815" spans="1:37" ht="34.049999999999997" customHeight="1" x14ac:dyDescent="0.3">
      <c r="A1815" t="s">
        <v>2722</v>
      </c>
      <c r="C1815" t="s">
        <v>530</v>
      </c>
      <c r="D1815" s="14"/>
      <c r="E1815" s="14" t="s">
        <v>56</v>
      </c>
      <c r="F1815" s="79">
        <v>7.8389830508474763</v>
      </c>
      <c r="G1815" s="80"/>
      <c r="H1815" s="14"/>
      <c r="I1815" s="14"/>
      <c r="J1815" s="15" t="s">
        <v>530</v>
      </c>
      <c r="K1815" s="64"/>
      <c r="L1815" s="64"/>
      <c r="M1815" s="15"/>
      <c r="N1815" s="81"/>
      <c r="O1815" s="82">
        <v>2733.790771484375</v>
      </c>
      <c r="P1815" s="82">
        <v>4332.78076171875</v>
      </c>
      <c r="Q1815" s="75"/>
      <c r="R1815" s="83"/>
      <c r="S1815" s="83"/>
      <c r="T1815" s="77"/>
      <c r="U1815" s="77"/>
      <c r="V1815" s="77"/>
      <c r="W1815" s="77"/>
      <c r="X1815" s="50"/>
      <c r="Y1815" s="50"/>
      <c r="Z1815" s="50"/>
      <c r="AA1815" s="50"/>
      <c r="AB1815" s="49"/>
      <c r="AC1815" s="84">
        <v>1815</v>
      </c>
      <c r="AD18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5" s="107">
        <v>8.4</v>
      </c>
      <c r="AF1815" s="110"/>
      <c r="AG1815" s="2"/>
      <c r="AI1815" s="3"/>
      <c r="AJ1815" s="3"/>
      <c r="AK1815" s="3"/>
    </row>
    <row r="1816" spans="1:37" ht="34.049999999999997" customHeight="1" x14ac:dyDescent="0.3">
      <c r="A1816" t="s">
        <v>2723</v>
      </c>
      <c r="C1816" t="s">
        <v>369</v>
      </c>
      <c r="D1816" s="14"/>
      <c r="E1816" s="14" t="s">
        <v>56</v>
      </c>
      <c r="F1816" s="79">
        <v>7.9830508474576449</v>
      </c>
      <c r="G1816" s="80"/>
      <c r="H1816" s="14"/>
      <c r="I1816" s="14"/>
      <c r="J1816" s="15" t="s">
        <v>369</v>
      </c>
      <c r="K1816" s="64"/>
      <c r="L1816" s="64"/>
      <c r="M1816" s="15"/>
      <c r="N1816" s="81"/>
      <c r="O1816" s="82">
        <v>3182.934326171875</v>
      </c>
      <c r="P1816" s="82">
        <v>9143.5703125</v>
      </c>
      <c r="Q1816" s="75"/>
      <c r="R1816" s="83"/>
      <c r="S1816" s="83"/>
      <c r="T1816" s="77"/>
      <c r="U1816" s="77"/>
      <c r="V1816" s="77"/>
      <c r="W1816" s="77"/>
      <c r="X1816" s="50"/>
      <c r="Y1816" s="50"/>
      <c r="Z1816" s="50"/>
      <c r="AA1816" s="50"/>
      <c r="AB1816" s="49"/>
      <c r="AC1816" s="84">
        <v>1816</v>
      </c>
      <c r="AD18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6" s="107">
        <v>8.5</v>
      </c>
      <c r="AF1816" s="110"/>
      <c r="AG1816" s="2"/>
      <c r="AI1816" s="3"/>
      <c r="AJ1816" s="3"/>
      <c r="AK1816" s="3"/>
    </row>
    <row r="1817" spans="1:37" ht="34.049999999999997" customHeight="1" x14ac:dyDescent="0.3">
      <c r="A1817" t="s">
        <v>2724</v>
      </c>
      <c r="C1817" t="s">
        <v>602</v>
      </c>
      <c r="D1817" s="14"/>
      <c r="E1817" s="14" t="s">
        <v>56</v>
      </c>
      <c r="F1817" s="79">
        <v>8.1271186440678136</v>
      </c>
      <c r="G1817" s="80"/>
      <c r="H1817" s="14"/>
      <c r="I1817" s="14"/>
      <c r="J1817" s="15" t="s">
        <v>602</v>
      </c>
      <c r="K1817" s="64"/>
      <c r="L1817" s="64"/>
      <c r="M1817" s="15"/>
      <c r="N1817" s="81"/>
      <c r="O1817" s="82">
        <v>795.130859375</v>
      </c>
      <c r="P1817" s="82">
        <v>6693.28759765625</v>
      </c>
      <c r="Q1817" s="75"/>
      <c r="R1817" s="83"/>
      <c r="S1817" s="83"/>
      <c r="T1817" s="77"/>
      <c r="U1817" s="77"/>
      <c r="V1817" s="77"/>
      <c r="W1817" s="77"/>
      <c r="X1817" s="50"/>
      <c r="Y1817" s="50"/>
      <c r="Z1817" s="50"/>
      <c r="AA1817" s="50"/>
      <c r="AB1817" s="49"/>
      <c r="AC1817" s="84">
        <v>1817</v>
      </c>
      <c r="AD18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7" s="107">
        <v>8.6</v>
      </c>
      <c r="AF1817" s="110"/>
      <c r="AG1817" s="2"/>
      <c r="AI1817" s="3"/>
      <c r="AJ1817" s="3"/>
      <c r="AK1817" s="3"/>
    </row>
    <row r="1818" spans="1:37" ht="34.049999999999997" customHeight="1" x14ac:dyDescent="0.3">
      <c r="A1818" t="s">
        <v>2725</v>
      </c>
      <c r="C1818" t="s">
        <v>381</v>
      </c>
      <c r="D1818" s="14"/>
      <c r="E1818" s="14" t="s">
        <v>56</v>
      </c>
      <c r="F1818" s="79">
        <v>8.2711864406779831</v>
      </c>
      <c r="G1818" s="80"/>
      <c r="H1818" s="14"/>
      <c r="I1818" s="14"/>
      <c r="J1818" s="15" t="s">
        <v>381</v>
      </c>
      <c r="K1818" s="64"/>
      <c r="L1818" s="64"/>
      <c r="M1818" s="15"/>
      <c r="N1818" s="81"/>
      <c r="O1818" s="82">
        <v>2016.7476806640625</v>
      </c>
      <c r="P1818" s="82">
        <v>8522.2041015625</v>
      </c>
      <c r="Q1818" s="75"/>
      <c r="R1818" s="83"/>
      <c r="S1818" s="83"/>
      <c r="T1818" s="77"/>
      <c r="U1818" s="77"/>
      <c r="V1818" s="77"/>
      <c r="W1818" s="77"/>
      <c r="X1818" s="50"/>
      <c r="Y1818" s="50"/>
      <c r="Z1818" s="50"/>
      <c r="AA1818" s="50"/>
      <c r="AB1818" s="49"/>
      <c r="AC1818" s="84">
        <v>1818</v>
      </c>
      <c r="AD18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8" s="107">
        <v>8.6999999999999993</v>
      </c>
      <c r="AF1818" s="110"/>
      <c r="AG1818" s="2"/>
      <c r="AI1818" s="3"/>
      <c r="AJ1818" s="3"/>
      <c r="AK1818" s="3"/>
    </row>
    <row r="1819" spans="1:37" ht="34.049999999999997" customHeight="1" x14ac:dyDescent="0.3">
      <c r="A1819" t="s">
        <v>2726</v>
      </c>
      <c r="C1819" t="s">
        <v>298</v>
      </c>
      <c r="D1819" s="14"/>
      <c r="E1819" s="14" t="s">
        <v>56</v>
      </c>
      <c r="F1819" s="79">
        <v>8.4152542372881545</v>
      </c>
      <c r="G1819" s="80"/>
      <c r="H1819" s="14"/>
      <c r="I1819" s="14"/>
      <c r="J1819" s="15" t="s">
        <v>298</v>
      </c>
      <c r="K1819" s="64"/>
      <c r="L1819" s="64"/>
      <c r="M1819" s="15"/>
      <c r="N1819" s="81"/>
      <c r="O1819" s="82">
        <v>6193.7607421875</v>
      </c>
      <c r="P1819" s="82">
        <v>1500.1802978515625</v>
      </c>
      <c r="Q1819" s="75"/>
      <c r="R1819" s="83"/>
      <c r="S1819" s="83"/>
      <c r="T1819" s="77"/>
      <c r="U1819" s="77"/>
      <c r="V1819" s="77"/>
      <c r="W1819" s="77"/>
      <c r="X1819" s="50"/>
      <c r="Y1819" s="50"/>
      <c r="Z1819" s="50"/>
      <c r="AA1819" s="50"/>
      <c r="AB1819" s="49"/>
      <c r="AC1819" s="84">
        <v>1819</v>
      </c>
      <c r="AD18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19" s="107">
        <v>8.8000000000000007</v>
      </c>
      <c r="AF1819" s="110"/>
      <c r="AG1819" s="2"/>
      <c r="AI1819" s="3"/>
      <c r="AJ1819" s="3"/>
      <c r="AK1819" s="3"/>
    </row>
    <row r="1820" spans="1:37" ht="34.049999999999997" customHeight="1" x14ac:dyDescent="0.3">
      <c r="A1820" t="s">
        <v>2727</v>
      </c>
      <c r="C1820" t="s">
        <v>199</v>
      </c>
      <c r="D1820" s="14"/>
      <c r="E1820" s="14" t="s">
        <v>56</v>
      </c>
      <c r="F1820" s="79">
        <v>8.5593220338983222</v>
      </c>
      <c r="G1820" s="80"/>
      <c r="H1820" s="14"/>
      <c r="I1820" s="14"/>
      <c r="J1820" s="15" t="s">
        <v>199</v>
      </c>
      <c r="K1820" s="64"/>
      <c r="L1820" s="64"/>
      <c r="M1820" s="15"/>
      <c r="N1820" s="81"/>
      <c r="O1820" s="82">
        <v>4164.7783203125</v>
      </c>
      <c r="P1820" s="82">
        <v>8271.7724609375</v>
      </c>
      <c r="Q1820" s="75"/>
      <c r="R1820" s="83"/>
      <c r="S1820" s="83"/>
      <c r="T1820" s="77"/>
      <c r="U1820" s="77"/>
      <c r="V1820" s="77"/>
      <c r="W1820" s="77"/>
      <c r="X1820" s="50"/>
      <c r="Y1820" s="50"/>
      <c r="Z1820" s="50"/>
      <c r="AA1820" s="50"/>
      <c r="AB1820" s="49"/>
      <c r="AC1820" s="84">
        <v>1820</v>
      </c>
      <c r="AD18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0" s="107">
        <v>8.9</v>
      </c>
      <c r="AF1820" s="110"/>
      <c r="AG1820" s="2"/>
      <c r="AI1820" s="3"/>
      <c r="AJ1820" s="3"/>
      <c r="AK1820" s="3"/>
    </row>
    <row r="1821" spans="1:37" ht="34.049999999999997" customHeight="1" x14ac:dyDescent="0.3">
      <c r="A1821" t="s">
        <v>2728</v>
      </c>
      <c r="C1821" t="s">
        <v>276</v>
      </c>
      <c r="D1821" s="14"/>
      <c r="E1821" s="14" t="s">
        <v>56</v>
      </c>
      <c r="F1821" s="79">
        <v>5.1016949152542601</v>
      </c>
      <c r="G1821" s="80"/>
      <c r="H1821" s="14"/>
      <c r="I1821" s="14"/>
      <c r="J1821" s="15" t="s">
        <v>276</v>
      </c>
      <c r="K1821" s="64"/>
      <c r="L1821" s="64"/>
      <c r="M1821" s="15"/>
      <c r="N1821" s="81"/>
      <c r="O1821" s="82">
        <v>6718.568359375</v>
      </c>
      <c r="P1821" s="82">
        <v>8191.73583984375</v>
      </c>
      <c r="Q1821" s="75"/>
      <c r="R1821" s="83"/>
      <c r="S1821" s="83"/>
      <c r="T1821" s="77"/>
      <c r="U1821" s="77"/>
      <c r="V1821" s="77"/>
      <c r="W1821" s="77"/>
      <c r="X1821" s="50"/>
      <c r="Y1821" s="50"/>
      <c r="Z1821" s="50"/>
      <c r="AA1821" s="50"/>
      <c r="AB1821" s="49"/>
      <c r="AC1821" s="84">
        <v>1821</v>
      </c>
      <c r="AD18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1" s="107">
        <v>6.5</v>
      </c>
      <c r="AF1821" s="110"/>
      <c r="AG1821" s="2"/>
      <c r="AI1821" s="3"/>
      <c r="AJ1821" s="3"/>
      <c r="AK1821" s="3"/>
    </row>
    <row r="1822" spans="1:37" ht="34.049999999999997" customHeight="1" x14ac:dyDescent="0.3">
      <c r="A1822" t="s">
        <v>2729</v>
      </c>
      <c r="C1822" t="s">
        <v>681</v>
      </c>
      <c r="D1822" s="14"/>
      <c r="E1822" s="14" t="s">
        <v>56</v>
      </c>
      <c r="F1822" s="79">
        <v>5.1016949152542601</v>
      </c>
      <c r="G1822" s="80"/>
      <c r="H1822" s="14"/>
      <c r="I1822" s="14"/>
      <c r="J1822" s="15" t="s">
        <v>681</v>
      </c>
      <c r="K1822" s="64"/>
      <c r="L1822" s="64"/>
      <c r="M1822" s="15"/>
      <c r="N1822" s="81"/>
      <c r="O1822" s="82">
        <v>1119.2808837890625</v>
      </c>
      <c r="P1822" s="82">
        <v>5574.25390625</v>
      </c>
      <c r="Q1822" s="75"/>
      <c r="R1822" s="83"/>
      <c r="S1822" s="83"/>
      <c r="T1822" s="77"/>
      <c r="U1822" s="77"/>
      <c r="V1822" s="77"/>
      <c r="W1822" s="77"/>
      <c r="X1822" s="50"/>
      <c r="Y1822" s="50"/>
      <c r="Z1822" s="50"/>
      <c r="AA1822" s="50"/>
      <c r="AB1822" s="49"/>
      <c r="AC1822" s="84">
        <v>1822</v>
      </c>
      <c r="AD18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2" s="107">
        <v>6.5</v>
      </c>
      <c r="AF1822" s="110"/>
      <c r="AG1822" s="2"/>
      <c r="AI1822" s="3"/>
      <c r="AJ1822" s="3"/>
      <c r="AK1822" s="3"/>
    </row>
    <row r="1823" spans="1:37" ht="34.049999999999997" customHeight="1" x14ac:dyDescent="0.3">
      <c r="A1823" t="s">
        <v>2730</v>
      </c>
      <c r="C1823" t="s">
        <v>238</v>
      </c>
      <c r="D1823" s="14"/>
      <c r="E1823" s="14" t="s">
        <v>56</v>
      </c>
      <c r="F1823" s="79">
        <v>5.1016949152542601</v>
      </c>
      <c r="G1823" s="80"/>
      <c r="H1823" s="14"/>
      <c r="I1823" s="14"/>
      <c r="J1823" s="15" t="s">
        <v>238</v>
      </c>
      <c r="K1823" s="64"/>
      <c r="L1823" s="64"/>
      <c r="M1823" s="15"/>
      <c r="N1823" s="81"/>
      <c r="O1823" s="82">
        <v>6567.0498046875</v>
      </c>
      <c r="P1823" s="82">
        <v>1302.4488525390625</v>
      </c>
      <c r="Q1823" s="75"/>
      <c r="R1823" s="83"/>
      <c r="S1823" s="83"/>
      <c r="T1823" s="77"/>
      <c r="U1823" s="77"/>
      <c r="V1823" s="77"/>
      <c r="W1823" s="77"/>
      <c r="X1823" s="50"/>
      <c r="Y1823" s="50"/>
      <c r="Z1823" s="50"/>
      <c r="AA1823" s="50"/>
      <c r="AB1823" s="49"/>
      <c r="AC1823" s="84">
        <v>1823</v>
      </c>
      <c r="AD18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3" s="107">
        <v>6.5</v>
      </c>
      <c r="AF1823" s="110"/>
      <c r="AG1823" s="2"/>
      <c r="AI1823" s="3"/>
      <c r="AJ1823" s="3"/>
      <c r="AK1823" s="3"/>
    </row>
    <row r="1824" spans="1:37" ht="34.049999999999997" customHeight="1" x14ac:dyDescent="0.3">
      <c r="A1824" t="s">
        <v>2731</v>
      </c>
      <c r="C1824" t="s">
        <v>671</v>
      </c>
      <c r="D1824" s="14"/>
      <c r="E1824" s="14" t="s">
        <v>56</v>
      </c>
      <c r="F1824" s="79">
        <v>5.1016949152542601</v>
      </c>
      <c r="G1824" s="80"/>
      <c r="H1824" s="14"/>
      <c r="I1824" s="14"/>
      <c r="J1824" s="15" t="s">
        <v>671</v>
      </c>
      <c r="K1824" s="64"/>
      <c r="L1824" s="64"/>
      <c r="M1824" s="15"/>
      <c r="N1824" s="81"/>
      <c r="O1824" s="82">
        <v>9103.2197265625</v>
      </c>
      <c r="P1824" s="82">
        <v>3583.239013671875</v>
      </c>
      <c r="Q1824" s="75"/>
      <c r="R1824" s="83"/>
      <c r="S1824" s="83"/>
      <c r="T1824" s="77"/>
      <c r="U1824" s="77"/>
      <c r="V1824" s="77"/>
      <c r="W1824" s="77"/>
      <c r="X1824" s="50"/>
      <c r="Y1824" s="50"/>
      <c r="Z1824" s="50"/>
      <c r="AA1824" s="50"/>
      <c r="AB1824" s="49"/>
      <c r="AC1824" s="84">
        <v>1824</v>
      </c>
      <c r="AD18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4" s="107">
        <v>6.5</v>
      </c>
      <c r="AF1824" s="110"/>
      <c r="AG1824" s="2"/>
      <c r="AI1824" s="3"/>
      <c r="AJ1824" s="3"/>
      <c r="AK1824" s="3"/>
    </row>
    <row r="1825" spans="1:37" ht="34.049999999999997" customHeight="1" x14ac:dyDescent="0.3">
      <c r="A1825" t="s">
        <v>2732</v>
      </c>
      <c r="C1825" t="s">
        <v>193</v>
      </c>
      <c r="D1825" s="14"/>
      <c r="E1825" s="14" t="s">
        <v>56</v>
      </c>
      <c r="F1825" s="79">
        <v>5.1016949152542601</v>
      </c>
      <c r="G1825" s="80"/>
      <c r="H1825" s="14"/>
      <c r="I1825" s="14"/>
      <c r="J1825" s="15" t="s">
        <v>193</v>
      </c>
      <c r="K1825" s="64"/>
      <c r="L1825" s="64"/>
      <c r="M1825" s="15"/>
      <c r="N1825" s="81"/>
      <c r="O1825" s="82">
        <v>9146.6796875</v>
      </c>
      <c r="P1825" s="82">
        <v>7162.76318359375</v>
      </c>
      <c r="Q1825" s="75"/>
      <c r="R1825" s="83"/>
      <c r="S1825" s="83"/>
      <c r="T1825" s="77"/>
      <c r="U1825" s="77"/>
      <c r="V1825" s="77"/>
      <c r="W1825" s="77"/>
      <c r="X1825" s="50"/>
      <c r="Y1825" s="50"/>
      <c r="Z1825" s="50"/>
      <c r="AA1825" s="50"/>
      <c r="AB1825" s="49"/>
      <c r="AC1825" s="84">
        <v>1825</v>
      </c>
      <c r="AD18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5" s="107">
        <v>6.5</v>
      </c>
      <c r="AF1825" s="110"/>
      <c r="AG1825" s="2"/>
      <c r="AI1825" s="3"/>
      <c r="AJ1825" s="3"/>
      <c r="AK1825" s="3"/>
    </row>
    <row r="1826" spans="1:37" ht="34.049999999999997" customHeight="1" x14ac:dyDescent="0.3">
      <c r="A1826" t="s">
        <v>2733</v>
      </c>
      <c r="C1826" t="s">
        <v>278</v>
      </c>
      <c r="D1826" s="14"/>
      <c r="E1826" s="14" t="s">
        <v>56</v>
      </c>
      <c r="F1826" s="79">
        <v>5.1016949152542601</v>
      </c>
      <c r="G1826" s="80"/>
      <c r="H1826" s="14"/>
      <c r="I1826" s="14"/>
      <c r="J1826" s="15" t="s">
        <v>278</v>
      </c>
      <c r="K1826" s="64"/>
      <c r="L1826" s="64"/>
      <c r="M1826" s="15"/>
      <c r="N1826" s="81"/>
      <c r="O1826" s="82">
        <v>6696.91259765625</v>
      </c>
      <c r="P1826" s="82">
        <v>5983.6240234375</v>
      </c>
      <c r="Q1826" s="75"/>
      <c r="R1826" s="83"/>
      <c r="S1826" s="83"/>
      <c r="T1826" s="77"/>
      <c r="U1826" s="77"/>
      <c r="V1826" s="77"/>
      <c r="W1826" s="77"/>
      <c r="X1826" s="50"/>
      <c r="Y1826" s="50"/>
      <c r="Z1826" s="50"/>
      <c r="AA1826" s="50"/>
      <c r="AB1826" s="49"/>
      <c r="AC1826" s="84">
        <v>1826</v>
      </c>
      <c r="AD18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6" s="107">
        <v>6.5</v>
      </c>
      <c r="AF1826" s="110"/>
      <c r="AG1826" s="2"/>
      <c r="AI1826" s="3"/>
      <c r="AJ1826" s="3"/>
      <c r="AK1826" s="3"/>
    </row>
    <row r="1827" spans="1:37" ht="34.049999999999997" customHeight="1" x14ac:dyDescent="0.3">
      <c r="A1827" t="s">
        <v>2734</v>
      </c>
      <c r="C1827" t="s">
        <v>535</v>
      </c>
      <c r="D1827" s="14"/>
      <c r="E1827" s="14" t="s">
        <v>56</v>
      </c>
      <c r="F1827" s="79">
        <v>5.1016949152542601</v>
      </c>
      <c r="G1827" s="80"/>
      <c r="H1827" s="14"/>
      <c r="I1827" s="14"/>
      <c r="J1827" s="15" t="s">
        <v>535</v>
      </c>
      <c r="K1827" s="64"/>
      <c r="L1827" s="64"/>
      <c r="M1827" s="15"/>
      <c r="N1827" s="81"/>
      <c r="O1827" s="82">
        <v>8123.78125</v>
      </c>
      <c r="P1827" s="82">
        <v>5189.31298828125</v>
      </c>
      <c r="Q1827" s="75"/>
      <c r="R1827" s="83"/>
      <c r="S1827" s="83"/>
      <c r="T1827" s="77"/>
      <c r="U1827" s="77"/>
      <c r="V1827" s="77"/>
      <c r="W1827" s="77"/>
      <c r="X1827" s="50"/>
      <c r="Y1827" s="50"/>
      <c r="Z1827" s="50"/>
      <c r="AA1827" s="50"/>
      <c r="AB1827" s="49"/>
      <c r="AC1827" s="84">
        <v>1827</v>
      </c>
      <c r="AD18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7" s="107">
        <v>6.5</v>
      </c>
      <c r="AF1827" s="110"/>
      <c r="AG1827" s="2"/>
      <c r="AI1827" s="3"/>
      <c r="AJ1827" s="3"/>
      <c r="AK1827" s="3"/>
    </row>
    <row r="1828" spans="1:37" ht="34.049999999999997" customHeight="1" x14ac:dyDescent="0.3">
      <c r="A1828" t="s">
        <v>2735</v>
      </c>
      <c r="C1828" t="s">
        <v>592</v>
      </c>
      <c r="D1828" s="14"/>
      <c r="E1828" s="14" t="s">
        <v>56</v>
      </c>
      <c r="F1828" s="79">
        <v>5.1016949152542601</v>
      </c>
      <c r="G1828" s="80"/>
      <c r="H1828" s="14"/>
      <c r="I1828" s="14"/>
      <c r="J1828" s="15" t="s">
        <v>592</v>
      </c>
      <c r="K1828" s="64"/>
      <c r="L1828" s="64"/>
      <c r="M1828" s="15"/>
      <c r="N1828" s="81"/>
      <c r="O1828" s="82">
        <v>832.095947265625</v>
      </c>
      <c r="P1828" s="82">
        <v>3354.838623046875</v>
      </c>
      <c r="Q1828" s="75"/>
      <c r="R1828" s="83"/>
      <c r="S1828" s="83"/>
      <c r="T1828" s="77"/>
      <c r="U1828" s="77"/>
      <c r="V1828" s="77"/>
      <c r="W1828" s="77"/>
      <c r="X1828" s="50"/>
      <c r="Y1828" s="50"/>
      <c r="Z1828" s="50"/>
      <c r="AA1828" s="50"/>
      <c r="AB1828" s="49"/>
      <c r="AC1828" s="84">
        <v>1828</v>
      </c>
      <c r="AD18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8" s="107">
        <v>6.5</v>
      </c>
      <c r="AF1828" s="110"/>
      <c r="AG1828" s="2"/>
      <c r="AI1828" s="3"/>
      <c r="AJ1828" s="3"/>
      <c r="AK1828" s="3"/>
    </row>
    <row r="1829" spans="1:37" ht="34.049999999999997" customHeight="1" x14ac:dyDescent="0.3">
      <c r="A1829" t="s">
        <v>2736</v>
      </c>
      <c r="C1829" t="s">
        <v>373</v>
      </c>
      <c r="D1829" s="14"/>
      <c r="E1829" s="14" t="s">
        <v>56</v>
      </c>
      <c r="F1829" s="79">
        <v>5.1016949152542601</v>
      </c>
      <c r="G1829" s="80"/>
      <c r="H1829" s="14"/>
      <c r="I1829" s="14"/>
      <c r="J1829" s="15" t="s">
        <v>373</v>
      </c>
      <c r="K1829" s="64"/>
      <c r="L1829" s="64"/>
      <c r="M1829" s="15"/>
      <c r="N1829" s="81"/>
      <c r="O1829" s="82">
        <v>1697.174072265625</v>
      </c>
      <c r="P1829" s="82">
        <v>6664.02880859375</v>
      </c>
      <c r="Q1829" s="75"/>
      <c r="R1829" s="83"/>
      <c r="S1829" s="83"/>
      <c r="T1829" s="77"/>
      <c r="U1829" s="77"/>
      <c r="V1829" s="77"/>
      <c r="W1829" s="77"/>
      <c r="X1829" s="50"/>
      <c r="Y1829" s="50"/>
      <c r="Z1829" s="50"/>
      <c r="AA1829" s="50"/>
      <c r="AB1829" s="49"/>
      <c r="AC1829" s="84">
        <v>1829</v>
      </c>
      <c r="AD18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29" s="107">
        <v>6.5</v>
      </c>
      <c r="AF1829" s="110"/>
      <c r="AG1829" s="2"/>
      <c r="AI1829" s="3"/>
      <c r="AJ1829" s="3"/>
      <c r="AK1829" s="3"/>
    </row>
    <row r="1830" spans="1:37" ht="34.049999999999997" customHeight="1" x14ac:dyDescent="0.3">
      <c r="A1830" t="s">
        <v>2737</v>
      </c>
      <c r="C1830" t="s">
        <v>682</v>
      </c>
      <c r="D1830" s="14"/>
      <c r="E1830" s="14" t="s">
        <v>56</v>
      </c>
      <c r="F1830" s="79">
        <v>5.1016949152542601</v>
      </c>
      <c r="G1830" s="80"/>
      <c r="H1830" s="14"/>
      <c r="I1830" s="14"/>
      <c r="J1830" s="15" t="s">
        <v>682</v>
      </c>
      <c r="K1830" s="64"/>
      <c r="L1830" s="64"/>
      <c r="M1830" s="15"/>
      <c r="N1830" s="81"/>
      <c r="O1830" s="82">
        <v>1582.201416015625</v>
      </c>
      <c r="P1830" s="82">
        <v>4957.36669921875</v>
      </c>
      <c r="Q1830" s="75"/>
      <c r="R1830" s="83"/>
      <c r="S1830" s="83"/>
      <c r="T1830" s="77"/>
      <c r="U1830" s="77"/>
      <c r="V1830" s="77"/>
      <c r="W1830" s="77"/>
      <c r="X1830" s="50"/>
      <c r="Y1830" s="50"/>
      <c r="Z1830" s="50"/>
      <c r="AA1830" s="50"/>
      <c r="AB1830" s="49"/>
      <c r="AC1830" s="84">
        <v>1830</v>
      </c>
      <c r="AD18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0" s="107">
        <v>6.5</v>
      </c>
      <c r="AF1830" s="110"/>
      <c r="AG1830" s="2"/>
      <c r="AI1830" s="3"/>
      <c r="AJ1830" s="3"/>
      <c r="AK1830" s="3"/>
    </row>
    <row r="1831" spans="1:37" ht="34.049999999999997" customHeight="1" x14ac:dyDescent="0.3">
      <c r="A1831" t="s">
        <v>2738</v>
      </c>
      <c r="C1831" t="s">
        <v>243</v>
      </c>
      <c r="D1831" s="14"/>
      <c r="E1831" s="14" t="s">
        <v>56</v>
      </c>
      <c r="F1831" s="79">
        <v>5.1016949152542601</v>
      </c>
      <c r="G1831" s="80"/>
      <c r="H1831" s="14"/>
      <c r="I1831" s="14"/>
      <c r="J1831" s="15" t="s">
        <v>243</v>
      </c>
      <c r="K1831" s="64"/>
      <c r="L1831" s="64"/>
      <c r="M1831" s="15"/>
      <c r="N1831" s="81"/>
      <c r="O1831" s="82">
        <v>990.7750244140625</v>
      </c>
      <c r="P1831" s="82">
        <v>7780.8349609375</v>
      </c>
      <c r="Q1831" s="75"/>
      <c r="R1831" s="83"/>
      <c r="S1831" s="83"/>
      <c r="T1831" s="77"/>
      <c r="U1831" s="77"/>
      <c r="V1831" s="77"/>
      <c r="W1831" s="77"/>
      <c r="X1831" s="50"/>
      <c r="Y1831" s="50"/>
      <c r="Z1831" s="50"/>
      <c r="AA1831" s="50"/>
      <c r="AB1831" s="49"/>
      <c r="AC1831" s="84">
        <v>1831</v>
      </c>
      <c r="AD18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1" s="107">
        <v>6.5</v>
      </c>
      <c r="AF1831" s="110"/>
      <c r="AG1831" s="2"/>
      <c r="AI1831" s="3"/>
      <c r="AJ1831" s="3"/>
      <c r="AK1831" s="3"/>
    </row>
    <row r="1832" spans="1:37" ht="34.049999999999997" customHeight="1" x14ac:dyDescent="0.3">
      <c r="A1832" t="s">
        <v>2739</v>
      </c>
      <c r="C1832" t="s">
        <v>683</v>
      </c>
      <c r="D1832" s="14"/>
      <c r="E1832" s="14" t="s">
        <v>56</v>
      </c>
      <c r="F1832" s="79">
        <v>5.1016949152542601</v>
      </c>
      <c r="G1832" s="80"/>
      <c r="H1832" s="14"/>
      <c r="I1832" s="14"/>
      <c r="J1832" s="15" t="s">
        <v>683</v>
      </c>
      <c r="K1832" s="64"/>
      <c r="L1832" s="64"/>
      <c r="M1832" s="15"/>
      <c r="N1832" s="81"/>
      <c r="O1832" s="82">
        <v>7878.0556640625</v>
      </c>
      <c r="P1832" s="82">
        <v>6514.748046875</v>
      </c>
      <c r="Q1832" s="75"/>
      <c r="R1832" s="83"/>
      <c r="S1832" s="83"/>
      <c r="T1832" s="77"/>
      <c r="U1832" s="77"/>
      <c r="V1832" s="77"/>
      <c r="W1832" s="77"/>
      <c r="X1832" s="50"/>
      <c r="Y1832" s="50"/>
      <c r="Z1832" s="50"/>
      <c r="AA1832" s="50"/>
      <c r="AB1832" s="49"/>
      <c r="AC1832" s="84">
        <v>1832</v>
      </c>
      <c r="AD18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2" s="107">
        <v>6.5</v>
      </c>
      <c r="AF1832" s="110"/>
      <c r="AG1832" s="2"/>
      <c r="AI1832" s="3"/>
      <c r="AJ1832" s="3"/>
      <c r="AK1832" s="3"/>
    </row>
    <row r="1833" spans="1:37" ht="34.049999999999997" customHeight="1" x14ac:dyDescent="0.3">
      <c r="A1833" t="s">
        <v>2740</v>
      </c>
      <c r="C1833" t="s">
        <v>341</v>
      </c>
      <c r="D1833" s="14"/>
      <c r="E1833" s="14" t="s">
        <v>56</v>
      </c>
      <c r="F1833" s="79">
        <v>5.1016949152542601</v>
      </c>
      <c r="G1833" s="80"/>
      <c r="H1833" s="14"/>
      <c r="I1833" s="14"/>
      <c r="J1833" s="15" t="s">
        <v>341</v>
      </c>
      <c r="K1833" s="64"/>
      <c r="L1833" s="64"/>
      <c r="M1833" s="15"/>
      <c r="N1833" s="81"/>
      <c r="O1833" s="82">
        <v>3068.544189453125</v>
      </c>
      <c r="P1833" s="82">
        <v>3553.85888671875</v>
      </c>
      <c r="Q1833" s="75"/>
      <c r="R1833" s="83"/>
      <c r="S1833" s="83"/>
      <c r="T1833" s="77"/>
      <c r="U1833" s="77"/>
      <c r="V1833" s="77"/>
      <c r="W1833" s="77"/>
      <c r="X1833" s="50"/>
      <c r="Y1833" s="50"/>
      <c r="Z1833" s="50"/>
      <c r="AA1833" s="50"/>
      <c r="AB1833" s="49"/>
      <c r="AC1833" s="84">
        <v>1833</v>
      </c>
      <c r="AD18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3" s="107">
        <v>6.5</v>
      </c>
      <c r="AF1833" s="110"/>
      <c r="AG1833" s="2"/>
      <c r="AI1833" s="3"/>
      <c r="AJ1833" s="3"/>
      <c r="AK1833" s="3"/>
    </row>
    <row r="1834" spans="1:37" ht="34.049999999999997" customHeight="1" x14ac:dyDescent="0.3">
      <c r="A1834" t="s">
        <v>2741</v>
      </c>
      <c r="C1834" t="s">
        <v>388</v>
      </c>
      <c r="D1834" s="14"/>
      <c r="E1834" s="14" t="s">
        <v>56</v>
      </c>
      <c r="F1834" s="79">
        <v>5.1016949152542601</v>
      </c>
      <c r="G1834" s="80"/>
      <c r="H1834" s="14"/>
      <c r="I1834" s="14"/>
      <c r="J1834" s="15" t="s">
        <v>388</v>
      </c>
      <c r="K1834" s="64"/>
      <c r="L1834" s="64"/>
      <c r="M1834" s="15"/>
      <c r="N1834" s="81"/>
      <c r="O1834" s="82">
        <v>3435.08251953125</v>
      </c>
      <c r="P1834" s="82">
        <v>9079.3740234375</v>
      </c>
      <c r="Q1834" s="75"/>
      <c r="R1834" s="83"/>
      <c r="S1834" s="83"/>
      <c r="T1834" s="77"/>
      <c r="U1834" s="77"/>
      <c r="V1834" s="77"/>
      <c r="W1834" s="77"/>
      <c r="X1834" s="50"/>
      <c r="Y1834" s="50"/>
      <c r="Z1834" s="50"/>
      <c r="AA1834" s="50"/>
      <c r="AB1834" s="49"/>
      <c r="AC1834" s="84">
        <v>1834</v>
      </c>
      <c r="AD18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4" s="107">
        <v>6.5</v>
      </c>
      <c r="AF1834" s="110"/>
      <c r="AG1834" s="2"/>
      <c r="AI1834" s="3"/>
      <c r="AJ1834" s="3"/>
      <c r="AK1834" s="3"/>
    </row>
    <row r="1835" spans="1:37" ht="34.049999999999997" customHeight="1" x14ac:dyDescent="0.3">
      <c r="A1835" t="s">
        <v>2742</v>
      </c>
      <c r="C1835" t="s">
        <v>267</v>
      </c>
      <c r="D1835" s="14"/>
      <c r="E1835" s="14" t="s">
        <v>56</v>
      </c>
      <c r="F1835" s="79">
        <v>5.1016949152542601</v>
      </c>
      <c r="G1835" s="80"/>
      <c r="H1835" s="14"/>
      <c r="I1835" s="14"/>
      <c r="J1835" s="15" t="s">
        <v>267</v>
      </c>
      <c r="K1835" s="64"/>
      <c r="L1835" s="64"/>
      <c r="M1835" s="15"/>
      <c r="N1835" s="81"/>
      <c r="O1835" s="82">
        <v>825.79852294921875</v>
      </c>
      <c r="P1835" s="82">
        <v>7116.14111328125</v>
      </c>
      <c r="Q1835" s="75"/>
      <c r="R1835" s="83"/>
      <c r="S1835" s="83"/>
      <c r="T1835" s="77"/>
      <c r="U1835" s="77"/>
      <c r="V1835" s="77"/>
      <c r="W1835" s="77"/>
      <c r="X1835" s="50"/>
      <c r="Y1835" s="50"/>
      <c r="Z1835" s="50"/>
      <c r="AA1835" s="50"/>
      <c r="AB1835" s="49"/>
      <c r="AC1835" s="84">
        <v>1835</v>
      </c>
      <c r="AD18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5" s="107">
        <v>6.5</v>
      </c>
      <c r="AF1835" s="110"/>
      <c r="AG1835" s="2"/>
      <c r="AI1835" s="3"/>
      <c r="AJ1835" s="3"/>
      <c r="AK1835" s="3"/>
    </row>
    <row r="1836" spans="1:37" ht="34.049999999999997" customHeight="1" x14ac:dyDescent="0.3">
      <c r="A1836" t="s">
        <v>2743</v>
      </c>
      <c r="C1836" t="s">
        <v>298</v>
      </c>
      <c r="D1836" s="14"/>
      <c r="E1836" s="14" t="s">
        <v>56</v>
      </c>
      <c r="F1836" s="79">
        <v>5.1016949152542601</v>
      </c>
      <c r="G1836" s="80"/>
      <c r="H1836" s="14"/>
      <c r="I1836" s="14"/>
      <c r="J1836" s="15" t="s">
        <v>298</v>
      </c>
      <c r="K1836" s="64"/>
      <c r="L1836" s="64"/>
      <c r="M1836" s="15"/>
      <c r="N1836" s="81"/>
      <c r="O1836" s="82">
        <v>6752.22119140625</v>
      </c>
      <c r="P1836" s="82">
        <v>9182.125</v>
      </c>
      <c r="Q1836" s="75"/>
      <c r="R1836" s="83"/>
      <c r="S1836" s="83"/>
      <c r="T1836" s="77"/>
      <c r="U1836" s="77"/>
      <c r="V1836" s="77"/>
      <c r="W1836" s="77"/>
      <c r="X1836" s="50"/>
      <c r="Y1836" s="50"/>
      <c r="Z1836" s="50"/>
      <c r="AA1836" s="50"/>
      <c r="AB1836" s="49"/>
      <c r="AC1836" s="84">
        <v>1836</v>
      </c>
      <c r="AD18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6" s="107">
        <v>6.5</v>
      </c>
      <c r="AF1836" s="110"/>
      <c r="AG1836" s="2"/>
      <c r="AI1836" s="3"/>
      <c r="AJ1836" s="3"/>
      <c r="AK1836" s="3"/>
    </row>
    <row r="1837" spans="1:37" ht="34.049999999999997" customHeight="1" x14ac:dyDescent="0.3">
      <c r="A1837" t="s">
        <v>2744</v>
      </c>
      <c r="C1837" t="s">
        <v>278</v>
      </c>
      <c r="D1837" s="14"/>
      <c r="E1837" s="14" t="s">
        <v>56</v>
      </c>
      <c r="F1837" s="79">
        <v>5.1016949152542601</v>
      </c>
      <c r="G1837" s="80"/>
      <c r="H1837" s="14"/>
      <c r="I1837" s="14"/>
      <c r="J1837" s="15" t="s">
        <v>278</v>
      </c>
      <c r="K1837" s="64"/>
      <c r="L1837" s="64"/>
      <c r="M1837" s="15"/>
      <c r="N1837" s="81"/>
      <c r="O1837" s="82">
        <v>2051.0419921875</v>
      </c>
      <c r="P1837" s="82">
        <v>8435.3583984375</v>
      </c>
      <c r="Q1837" s="75"/>
      <c r="R1837" s="83"/>
      <c r="S1837" s="83"/>
      <c r="T1837" s="77"/>
      <c r="U1837" s="77"/>
      <c r="V1837" s="77"/>
      <c r="W1837" s="77"/>
      <c r="X1837" s="50"/>
      <c r="Y1837" s="50"/>
      <c r="Z1837" s="50"/>
      <c r="AA1837" s="50"/>
      <c r="AB1837" s="49"/>
      <c r="AC1837" s="84">
        <v>1837</v>
      </c>
      <c r="AD18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7" s="107">
        <v>6.5</v>
      </c>
      <c r="AF1837" s="110"/>
      <c r="AG1837" s="2"/>
      <c r="AI1837" s="3"/>
      <c r="AJ1837" s="3"/>
      <c r="AK1837" s="3"/>
    </row>
    <row r="1838" spans="1:37" ht="34.049999999999997" customHeight="1" x14ac:dyDescent="0.3">
      <c r="A1838" t="s">
        <v>2745</v>
      </c>
      <c r="C1838" t="s">
        <v>489</v>
      </c>
      <c r="D1838" s="14"/>
      <c r="E1838" s="14" t="s">
        <v>56</v>
      </c>
      <c r="F1838" s="79">
        <v>5.1016949152542601</v>
      </c>
      <c r="G1838" s="80"/>
      <c r="H1838" s="14"/>
      <c r="I1838" s="14"/>
      <c r="J1838" s="15" t="s">
        <v>489</v>
      </c>
      <c r="K1838" s="64"/>
      <c r="L1838" s="64"/>
      <c r="M1838" s="15"/>
      <c r="N1838" s="81"/>
      <c r="O1838" s="82">
        <v>483.00082397460937</v>
      </c>
      <c r="P1838" s="82">
        <v>7246.28271484375</v>
      </c>
      <c r="Q1838" s="75"/>
      <c r="R1838" s="83"/>
      <c r="S1838" s="83"/>
      <c r="T1838" s="77"/>
      <c r="U1838" s="77"/>
      <c r="V1838" s="77"/>
      <c r="W1838" s="77"/>
      <c r="X1838" s="50"/>
      <c r="Y1838" s="50"/>
      <c r="Z1838" s="50"/>
      <c r="AA1838" s="50"/>
      <c r="AB1838" s="49"/>
      <c r="AC1838" s="84">
        <v>1838</v>
      </c>
      <c r="AD18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8" s="107">
        <v>6.5</v>
      </c>
      <c r="AF1838" s="110"/>
      <c r="AG1838" s="2"/>
      <c r="AI1838" s="3"/>
      <c r="AJ1838" s="3"/>
      <c r="AK1838" s="3"/>
    </row>
    <row r="1839" spans="1:37" ht="34.049999999999997" customHeight="1" x14ac:dyDescent="0.3">
      <c r="A1839" t="s">
        <v>2746</v>
      </c>
      <c r="C1839" t="s">
        <v>443</v>
      </c>
      <c r="D1839" s="14"/>
      <c r="E1839" s="14" t="s">
        <v>56</v>
      </c>
      <c r="F1839" s="79">
        <v>5.1016949152542601</v>
      </c>
      <c r="G1839" s="80"/>
      <c r="H1839" s="14"/>
      <c r="I1839" s="14"/>
      <c r="J1839" s="15" t="s">
        <v>443</v>
      </c>
      <c r="K1839" s="64"/>
      <c r="L1839" s="64"/>
      <c r="M1839" s="15"/>
      <c r="N1839" s="81"/>
      <c r="O1839" s="82">
        <v>6331.44775390625</v>
      </c>
      <c r="P1839" s="82">
        <v>2591.170166015625</v>
      </c>
      <c r="Q1839" s="75"/>
      <c r="R1839" s="83"/>
      <c r="S1839" s="83"/>
      <c r="T1839" s="77"/>
      <c r="U1839" s="77"/>
      <c r="V1839" s="77"/>
      <c r="W1839" s="77"/>
      <c r="X1839" s="50"/>
      <c r="Y1839" s="50"/>
      <c r="Z1839" s="50"/>
      <c r="AA1839" s="50"/>
      <c r="AB1839" s="49"/>
      <c r="AC1839" s="84">
        <v>1839</v>
      </c>
      <c r="AD18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39" s="107">
        <v>6.5</v>
      </c>
      <c r="AF1839" s="110"/>
      <c r="AG1839" s="2"/>
      <c r="AI1839" s="3"/>
      <c r="AJ1839" s="3"/>
      <c r="AK1839" s="3"/>
    </row>
    <row r="1840" spans="1:37" ht="34.049999999999997" customHeight="1" x14ac:dyDescent="0.3">
      <c r="A1840" t="s">
        <v>2747</v>
      </c>
      <c r="C1840" t="s">
        <v>276</v>
      </c>
      <c r="D1840" s="14"/>
      <c r="E1840" s="14" t="s">
        <v>56</v>
      </c>
      <c r="F1840" s="79">
        <v>5.1016949152542601</v>
      </c>
      <c r="G1840" s="80"/>
      <c r="H1840" s="14"/>
      <c r="I1840" s="14"/>
      <c r="J1840" s="15" t="s">
        <v>276</v>
      </c>
      <c r="K1840" s="64"/>
      <c r="L1840" s="64"/>
      <c r="M1840" s="15"/>
      <c r="N1840" s="81"/>
      <c r="O1840" s="82">
        <v>8345.9150390625</v>
      </c>
      <c r="P1840" s="82">
        <v>7806.5576171875</v>
      </c>
      <c r="Q1840" s="75"/>
      <c r="R1840" s="83"/>
      <c r="S1840" s="83"/>
      <c r="T1840" s="77"/>
      <c r="U1840" s="77"/>
      <c r="V1840" s="77"/>
      <c r="W1840" s="77"/>
      <c r="X1840" s="50"/>
      <c r="Y1840" s="50"/>
      <c r="Z1840" s="50"/>
      <c r="AA1840" s="50"/>
      <c r="AB1840" s="49"/>
      <c r="AC1840" s="84">
        <v>1840</v>
      </c>
      <c r="AD18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0" s="107">
        <v>6.5</v>
      </c>
      <c r="AF1840" s="110"/>
      <c r="AG1840" s="2"/>
      <c r="AI1840" s="3"/>
      <c r="AJ1840" s="3"/>
      <c r="AK1840" s="3"/>
    </row>
    <row r="1841" spans="1:37" ht="34.049999999999997" customHeight="1" x14ac:dyDescent="0.3">
      <c r="A1841" t="s">
        <v>2748</v>
      </c>
      <c r="C1841" t="s">
        <v>367</v>
      </c>
      <c r="D1841" s="14"/>
      <c r="E1841" s="14" t="s">
        <v>56</v>
      </c>
      <c r="F1841" s="79">
        <v>5.1016949152542601</v>
      </c>
      <c r="G1841" s="80"/>
      <c r="H1841" s="14"/>
      <c r="I1841" s="14"/>
      <c r="J1841" s="15" t="s">
        <v>367</v>
      </c>
      <c r="K1841" s="64"/>
      <c r="L1841" s="64"/>
      <c r="M1841" s="15"/>
      <c r="N1841" s="81"/>
      <c r="O1841" s="82">
        <v>9195.52734375</v>
      </c>
      <c r="P1841" s="82">
        <v>2811.500244140625</v>
      </c>
      <c r="Q1841" s="75"/>
      <c r="R1841" s="83"/>
      <c r="S1841" s="83"/>
      <c r="T1841" s="77"/>
      <c r="U1841" s="77"/>
      <c r="V1841" s="77"/>
      <c r="W1841" s="77"/>
      <c r="X1841" s="50"/>
      <c r="Y1841" s="50"/>
      <c r="Z1841" s="50"/>
      <c r="AA1841" s="50"/>
      <c r="AB1841" s="49"/>
      <c r="AC1841" s="84">
        <v>1841</v>
      </c>
      <c r="AD18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1" s="107">
        <v>6.5</v>
      </c>
      <c r="AF1841" s="110"/>
      <c r="AG1841" s="2"/>
      <c r="AI1841" s="3"/>
      <c r="AJ1841" s="3"/>
      <c r="AK1841" s="3"/>
    </row>
    <row r="1842" spans="1:37" ht="34.049999999999997" customHeight="1" x14ac:dyDescent="0.3">
      <c r="A1842" t="s">
        <v>2749</v>
      </c>
      <c r="C1842" t="s">
        <v>409</v>
      </c>
      <c r="D1842" s="14"/>
      <c r="E1842" s="14" t="s">
        <v>56</v>
      </c>
      <c r="F1842" s="79">
        <v>5.1016949152542601</v>
      </c>
      <c r="G1842" s="80"/>
      <c r="H1842" s="14"/>
      <c r="I1842" s="14"/>
      <c r="J1842" s="15" t="s">
        <v>409</v>
      </c>
      <c r="K1842" s="64"/>
      <c r="L1842" s="64"/>
      <c r="M1842" s="15"/>
      <c r="N1842" s="81"/>
      <c r="O1842" s="82">
        <v>9325.7626953125</v>
      </c>
      <c r="P1842" s="82">
        <v>7502.873046875</v>
      </c>
      <c r="Q1842" s="75"/>
      <c r="R1842" s="83"/>
      <c r="S1842" s="83"/>
      <c r="T1842" s="77"/>
      <c r="U1842" s="77"/>
      <c r="V1842" s="77"/>
      <c r="W1842" s="77"/>
      <c r="X1842" s="50"/>
      <c r="Y1842" s="50"/>
      <c r="Z1842" s="50"/>
      <c r="AA1842" s="50"/>
      <c r="AB1842" s="49"/>
      <c r="AC1842" s="84">
        <v>1842</v>
      </c>
      <c r="AD18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2" s="107">
        <v>6.5</v>
      </c>
      <c r="AF1842" s="110"/>
      <c r="AG1842" s="2"/>
      <c r="AI1842" s="3"/>
      <c r="AJ1842" s="3"/>
      <c r="AK1842" s="3"/>
    </row>
    <row r="1843" spans="1:37" ht="34.049999999999997" customHeight="1" x14ac:dyDescent="0.3">
      <c r="A1843" t="s">
        <v>2750</v>
      </c>
      <c r="C1843" t="s">
        <v>312</v>
      </c>
      <c r="D1843" s="14"/>
      <c r="E1843" s="14" t="s">
        <v>56</v>
      </c>
      <c r="F1843" s="79">
        <v>5.1016949152542601</v>
      </c>
      <c r="G1843" s="80"/>
      <c r="H1843" s="14"/>
      <c r="I1843" s="14"/>
      <c r="J1843" s="15" t="s">
        <v>312</v>
      </c>
      <c r="K1843" s="64"/>
      <c r="L1843" s="64"/>
      <c r="M1843" s="15"/>
      <c r="N1843" s="81"/>
      <c r="O1843" s="82">
        <v>8482.302734375</v>
      </c>
      <c r="P1843" s="82">
        <v>4899.04833984375</v>
      </c>
      <c r="Q1843" s="75"/>
      <c r="R1843" s="83"/>
      <c r="S1843" s="83"/>
      <c r="T1843" s="77"/>
      <c r="U1843" s="77"/>
      <c r="V1843" s="77"/>
      <c r="W1843" s="77"/>
      <c r="X1843" s="50"/>
      <c r="Y1843" s="50"/>
      <c r="Z1843" s="50"/>
      <c r="AA1843" s="50"/>
      <c r="AB1843" s="49"/>
      <c r="AC1843" s="84">
        <v>1843</v>
      </c>
      <c r="AD18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3" s="107">
        <v>6.5</v>
      </c>
      <c r="AF1843" s="110"/>
      <c r="AG1843" s="2"/>
      <c r="AI1843" s="3"/>
      <c r="AJ1843" s="3"/>
      <c r="AK1843" s="3"/>
    </row>
    <row r="1844" spans="1:37" ht="34.049999999999997" customHeight="1" x14ac:dyDescent="0.3">
      <c r="A1844" t="s">
        <v>2751</v>
      </c>
      <c r="C1844" t="s">
        <v>278</v>
      </c>
      <c r="D1844" s="14"/>
      <c r="E1844" s="14" t="s">
        <v>56</v>
      </c>
      <c r="F1844" s="79">
        <v>5.2457627118644297</v>
      </c>
      <c r="G1844" s="80"/>
      <c r="H1844" s="14"/>
      <c r="I1844" s="14"/>
      <c r="J1844" s="15" t="s">
        <v>278</v>
      </c>
      <c r="K1844" s="64"/>
      <c r="L1844" s="64"/>
      <c r="M1844" s="15"/>
      <c r="N1844" s="81"/>
      <c r="O1844" s="82">
        <v>5935.08203125</v>
      </c>
      <c r="P1844" s="82">
        <v>7749.38134765625</v>
      </c>
      <c r="Q1844" s="75"/>
      <c r="R1844" s="83"/>
      <c r="S1844" s="83"/>
      <c r="T1844" s="77"/>
      <c r="U1844" s="77"/>
      <c r="V1844" s="77"/>
      <c r="W1844" s="77"/>
      <c r="X1844" s="50"/>
      <c r="Y1844" s="50"/>
      <c r="Z1844" s="50"/>
      <c r="AA1844" s="50"/>
      <c r="AB1844" s="49"/>
      <c r="AC1844" s="84">
        <v>1844</v>
      </c>
      <c r="AD18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4" s="107">
        <v>6.6</v>
      </c>
      <c r="AF1844" s="110"/>
      <c r="AG1844" s="2"/>
      <c r="AI1844" s="3"/>
      <c r="AJ1844" s="3"/>
      <c r="AK1844" s="3"/>
    </row>
    <row r="1845" spans="1:37" ht="34.049999999999997" customHeight="1" x14ac:dyDescent="0.3">
      <c r="A1845" t="s">
        <v>2752</v>
      </c>
      <c r="C1845" t="s">
        <v>300</v>
      </c>
      <c r="D1845" s="14"/>
      <c r="E1845" s="14" t="s">
        <v>56</v>
      </c>
      <c r="F1845" s="79">
        <v>5.3898305084745992</v>
      </c>
      <c r="G1845" s="80"/>
      <c r="H1845" s="14"/>
      <c r="I1845" s="14"/>
      <c r="J1845" s="15" t="s">
        <v>300</v>
      </c>
      <c r="K1845" s="64"/>
      <c r="L1845" s="64"/>
      <c r="M1845" s="15"/>
      <c r="N1845" s="81"/>
      <c r="O1845" s="82">
        <v>6469.09912109375</v>
      </c>
      <c r="P1845" s="82">
        <v>5052.1669921875</v>
      </c>
      <c r="Q1845" s="75"/>
      <c r="R1845" s="83"/>
      <c r="S1845" s="83"/>
      <c r="T1845" s="77"/>
      <c r="U1845" s="77"/>
      <c r="V1845" s="77"/>
      <c r="W1845" s="77"/>
      <c r="X1845" s="50"/>
      <c r="Y1845" s="50"/>
      <c r="Z1845" s="50"/>
      <c r="AA1845" s="50"/>
      <c r="AB1845" s="49"/>
      <c r="AC1845" s="84">
        <v>1845</v>
      </c>
      <c r="AD18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5" s="107">
        <v>6.7</v>
      </c>
      <c r="AF1845" s="110"/>
      <c r="AG1845" s="2"/>
      <c r="AI1845" s="3"/>
      <c r="AJ1845" s="3"/>
      <c r="AK1845" s="3"/>
    </row>
    <row r="1846" spans="1:37" ht="34.049999999999997" customHeight="1" x14ac:dyDescent="0.3">
      <c r="A1846" t="s">
        <v>2753</v>
      </c>
      <c r="C1846" t="s">
        <v>507</v>
      </c>
      <c r="D1846" s="14"/>
      <c r="E1846" s="14" t="s">
        <v>56</v>
      </c>
      <c r="F1846" s="79">
        <v>5.5338983050847679</v>
      </c>
      <c r="G1846" s="80"/>
      <c r="H1846" s="14"/>
      <c r="I1846" s="14"/>
      <c r="J1846" s="15" t="s">
        <v>507</v>
      </c>
      <c r="K1846" s="64"/>
      <c r="L1846" s="64"/>
      <c r="M1846" s="15"/>
      <c r="N1846" s="81"/>
      <c r="O1846" s="82">
        <v>2934.3359375</v>
      </c>
      <c r="P1846" s="82">
        <v>446.29022216796875</v>
      </c>
      <c r="Q1846" s="75"/>
      <c r="R1846" s="83"/>
      <c r="S1846" s="83"/>
      <c r="T1846" s="77"/>
      <c r="U1846" s="77"/>
      <c r="V1846" s="77"/>
      <c r="W1846" s="77"/>
      <c r="X1846" s="50"/>
      <c r="Y1846" s="50"/>
      <c r="Z1846" s="50"/>
      <c r="AA1846" s="50"/>
      <c r="AB1846" s="49"/>
      <c r="AC1846" s="84">
        <v>1846</v>
      </c>
      <c r="AD18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6" s="107">
        <v>6.8</v>
      </c>
      <c r="AF1846" s="110"/>
      <c r="AG1846" s="2"/>
      <c r="AI1846" s="3"/>
      <c r="AJ1846" s="3"/>
      <c r="AK1846" s="3"/>
    </row>
    <row r="1847" spans="1:37" ht="34.049999999999997" customHeight="1" x14ac:dyDescent="0.3">
      <c r="A1847" t="s">
        <v>2754</v>
      </c>
      <c r="C1847" t="s">
        <v>541</v>
      </c>
      <c r="D1847" s="14"/>
      <c r="E1847" s="14" t="s">
        <v>56</v>
      </c>
      <c r="F1847" s="79">
        <v>5.6779661016949383</v>
      </c>
      <c r="G1847" s="80"/>
      <c r="H1847" s="14"/>
      <c r="I1847" s="14"/>
      <c r="J1847" s="15" t="s">
        <v>541</v>
      </c>
      <c r="K1847" s="64"/>
      <c r="L1847" s="64"/>
      <c r="M1847" s="15"/>
      <c r="N1847" s="81"/>
      <c r="O1847" s="82">
        <v>4816.01220703125</v>
      </c>
      <c r="P1847" s="82">
        <v>6445.92724609375</v>
      </c>
      <c r="Q1847" s="75"/>
      <c r="R1847" s="83"/>
      <c r="S1847" s="83"/>
      <c r="T1847" s="77"/>
      <c r="U1847" s="77"/>
      <c r="V1847" s="77"/>
      <c r="W1847" s="77"/>
      <c r="X1847" s="50"/>
      <c r="Y1847" s="50"/>
      <c r="Z1847" s="50"/>
      <c r="AA1847" s="50"/>
      <c r="AB1847" s="49"/>
      <c r="AC1847" s="84">
        <v>1847</v>
      </c>
      <c r="AD18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7" s="107">
        <v>6.9</v>
      </c>
      <c r="AF1847" s="110"/>
      <c r="AG1847" s="2"/>
      <c r="AI1847" s="3"/>
      <c r="AJ1847" s="3"/>
      <c r="AK1847" s="3"/>
    </row>
    <row r="1848" spans="1:37" ht="34.049999999999997" customHeight="1" x14ac:dyDescent="0.3">
      <c r="A1848" t="s">
        <v>2755</v>
      </c>
      <c r="C1848" t="s">
        <v>352</v>
      </c>
      <c r="D1848" s="14"/>
      <c r="E1848" s="14" t="s">
        <v>56</v>
      </c>
      <c r="F1848" s="79">
        <v>5.822033898305107</v>
      </c>
      <c r="G1848" s="80"/>
      <c r="H1848" s="14"/>
      <c r="I1848" s="14"/>
      <c r="J1848" s="15" t="s">
        <v>352</v>
      </c>
      <c r="K1848" s="64"/>
      <c r="L1848" s="64"/>
      <c r="M1848" s="15"/>
      <c r="N1848" s="81"/>
      <c r="O1848" s="82">
        <v>3185.514892578125</v>
      </c>
      <c r="P1848" s="82">
        <v>4110.63525390625</v>
      </c>
      <c r="Q1848" s="75"/>
      <c r="R1848" s="83"/>
      <c r="S1848" s="83"/>
      <c r="T1848" s="77"/>
      <c r="U1848" s="77"/>
      <c r="V1848" s="77"/>
      <c r="W1848" s="77"/>
      <c r="X1848" s="50"/>
      <c r="Y1848" s="50"/>
      <c r="Z1848" s="50"/>
      <c r="AA1848" s="50"/>
      <c r="AB1848" s="49"/>
      <c r="AC1848" s="84">
        <v>1848</v>
      </c>
      <c r="AD18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8" s="107">
        <v>7</v>
      </c>
      <c r="AF1848" s="110"/>
      <c r="AG1848" s="2"/>
      <c r="AI1848" s="3"/>
      <c r="AJ1848" s="3"/>
      <c r="AK1848" s="3"/>
    </row>
    <row r="1849" spans="1:37" ht="34.049999999999997" customHeight="1" x14ac:dyDescent="0.3">
      <c r="A1849" t="s">
        <v>2756</v>
      </c>
      <c r="C1849" t="s">
        <v>201</v>
      </c>
      <c r="D1849" s="14"/>
      <c r="E1849" s="14" t="s">
        <v>56</v>
      </c>
      <c r="F1849" s="79">
        <v>5.9661016949152756</v>
      </c>
      <c r="G1849" s="80"/>
      <c r="H1849" s="14"/>
      <c r="I1849" s="14"/>
      <c r="J1849" s="15" t="s">
        <v>201</v>
      </c>
      <c r="K1849" s="64"/>
      <c r="L1849" s="64"/>
      <c r="M1849" s="15"/>
      <c r="N1849" s="81"/>
      <c r="O1849" s="82">
        <v>3223.080322265625</v>
      </c>
      <c r="P1849" s="82">
        <v>1910.5960693359375</v>
      </c>
      <c r="Q1849" s="75"/>
      <c r="R1849" s="83"/>
      <c r="S1849" s="83"/>
      <c r="T1849" s="77"/>
      <c r="U1849" s="77"/>
      <c r="V1849" s="77"/>
      <c r="W1849" s="77"/>
      <c r="X1849" s="50"/>
      <c r="Y1849" s="50"/>
      <c r="Z1849" s="50"/>
      <c r="AA1849" s="50"/>
      <c r="AB1849" s="49"/>
      <c r="AC1849" s="84">
        <v>1849</v>
      </c>
      <c r="AD18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49" s="107">
        <v>7.1</v>
      </c>
      <c r="AF1849" s="110"/>
      <c r="AG1849" s="2"/>
      <c r="AI1849" s="3"/>
      <c r="AJ1849" s="3"/>
      <c r="AK1849" s="3"/>
    </row>
    <row r="1850" spans="1:37" ht="34.049999999999997" customHeight="1" x14ac:dyDescent="0.3">
      <c r="A1850" t="s">
        <v>2757</v>
      </c>
      <c r="C1850" t="s">
        <v>196</v>
      </c>
      <c r="D1850" s="14"/>
      <c r="E1850" s="14" t="s">
        <v>56</v>
      </c>
      <c r="F1850" s="79">
        <v>6.1101694915254452</v>
      </c>
      <c r="G1850" s="80"/>
      <c r="H1850" s="14"/>
      <c r="I1850" s="14"/>
      <c r="J1850" s="15" t="s">
        <v>196</v>
      </c>
      <c r="K1850" s="64"/>
      <c r="L1850" s="64"/>
      <c r="M1850" s="15"/>
      <c r="N1850" s="81"/>
      <c r="O1850" s="82">
        <v>2213.73974609375</v>
      </c>
      <c r="P1850" s="82">
        <v>8389.0068359375</v>
      </c>
      <c r="Q1850" s="75"/>
      <c r="R1850" s="83"/>
      <c r="S1850" s="83"/>
      <c r="T1850" s="77"/>
      <c r="U1850" s="77"/>
      <c r="V1850" s="77"/>
      <c r="W1850" s="77"/>
      <c r="X1850" s="50"/>
      <c r="Y1850" s="50"/>
      <c r="Z1850" s="50"/>
      <c r="AA1850" s="50"/>
      <c r="AB1850" s="49"/>
      <c r="AC1850" s="84">
        <v>1850</v>
      </c>
      <c r="AD18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0" s="107">
        <v>7.2</v>
      </c>
      <c r="AF1850" s="110"/>
      <c r="AG1850" s="2"/>
      <c r="AI1850" s="3"/>
      <c r="AJ1850" s="3"/>
      <c r="AK1850" s="3"/>
    </row>
    <row r="1851" spans="1:37" ht="34.049999999999997" customHeight="1" x14ac:dyDescent="0.3">
      <c r="A1851" t="s">
        <v>2758</v>
      </c>
      <c r="C1851" t="s">
        <v>684</v>
      </c>
      <c r="D1851" s="14"/>
      <c r="E1851" s="14" t="s">
        <v>56</v>
      </c>
      <c r="F1851" s="79">
        <v>6.2542372881356139</v>
      </c>
      <c r="G1851" s="80"/>
      <c r="H1851" s="14"/>
      <c r="I1851" s="14"/>
      <c r="J1851" s="15" t="s">
        <v>684</v>
      </c>
      <c r="K1851" s="64"/>
      <c r="L1851" s="64"/>
      <c r="M1851" s="15"/>
      <c r="N1851" s="81"/>
      <c r="O1851" s="82">
        <v>864.85174560546875</v>
      </c>
      <c r="P1851" s="82">
        <v>5271.72265625</v>
      </c>
      <c r="Q1851" s="75"/>
      <c r="R1851" s="83"/>
      <c r="S1851" s="83"/>
      <c r="T1851" s="77"/>
      <c r="U1851" s="77"/>
      <c r="V1851" s="77"/>
      <c r="W1851" s="77"/>
      <c r="X1851" s="50"/>
      <c r="Y1851" s="50"/>
      <c r="Z1851" s="50"/>
      <c r="AA1851" s="50"/>
      <c r="AB1851" s="49"/>
      <c r="AC1851" s="84">
        <v>1851</v>
      </c>
      <c r="AD18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1" s="107">
        <v>7.3</v>
      </c>
      <c r="AF1851" s="110"/>
      <c r="AG1851" s="2"/>
      <c r="AI1851" s="3"/>
      <c r="AJ1851" s="3"/>
      <c r="AK1851" s="3"/>
    </row>
    <row r="1852" spans="1:37" ht="34.049999999999997" customHeight="1" x14ac:dyDescent="0.3">
      <c r="A1852" t="s">
        <v>2759</v>
      </c>
      <c r="C1852" t="s">
        <v>685</v>
      </c>
      <c r="D1852" s="14"/>
      <c r="E1852" s="14" t="s">
        <v>56</v>
      </c>
      <c r="F1852" s="79">
        <v>6.3983050847457843</v>
      </c>
      <c r="G1852" s="80"/>
      <c r="H1852" s="14"/>
      <c r="I1852" s="14"/>
      <c r="J1852" s="15" t="s">
        <v>685</v>
      </c>
      <c r="K1852" s="64"/>
      <c r="L1852" s="64"/>
      <c r="M1852" s="15"/>
      <c r="N1852" s="81"/>
      <c r="O1852" s="82">
        <v>1746.2154541015625</v>
      </c>
      <c r="P1852" s="82">
        <v>5474.54833984375</v>
      </c>
      <c r="Q1852" s="75"/>
      <c r="R1852" s="83"/>
      <c r="S1852" s="83"/>
      <c r="T1852" s="77"/>
      <c r="U1852" s="77"/>
      <c r="V1852" s="77"/>
      <c r="W1852" s="77"/>
      <c r="X1852" s="50"/>
      <c r="Y1852" s="50"/>
      <c r="Z1852" s="50"/>
      <c r="AA1852" s="50"/>
      <c r="AB1852" s="49"/>
      <c r="AC1852" s="84">
        <v>1852</v>
      </c>
      <c r="AD18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2" s="107">
        <v>7.4</v>
      </c>
      <c r="AF1852" s="110"/>
      <c r="AG1852" s="2"/>
      <c r="AI1852" s="3"/>
      <c r="AJ1852" s="3"/>
      <c r="AK1852" s="3"/>
    </row>
    <row r="1853" spans="1:37" ht="34.049999999999997" customHeight="1" x14ac:dyDescent="0.3">
      <c r="A1853" t="s">
        <v>2760</v>
      </c>
      <c r="C1853" t="s">
        <v>278</v>
      </c>
      <c r="D1853" s="14"/>
      <c r="E1853" s="14" t="s">
        <v>56</v>
      </c>
      <c r="F1853" s="79">
        <v>6.542372881355953</v>
      </c>
      <c r="G1853" s="80"/>
      <c r="H1853" s="14"/>
      <c r="I1853" s="14"/>
      <c r="J1853" s="15" t="s">
        <v>278</v>
      </c>
      <c r="K1853" s="64"/>
      <c r="L1853" s="64"/>
      <c r="M1853" s="15"/>
      <c r="N1853" s="81"/>
      <c r="O1853" s="82">
        <v>5851.83740234375</v>
      </c>
      <c r="P1853" s="82">
        <v>5810.80419921875</v>
      </c>
      <c r="Q1853" s="75"/>
      <c r="R1853" s="83"/>
      <c r="S1853" s="83"/>
      <c r="T1853" s="77"/>
      <c r="U1853" s="77"/>
      <c r="V1853" s="77"/>
      <c r="W1853" s="77"/>
      <c r="X1853" s="50"/>
      <c r="Y1853" s="50"/>
      <c r="Z1853" s="50"/>
      <c r="AA1853" s="50"/>
      <c r="AB1853" s="49"/>
      <c r="AC1853" s="84">
        <v>1853</v>
      </c>
      <c r="AD18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3" s="107">
        <v>7.5</v>
      </c>
      <c r="AF1853" s="110"/>
      <c r="AG1853" s="2"/>
      <c r="AI1853" s="3"/>
      <c r="AJ1853" s="3"/>
      <c r="AK1853" s="3"/>
    </row>
    <row r="1854" spans="1:37" ht="34.049999999999997" customHeight="1" x14ac:dyDescent="0.3">
      <c r="A1854" t="s">
        <v>2761</v>
      </c>
      <c r="C1854" t="s">
        <v>344</v>
      </c>
      <c r="D1854" s="14"/>
      <c r="E1854" s="14" t="s">
        <v>56</v>
      </c>
      <c r="F1854" s="79">
        <v>6.6864406779661225</v>
      </c>
      <c r="G1854" s="80"/>
      <c r="H1854" s="14"/>
      <c r="I1854" s="14"/>
      <c r="J1854" s="15" t="s">
        <v>344</v>
      </c>
      <c r="K1854" s="64"/>
      <c r="L1854" s="64"/>
      <c r="M1854" s="15"/>
      <c r="N1854" s="81"/>
      <c r="O1854" s="82">
        <v>3162.6611328125</v>
      </c>
      <c r="P1854" s="82">
        <v>8298.5595703125</v>
      </c>
      <c r="Q1854" s="75"/>
      <c r="R1854" s="83"/>
      <c r="S1854" s="83"/>
      <c r="T1854" s="77"/>
      <c r="U1854" s="77"/>
      <c r="V1854" s="77"/>
      <c r="W1854" s="77"/>
      <c r="X1854" s="50"/>
      <c r="Y1854" s="50"/>
      <c r="Z1854" s="50"/>
      <c r="AA1854" s="50"/>
      <c r="AB1854" s="49"/>
      <c r="AC1854" s="84">
        <v>1854</v>
      </c>
      <c r="AD18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4" s="107">
        <v>7.6</v>
      </c>
      <c r="AF1854" s="110"/>
      <c r="AG1854" s="2"/>
      <c r="AI1854" s="3"/>
      <c r="AJ1854" s="3"/>
      <c r="AK1854" s="3"/>
    </row>
    <row r="1855" spans="1:37" ht="34.049999999999997" customHeight="1" x14ac:dyDescent="0.3">
      <c r="A1855" t="s">
        <v>2762</v>
      </c>
      <c r="C1855" t="s">
        <v>443</v>
      </c>
      <c r="D1855" s="14"/>
      <c r="E1855" s="14" t="s">
        <v>56</v>
      </c>
      <c r="F1855" s="79">
        <v>6.8305084745762921</v>
      </c>
      <c r="G1855" s="80"/>
      <c r="H1855" s="14"/>
      <c r="I1855" s="14"/>
      <c r="J1855" s="15" t="s">
        <v>443</v>
      </c>
      <c r="K1855" s="64"/>
      <c r="L1855" s="64"/>
      <c r="M1855" s="15"/>
      <c r="N1855" s="81"/>
      <c r="O1855" s="82">
        <v>3290.777587890625</v>
      </c>
      <c r="P1855" s="82">
        <v>8839.9345703125</v>
      </c>
      <c r="Q1855" s="75"/>
      <c r="R1855" s="83"/>
      <c r="S1855" s="83"/>
      <c r="T1855" s="77"/>
      <c r="U1855" s="77"/>
      <c r="V1855" s="77"/>
      <c r="W1855" s="77"/>
      <c r="X1855" s="50"/>
      <c r="Y1855" s="50"/>
      <c r="Z1855" s="50"/>
      <c r="AA1855" s="50"/>
      <c r="AB1855" s="49"/>
      <c r="AC1855" s="84">
        <v>1855</v>
      </c>
      <c r="AD18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5" s="107">
        <v>7.7</v>
      </c>
      <c r="AF1855" s="110"/>
      <c r="AG1855" s="2"/>
      <c r="AI1855" s="3"/>
      <c r="AJ1855" s="3"/>
      <c r="AK1855" s="3"/>
    </row>
    <row r="1856" spans="1:37" ht="34.049999999999997" customHeight="1" x14ac:dyDescent="0.3">
      <c r="A1856" t="s">
        <v>2763</v>
      </c>
      <c r="C1856" t="s">
        <v>581</v>
      </c>
      <c r="D1856" s="14"/>
      <c r="E1856" s="14" t="s">
        <v>56</v>
      </c>
      <c r="F1856" s="79">
        <v>6.9745762711864607</v>
      </c>
      <c r="G1856" s="80"/>
      <c r="H1856" s="14"/>
      <c r="I1856" s="14"/>
      <c r="J1856" s="15" t="s">
        <v>581</v>
      </c>
      <c r="K1856" s="64"/>
      <c r="L1856" s="64"/>
      <c r="M1856" s="15"/>
      <c r="N1856" s="81"/>
      <c r="O1856" s="82">
        <v>240.15118408203125</v>
      </c>
      <c r="P1856" s="82">
        <v>3342.177734375</v>
      </c>
      <c r="Q1856" s="75"/>
      <c r="R1856" s="83"/>
      <c r="S1856" s="83"/>
      <c r="T1856" s="77"/>
      <c r="U1856" s="77"/>
      <c r="V1856" s="77"/>
      <c r="W1856" s="77"/>
      <c r="X1856" s="50"/>
      <c r="Y1856" s="50"/>
      <c r="Z1856" s="50"/>
      <c r="AA1856" s="50"/>
      <c r="AB1856" s="49"/>
      <c r="AC1856" s="84">
        <v>1856</v>
      </c>
      <c r="AD18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6" s="107">
        <v>7.8</v>
      </c>
      <c r="AF1856" s="110"/>
      <c r="AG1856" s="2"/>
      <c r="AI1856" s="3"/>
      <c r="AJ1856" s="3"/>
      <c r="AK1856" s="3"/>
    </row>
    <row r="1857" spans="1:37" ht="34.049999999999997" customHeight="1" x14ac:dyDescent="0.3">
      <c r="A1857" t="s">
        <v>2764</v>
      </c>
      <c r="C1857" t="s">
        <v>228</v>
      </c>
      <c r="D1857" s="14"/>
      <c r="E1857" s="14" t="s">
        <v>56</v>
      </c>
      <c r="F1857" s="79">
        <v>7.1186440677966312</v>
      </c>
      <c r="G1857" s="80"/>
      <c r="H1857" s="14"/>
      <c r="I1857" s="14"/>
      <c r="J1857" s="15" t="s">
        <v>228</v>
      </c>
      <c r="K1857" s="64"/>
      <c r="L1857" s="64"/>
      <c r="M1857" s="15"/>
      <c r="N1857" s="81"/>
      <c r="O1857" s="82">
        <v>6486.94384765625</v>
      </c>
      <c r="P1857" s="82">
        <v>3564.110595703125</v>
      </c>
      <c r="Q1857" s="75"/>
      <c r="R1857" s="83"/>
      <c r="S1857" s="83"/>
      <c r="T1857" s="77"/>
      <c r="U1857" s="77"/>
      <c r="V1857" s="77"/>
      <c r="W1857" s="77"/>
      <c r="X1857" s="50"/>
      <c r="Y1857" s="50"/>
      <c r="Z1857" s="50"/>
      <c r="AA1857" s="50"/>
      <c r="AB1857" s="49"/>
      <c r="AC1857" s="84">
        <v>1857</v>
      </c>
      <c r="AD18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7" s="107">
        <v>7.9</v>
      </c>
      <c r="AF1857" s="110"/>
      <c r="AG1857" s="2"/>
      <c r="AI1857" s="3"/>
      <c r="AJ1857" s="3"/>
      <c r="AK1857" s="3"/>
    </row>
    <row r="1858" spans="1:37" ht="34.049999999999997" customHeight="1" x14ac:dyDescent="0.3">
      <c r="A1858" t="s">
        <v>2765</v>
      </c>
      <c r="C1858" t="s">
        <v>502</v>
      </c>
      <c r="D1858" s="14"/>
      <c r="E1858" s="14" t="s">
        <v>56</v>
      </c>
      <c r="F1858" s="79">
        <v>7.2627118644067865</v>
      </c>
      <c r="G1858" s="80"/>
      <c r="H1858" s="14"/>
      <c r="I1858" s="14"/>
      <c r="J1858" s="15" t="s">
        <v>502</v>
      </c>
      <c r="K1858" s="64"/>
      <c r="L1858" s="64"/>
      <c r="M1858" s="15"/>
      <c r="N1858" s="81"/>
      <c r="O1858" s="82">
        <v>2608.369384765625</v>
      </c>
      <c r="P1858" s="82">
        <v>6169.87841796875</v>
      </c>
      <c r="Q1858" s="75"/>
      <c r="R1858" s="83"/>
      <c r="S1858" s="83"/>
      <c r="T1858" s="77"/>
      <c r="U1858" s="77"/>
      <c r="V1858" s="77"/>
      <c r="W1858" s="77"/>
      <c r="X1858" s="50"/>
      <c r="Y1858" s="50"/>
      <c r="Z1858" s="50"/>
      <c r="AA1858" s="50"/>
      <c r="AB1858" s="49"/>
      <c r="AC1858" s="84">
        <v>1858</v>
      </c>
      <c r="AD18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8" s="107">
        <v>7.9999999999999902</v>
      </c>
      <c r="AF1858" s="110"/>
      <c r="AG1858" s="2"/>
      <c r="AI1858" s="3"/>
      <c r="AJ1858" s="3"/>
      <c r="AK1858" s="3"/>
    </row>
    <row r="1859" spans="1:37" ht="34.049999999999997" customHeight="1" x14ac:dyDescent="0.3">
      <c r="A1859" t="s">
        <v>2766</v>
      </c>
      <c r="C1859" t="s">
        <v>341</v>
      </c>
      <c r="D1859" s="14"/>
      <c r="E1859" s="14" t="s">
        <v>56</v>
      </c>
      <c r="F1859" s="79">
        <v>7.4067796610169543</v>
      </c>
      <c r="G1859" s="80"/>
      <c r="H1859" s="14"/>
      <c r="I1859" s="14"/>
      <c r="J1859" s="15" t="s">
        <v>341</v>
      </c>
      <c r="K1859" s="64"/>
      <c r="L1859" s="64"/>
      <c r="M1859" s="15"/>
      <c r="N1859" s="81"/>
      <c r="O1859" s="82">
        <v>3573.202880859375</v>
      </c>
      <c r="P1859" s="82">
        <v>1467.9390869140625</v>
      </c>
      <c r="Q1859" s="75"/>
      <c r="R1859" s="83"/>
      <c r="S1859" s="83"/>
      <c r="T1859" s="77"/>
      <c r="U1859" s="77"/>
      <c r="V1859" s="77"/>
      <c r="W1859" s="77"/>
      <c r="X1859" s="50"/>
      <c r="Y1859" s="50"/>
      <c r="Z1859" s="50"/>
      <c r="AA1859" s="50"/>
      <c r="AB1859" s="49"/>
      <c r="AC1859" s="84">
        <v>1859</v>
      </c>
      <c r="AD18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59" s="107">
        <v>8.0999999999999908</v>
      </c>
      <c r="AF1859" s="110"/>
      <c r="AG1859" s="2"/>
      <c r="AI1859" s="3"/>
      <c r="AJ1859" s="3"/>
      <c r="AK1859" s="3"/>
    </row>
    <row r="1860" spans="1:37" ht="34.049999999999997" customHeight="1" x14ac:dyDescent="0.3">
      <c r="A1860" t="s">
        <v>2767</v>
      </c>
      <c r="C1860" t="s">
        <v>686</v>
      </c>
      <c r="D1860" s="14"/>
      <c r="E1860" s="14" t="s">
        <v>56</v>
      </c>
      <c r="F1860" s="79">
        <v>7.5508474576271238</v>
      </c>
      <c r="G1860" s="80"/>
      <c r="H1860" s="14"/>
      <c r="I1860" s="14"/>
      <c r="J1860" s="15" t="s">
        <v>686</v>
      </c>
      <c r="K1860" s="64"/>
      <c r="L1860" s="64"/>
      <c r="M1860" s="15"/>
      <c r="N1860" s="81"/>
      <c r="O1860" s="82">
        <v>9042.46484375</v>
      </c>
      <c r="P1860" s="82">
        <v>2790.4326171875</v>
      </c>
      <c r="Q1860" s="75"/>
      <c r="R1860" s="83"/>
      <c r="S1860" s="83"/>
      <c r="T1860" s="77"/>
      <c r="U1860" s="77"/>
      <c r="V1860" s="77"/>
      <c r="W1860" s="77"/>
      <c r="X1860" s="50"/>
      <c r="Y1860" s="50"/>
      <c r="Z1860" s="50"/>
      <c r="AA1860" s="50"/>
      <c r="AB1860" s="49"/>
      <c r="AC1860" s="84">
        <v>1860</v>
      </c>
      <c r="AD18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0" s="107">
        <v>8.1999999999999904</v>
      </c>
      <c r="AF1860" s="110"/>
      <c r="AG1860" s="2"/>
      <c r="AI1860" s="3"/>
      <c r="AJ1860" s="3"/>
      <c r="AK1860" s="3"/>
    </row>
    <row r="1861" spans="1:37" ht="34.049999999999997" customHeight="1" x14ac:dyDescent="0.3">
      <c r="A1861" t="s">
        <v>2768</v>
      </c>
      <c r="C1861" t="s">
        <v>300</v>
      </c>
      <c r="D1861" s="14"/>
      <c r="E1861" s="14" t="s">
        <v>56</v>
      </c>
      <c r="F1861" s="79">
        <v>7.6949152542372925</v>
      </c>
      <c r="G1861" s="80"/>
      <c r="H1861" s="14"/>
      <c r="I1861" s="14"/>
      <c r="J1861" s="15" t="s">
        <v>300</v>
      </c>
      <c r="K1861" s="64"/>
      <c r="L1861" s="64"/>
      <c r="M1861" s="15"/>
      <c r="N1861" s="81"/>
      <c r="O1861" s="82">
        <v>8506.76171875</v>
      </c>
      <c r="P1861" s="82">
        <v>5382.9873046875</v>
      </c>
      <c r="Q1861" s="75"/>
      <c r="R1861" s="83"/>
      <c r="S1861" s="83"/>
      <c r="T1861" s="77"/>
      <c r="U1861" s="77"/>
      <c r="V1861" s="77"/>
      <c r="W1861" s="77"/>
      <c r="X1861" s="50"/>
      <c r="Y1861" s="50"/>
      <c r="Z1861" s="50"/>
      <c r="AA1861" s="50"/>
      <c r="AB1861" s="49"/>
      <c r="AC1861" s="84">
        <v>1861</v>
      </c>
      <c r="AD18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1" s="107">
        <v>8.2999999999999901</v>
      </c>
      <c r="AF1861" s="110"/>
      <c r="AG1861" s="2"/>
      <c r="AI1861" s="3"/>
      <c r="AJ1861" s="3"/>
      <c r="AK1861" s="3"/>
    </row>
    <row r="1862" spans="1:37" ht="34.049999999999997" customHeight="1" x14ac:dyDescent="0.3">
      <c r="A1862" t="s">
        <v>2769</v>
      </c>
      <c r="C1862" t="s">
        <v>433</v>
      </c>
      <c r="D1862" s="14"/>
      <c r="E1862" s="14" t="s">
        <v>56</v>
      </c>
      <c r="F1862" s="79">
        <v>7.8389830508474603</v>
      </c>
      <c r="G1862" s="80"/>
      <c r="H1862" s="14"/>
      <c r="I1862" s="14"/>
      <c r="J1862" s="15" t="s">
        <v>433</v>
      </c>
      <c r="K1862" s="64"/>
      <c r="L1862" s="64"/>
      <c r="M1862" s="15"/>
      <c r="N1862" s="81"/>
      <c r="O1862" s="82">
        <v>7940.45166015625</v>
      </c>
      <c r="P1862" s="82">
        <v>7790.08544921875</v>
      </c>
      <c r="Q1862" s="75"/>
      <c r="R1862" s="83"/>
      <c r="S1862" s="83"/>
      <c r="T1862" s="77"/>
      <c r="U1862" s="77"/>
      <c r="V1862" s="77"/>
      <c r="W1862" s="77"/>
      <c r="X1862" s="50"/>
      <c r="Y1862" s="50"/>
      <c r="Z1862" s="50"/>
      <c r="AA1862" s="50"/>
      <c r="AB1862" s="49"/>
      <c r="AC1862" s="84">
        <v>1862</v>
      </c>
      <c r="AD18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2" s="107">
        <v>8.3999999999999897</v>
      </c>
      <c r="AF1862" s="110"/>
      <c r="AG1862" s="2"/>
      <c r="AI1862" s="3"/>
      <c r="AJ1862" s="3"/>
      <c r="AK1862" s="3"/>
    </row>
    <row r="1863" spans="1:37" ht="34.049999999999997" customHeight="1" x14ac:dyDescent="0.3">
      <c r="A1863" t="s">
        <v>2770</v>
      </c>
      <c r="C1863" t="s">
        <v>649</v>
      </c>
      <c r="D1863" s="14"/>
      <c r="E1863" s="14" t="s">
        <v>56</v>
      </c>
      <c r="F1863" s="79">
        <v>7.9830508474576298</v>
      </c>
      <c r="G1863" s="80"/>
      <c r="H1863" s="14"/>
      <c r="I1863" s="14"/>
      <c r="J1863" s="15" t="s">
        <v>649</v>
      </c>
      <c r="K1863" s="64"/>
      <c r="L1863" s="64"/>
      <c r="M1863" s="15"/>
      <c r="N1863" s="81"/>
      <c r="O1863" s="82">
        <v>7685.27880859375</v>
      </c>
      <c r="P1863" s="82">
        <v>7770.21533203125</v>
      </c>
      <c r="Q1863" s="75"/>
      <c r="R1863" s="83"/>
      <c r="S1863" s="83"/>
      <c r="T1863" s="77"/>
      <c r="U1863" s="77"/>
      <c r="V1863" s="77"/>
      <c r="W1863" s="77"/>
      <c r="X1863" s="50"/>
      <c r="Y1863" s="50"/>
      <c r="Z1863" s="50"/>
      <c r="AA1863" s="50"/>
      <c r="AB1863" s="49"/>
      <c r="AC1863" s="84">
        <v>1863</v>
      </c>
      <c r="AD18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3" s="107">
        <v>8.4999999999999893</v>
      </c>
      <c r="AF1863" s="110"/>
      <c r="AG1863" s="2"/>
      <c r="AI1863" s="3"/>
      <c r="AJ1863" s="3"/>
      <c r="AK1863" s="3"/>
    </row>
    <row r="1864" spans="1:37" ht="34.049999999999997" customHeight="1" x14ac:dyDescent="0.3">
      <c r="A1864" t="s">
        <v>2771</v>
      </c>
      <c r="C1864" t="s">
        <v>588</v>
      </c>
      <c r="D1864" s="14"/>
      <c r="E1864" s="14" t="s">
        <v>56</v>
      </c>
      <c r="F1864" s="79">
        <v>8.1271186440678012</v>
      </c>
      <c r="G1864" s="80"/>
      <c r="H1864" s="14"/>
      <c r="I1864" s="14"/>
      <c r="J1864" s="15" t="s">
        <v>588</v>
      </c>
      <c r="K1864" s="64"/>
      <c r="L1864" s="64"/>
      <c r="M1864" s="15"/>
      <c r="N1864" s="81"/>
      <c r="O1864" s="82">
        <v>1696.653076171875</v>
      </c>
      <c r="P1864" s="82">
        <v>6916.9716796875</v>
      </c>
      <c r="Q1864" s="75"/>
      <c r="R1864" s="83"/>
      <c r="S1864" s="83"/>
      <c r="T1864" s="77"/>
      <c r="U1864" s="77"/>
      <c r="V1864" s="77"/>
      <c r="W1864" s="77"/>
      <c r="X1864" s="50"/>
      <c r="Y1864" s="50"/>
      <c r="Z1864" s="50"/>
      <c r="AA1864" s="50"/>
      <c r="AB1864" s="49"/>
      <c r="AC1864" s="84">
        <v>1864</v>
      </c>
      <c r="AD18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4" s="107">
        <v>8.5999999999999908</v>
      </c>
      <c r="AF1864" s="110"/>
      <c r="AG1864" s="2"/>
      <c r="AI1864" s="3"/>
      <c r="AJ1864" s="3"/>
      <c r="AK1864" s="3"/>
    </row>
    <row r="1865" spans="1:37" ht="34.049999999999997" customHeight="1" x14ac:dyDescent="0.3">
      <c r="A1865" t="s">
        <v>2772</v>
      </c>
      <c r="C1865" t="s">
        <v>178</v>
      </c>
      <c r="D1865" s="14"/>
      <c r="E1865" s="14" t="s">
        <v>56</v>
      </c>
      <c r="F1865" s="79">
        <v>8.2711864406779707</v>
      </c>
      <c r="G1865" s="80"/>
      <c r="H1865" s="14"/>
      <c r="I1865" s="14"/>
      <c r="J1865" s="15" t="s">
        <v>178</v>
      </c>
      <c r="K1865" s="64"/>
      <c r="L1865" s="64"/>
      <c r="M1865" s="15"/>
      <c r="N1865" s="81"/>
      <c r="O1865" s="82">
        <v>2684.513916015625</v>
      </c>
      <c r="P1865" s="82">
        <v>2308.478271484375</v>
      </c>
      <c r="Q1865" s="75"/>
      <c r="R1865" s="83"/>
      <c r="S1865" s="83"/>
      <c r="T1865" s="77"/>
      <c r="U1865" s="77"/>
      <c r="V1865" s="77"/>
      <c r="W1865" s="77"/>
      <c r="X1865" s="50"/>
      <c r="Y1865" s="50"/>
      <c r="Z1865" s="50"/>
      <c r="AA1865" s="50"/>
      <c r="AB1865" s="49"/>
      <c r="AC1865" s="84">
        <v>1865</v>
      </c>
      <c r="AD18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5" s="107">
        <v>8.6999999999999904</v>
      </c>
      <c r="AF1865" s="110"/>
      <c r="AG1865" s="2"/>
      <c r="AI1865" s="3"/>
      <c r="AJ1865" s="3"/>
      <c r="AK1865" s="3"/>
    </row>
    <row r="1866" spans="1:37" ht="34.049999999999997" customHeight="1" x14ac:dyDescent="0.3">
      <c r="A1866" t="s">
        <v>2773</v>
      </c>
      <c r="C1866" t="s">
        <v>332</v>
      </c>
      <c r="D1866" s="14"/>
      <c r="E1866" s="14" t="s">
        <v>56</v>
      </c>
      <c r="F1866" s="79">
        <v>8.4152542372881385</v>
      </c>
      <c r="G1866" s="80"/>
      <c r="H1866" s="14"/>
      <c r="I1866" s="14"/>
      <c r="J1866" s="15" t="s">
        <v>332</v>
      </c>
      <c r="K1866" s="64"/>
      <c r="L1866" s="64"/>
      <c r="M1866" s="15"/>
      <c r="N1866" s="81"/>
      <c r="O1866" s="82">
        <v>8544.453125</v>
      </c>
      <c r="P1866" s="82">
        <v>4758.998046875</v>
      </c>
      <c r="Q1866" s="75"/>
      <c r="R1866" s="83"/>
      <c r="S1866" s="83"/>
      <c r="T1866" s="77"/>
      <c r="U1866" s="77"/>
      <c r="V1866" s="77"/>
      <c r="W1866" s="77"/>
      <c r="X1866" s="50"/>
      <c r="Y1866" s="50"/>
      <c r="Z1866" s="50"/>
      <c r="AA1866" s="50"/>
      <c r="AB1866" s="49"/>
      <c r="AC1866" s="84">
        <v>1866</v>
      </c>
      <c r="AD18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6" s="107">
        <v>8.7999999999999901</v>
      </c>
      <c r="AF1866" s="110"/>
      <c r="AG1866" s="2"/>
      <c r="AI1866" s="3"/>
      <c r="AJ1866" s="3"/>
      <c r="AK1866" s="3"/>
    </row>
    <row r="1867" spans="1:37" ht="34.049999999999997" customHeight="1" x14ac:dyDescent="0.3">
      <c r="A1867" t="s">
        <v>2774</v>
      </c>
      <c r="C1867" t="s">
        <v>193</v>
      </c>
      <c r="D1867" s="14"/>
      <c r="E1867" s="14" t="s">
        <v>56</v>
      </c>
      <c r="F1867" s="79">
        <v>8.559322033898308</v>
      </c>
      <c r="G1867" s="80"/>
      <c r="H1867" s="14"/>
      <c r="I1867" s="14"/>
      <c r="J1867" s="15" t="s">
        <v>193</v>
      </c>
      <c r="K1867" s="64"/>
      <c r="L1867" s="64"/>
      <c r="M1867" s="15"/>
      <c r="N1867" s="81"/>
      <c r="O1867" s="82">
        <v>9394.7216796875</v>
      </c>
      <c r="P1867" s="82">
        <v>3169.36865234375</v>
      </c>
      <c r="Q1867" s="75"/>
      <c r="R1867" s="83"/>
      <c r="S1867" s="83"/>
      <c r="T1867" s="77"/>
      <c r="U1867" s="77"/>
      <c r="V1867" s="77"/>
      <c r="W1867" s="77"/>
      <c r="X1867" s="50"/>
      <c r="Y1867" s="50"/>
      <c r="Z1867" s="50"/>
      <c r="AA1867" s="50"/>
      <c r="AB1867" s="49"/>
      <c r="AC1867" s="84">
        <v>1867</v>
      </c>
      <c r="AD18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7" s="107">
        <v>8.8999999999999897</v>
      </c>
      <c r="AF1867" s="110"/>
      <c r="AG1867" s="2"/>
      <c r="AI1867" s="3"/>
      <c r="AJ1867" s="3"/>
      <c r="AK1867" s="3"/>
    </row>
    <row r="1868" spans="1:37" ht="34.049999999999997" customHeight="1" x14ac:dyDescent="0.3">
      <c r="A1868" t="s">
        <v>2775</v>
      </c>
      <c r="C1868" t="s">
        <v>196</v>
      </c>
      <c r="D1868" s="14"/>
      <c r="E1868" s="14" t="s">
        <v>56</v>
      </c>
      <c r="F1868" s="79">
        <v>8.7033898305084776</v>
      </c>
      <c r="G1868" s="80"/>
      <c r="H1868" s="14"/>
      <c r="I1868" s="14"/>
      <c r="J1868" s="15" t="s">
        <v>196</v>
      </c>
      <c r="K1868" s="64"/>
      <c r="L1868" s="64"/>
      <c r="M1868" s="15"/>
      <c r="N1868" s="81"/>
      <c r="O1868" s="82">
        <v>2301.8642578125</v>
      </c>
      <c r="P1868" s="82">
        <v>556.84234619140625</v>
      </c>
      <c r="Q1868" s="75"/>
      <c r="R1868" s="83"/>
      <c r="S1868" s="83"/>
      <c r="T1868" s="77"/>
      <c r="U1868" s="77"/>
      <c r="V1868" s="77"/>
      <c r="W1868" s="77"/>
      <c r="X1868" s="50"/>
      <c r="Y1868" s="50"/>
      <c r="Z1868" s="50"/>
      <c r="AA1868" s="50"/>
      <c r="AB1868" s="49"/>
      <c r="AC1868" s="84">
        <v>1868</v>
      </c>
      <c r="AD18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8" s="107">
        <v>8.9999999999999893</v>
      </c>
      <c r="AF1868" s="110"/>
      <c r="AG1868" s="2"/>
      <c r="AI1868" s="3"/>
      <c r="AJ1868" s="3"/>
      <c r="AK1868" s="3"/>
    </row>
    <row r="1869" spans="1:37" ht="34.049999999999997" customHeight="1" x14ac:dyDescent="0.3">
      <c r="A1869" t="s">
        <v>2776</v>
      </c>
      <c r="C1869" t="s">
        <v>424</v>
      </c>
      <c r="D1869" s="14"/>
      <c r="E1869" s="14" t="s">
        <v>56</v>
      </c>
      <c r="F1869" s="79">
        <v>8.8474576271186471</v>
      </c>
      <c r="G1869" s="80"/>
      <c r="H1869" s="14"/>
      <c r="I1869" s="14"/>
      <c r="J1869" s="15" t="s">
        <v>424</v>
      </c>
      <c r="K1869" s="64"/>
      <c r="L1869" s="64"/>
      <c r="M1869" s="15"/>
      <c r="N1869" s="81"/>
      <c r="O1869" s="82">
        <v>5158.912109375</v>
      </c>
      <c r="P1869" s="82">
        <v>1225.277587890625</v>
      </c>
      <c r="Q1869" s="75"/>
      <c r="R1869" s="83"/>
      <c r="S1869" s="83"/>
      <c r="T1869" s="77"/>
      <c r="U1869" s="77"/>
      <c r="V1869" s="77"/>
      <c r="W1869" s="77"/>
      <c r="X1869" s="50"/>
      <c r="Y1869" s="50"/>
      <c r="Z1869" s="50"/>
      <c r="AA1869" s="50"/>
      <c r="AB1869" s="49"/>
      <c r="AC1869" s="84">
        <v>1869</v>
      </c>
      <c r="AD18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69" s="107">
        <v>9.0999999999999908</v>
      </c>
      <c r="AF1869" s="110"/>
      <c r="AG1869" s="2"/>
      <c r="AI1869" s="3"/>
      <c r="AJ1869" s="3"/>
      <c r="AK1869" s="3"/>
    </row>
    <row r="1870" spans="1:37" ht="34.049999999999997" customHeight="1" x14ac:dyDescent="0.3">
      <c r="A1870" t="s">
        <v>2777</v>
      </c>
      <c r="C1870" t="s">
        <v>300</v>
      </c>
      <c r="D1870" s="14"/>
      <c r="E1870" s="14" t="s">
        <v>56</v>
      </c>
      <c r="F1870" s="79">
        <v>8.9915254237288167</v>
      </c>
      <c r="G1870" s="80"/>
      <c r="H1870" s="14"/>
      <c r="I1870" s="14"/>
      <c r="J1870" s="15" t="s">
        <v>300</v>
      </c>
      <c r="K1870" s="64"/>
      <c r="L1870" s="64"/>
      <c r="M1870" s="15"/>
      <c r="N1870" s="81"/>
      <c r="O1870" s="82">
        <v>8478.6396484375</v>
      </c>
      <c r="P1870" s="82">
        <v>3881.7197265625</v>
      </c>
      <c r="Q1870" s="75"/>
      <c r="R1870" s="83"/>
      <c r="S1870" s="83"/>
      <c r="T1870" s="77"/>
      <c r="U1870" s="77"/>
      <c r="V1870" s="77"/>
      <c r="W1870" s="77"/>
      <c r="X1870" s="50"/>
      <c r="Y1870" s="50"/>
      <c r="Z1870" s="50"/>
      <c r="AA1870" s="50"/>
      <c r="AB1870" s="49"/>
      <c r="AC1870" s="84">
        <v>1870</v>
      </c>
      <c r="AD18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0" s="107">
        <v>9.1999999999999904</v>
      </c>
      <c r="AF1870" s="110"/>
      <c r="AG1870" s="2"/>
      <c r="AI1870" s="3"/>
      <c r="AJ1870" s="3"/>
      <c r="AK1870" s="3"/>
    </row>
    <row r="1871" spans="1:37" ht="34.049999999999997" customHeight="1" x14ac:dyDescent="0.3">
      <c r="A1871" t="s">
        <v>2778</v>
      </c>
      <c r="C1871" t="s">
        <v>406</v>
      </c>
      <c r="D1871" s="14"/>
      <c r="E1871" s="14" t="s">
        <v>56</v>
      </c>
      <c r="F1871" s="79">
        <v>9.1355932203389862</v>
      </c>
      <c r="G1871" s="80"/>
      <c r="H1871" s="14"/>
      <c r="I1871" s="14"/>
      <c r="J1871" s="15" t="s">
        <v>406</v>
      </c>
      <c r="K1871" s="64"/>
      <c r="L1871" s="64"/>
      <c r="M1871" s="15"/>
      <c r="N1871" s="81"/>
      <c r="O1871" s="82">
        <v>4479.76904296875</v>
      </c>
      <c r="P1871" s="82">
        <v>6450.484375</v>
      </c>
      <c r="Q1871" s="75"/>
      <c r="R1871" s="83"/>
      <c r="S1871" s="83"/>
      <c r="T1871" s="77"/>
      <c r="U1871" s="77"/>
      <c r="V1871" s="77"/>
      <c r="W1871" s="77"/>
      <c r="X1871" s="50"/>
      <c r="Y1871" s="50"/>
      <c r="Z1871" s="50"/>
      <c r="AA1871" s="50"/>
      <c r="AB1871" s="49"/>
      <c r="AC1871" s="84">
        <v>1871</v>
      </c>
      <c r="AD18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1" s="107">
        <v>9.2999999999999901</v>
      </c>
      <c r="AF1871" s="110"/>
      <c r="AG1871" s="2"/>
      <c r="AI1871" s="3"/>
      <c r="AJ1871" s="3"/>
      <c r="AK1871" s="3"/>
    </row>
    <row r="1872" spans="1:37" ht="34.049999999999997" customHeight="1" x14ac:dyDescent="0.3">
      <c r="A1872" t="s">
        <v>2779</v>
      </c>
      <c r="C1872" t="s">
        <v>443</v>
      </c>
      <c r="D1872" s="14"/>
      <c r="E1872" s="14" t="s">
        <v>56</v>
      </c>
      <c r="F1872" s="79">
        <v>9.2796610169491522</v>
      </c>
      <c r="G1872" s="80"/>
      <c r="H1872" s="14"/>
      <c r="I1872" s="14"/>
      <c r="J1872" s="15" t="s">
        <v>443</v>
      </c>
      <c r="K1872" s="64"/>
      <c r="L1872" s="64"/>
      <c r="M1872" s="15"/>
      <c r="N1872" s="81"/>
      <c r="O1872" s="82">
        <v>5709.8232421875</v>
      </c>
      <c r="P1872" s="82">
        <v>960.54425048828125</v>
      </c>
      <c r="Q1872" s="75"/>
      <c r="R1872" s="83"/>
      <c r="S1872" s="83"/>
      <c r="T1872" s="77"/>
      <c r="U1872" s="77"/>
      <c r="V1872" s="77"/>
      <c r="W1872" s="77"/>
      <c r="X1872" s="50"/>
      <c r="Y1872" s="50"/>
      <c r="Z1872" s="50"/>
      <c r="AA1872" s="50"/>
      <c r="AB1872" s="49"/>
      <c r="AC1872" s="84">
        <v>1872</v>
      </c>
      <c r="AD18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2" s="107">
        <v>9.3999999999999897</v>
      </c>
      <c r="AF1872" s="110"/>
      <c r="AG1872" s="2"/>
      <c r="AI1872" s="3"/>
      <c r="AJ1872" s="3"/>
      <c r="AK1872" s="3"/>
    </row>
    <row r="1873" spans="1:37" ht="34.049999999999997" customHeight="1" x14ac:dyDescent="0.3">
      <c r="A1873" t="s">
        <v>2780</v>
      </c>
      <c r="C1873" t="s">
        <v>687</v>
      </c>
      <c r="D1873" s="14"/>
      <c r="E1873" s="14" t="s">
        <v>56</v>
      </c>
      <c r="F1873" s="79">
        <v>9.4237288135593218</v>
      </c>
      <c r="G1873" s="80"/>
      <c r="H1873" s="14"/>
      <c r="I1873" s="14"/>
      <c r="J1873" s="15" t="s">
        <v>687</v>
      </c>
      <c r="K1873" s="64"/>
      <c r="L1873" s="64"/>
      <c r="M1873" s="15"/>
      <c r="N1873" s="81"/>
      <c r="O1873" s="82">
        <v>8636.2119140625</v>
      </c>
      <c r="P1873" s="82">
        <v>3287.9853515625</v>
      </c>
      <c r="Q1873" s="75"/>
      <c r="R1873" s="83"/>
      <c r="S1873" s="83"/>
      <c r="T1873" s="77"/>
      <c r="U1873" s="77"/>
      <c r="V1873" s="77"/>
      <c r="W1873" s="77"/>
      <c r="X1873" s="50"/>
      <c r="Y1873" s="50"/>
      <c r="Z1873" s="50"/>
      <c r="AA1873" s="50"/>
      <c r="AB1873" s="49"/>
      <c r="AC1873" s="84">
        <v>1873</v>
      </c>
      <c r="AD18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3" s="107">
        <v>9.4999999999999893</v>
      </c>
      <c r="AF1873" s="110"/>
      <c r="AG1873" s="2"/>
      <c r="AI1873" s="3"/>
      <c r="AJ1873" s="3"/>
      <c r="AK1873" s="3"/>
    </row>
    <row r="1874" spans="1:37" ht="34.049999999999997" customHeight="1" x14ac:dyDescent="0.3">
      <c r="A1874" t="s">
        <v>2781</v>
      </c>
      <c r="C1874" t="s">
        <v>373</v>
      </c>
      <c r="D1874" s="14"/>
      <c r="E1874" s="14" t="s">
        <v>56</v>
      </c>
      <c r="F1874" s="79">
        <v>9.5677966101694931</v>
      </c>
      <c r="G1874" s="80"/>
      <c r="H1874" s="14"/>
      <c r="I1874" s="14"/>
      <c r="J1874" s="15" t="s">
        <v>373</v>
      </c>
      <c r="K1874" s="64"/>
      <c r="L1874" s="64"/>
      <c r="M1874" s="15"/>
      <c r="N1874" s="81"/>
      <c r="O1874" s="82">
        <v>7276.18408203125</v>
      </c>
      <c r="P1874" s="82">
        <v>4102.11865234375</v>
      </c>
      <c r="Q1874" s="75"/>
      <c r="R1874" s="83"/>
      <c r="S1874" s="83"/>
      <c r="T1874" s="77"/>
      <c r="U1874" s="77"/>
      <c r="V1874" s="77"/>
      <c r="W1874" s="77"/>
      <c r="X1874" s="50"/>
      <c r="Y1874" s="50"/>
      <c r="Z1874" s="50"/>
      <c r="AA1874" s="50"/>
      <c r="AB1874" s="49"/>
      <c r="AC1874" s="84">
        <v>1874</v>
      </c>
      <c r="AD18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4" s="107">
        <v>9.5999999999999908</v>
      </c>
      <c r="AF1874" s="110"/>
      <c r="AG1874" s="2"/>
      <c r="AI1874" s="3"/>
      <c r="AJ1874" s="3"/>
      <c r="AK1874" s="3"/>
    </row>
    <row r="1875" spans="1:37" ht="34.049999999999997" customHeight="1" x14ac:dyDescent="0.3">
      <c r="A1875" t="s">
        <v>2782</v>
      </c>
      <c r="C1875" t="s">
        <v>341</v>
      </c>
      <c r="D1875" s="14"/>
      <c r="E1875" s="14" t="s">
        <v>56</v>
      </c>
      <c r="F1875" s="79">
        <v>9.7118644067796627</v>
      </c>
      <c r="G1875" s="80"/>
      <c r="H1875" s="14"/>
      <c r="I1875" s="14"/>
      <c r="J1875" s="15" t="s">
        <v>341</v>
      </c>
      <c r="K1875" s="64"/>
      <c r="L1875" s="64"/>
      <c r="M1875" s="15"/>
      <c r="N1875" s="81"/>
      <c r="O1875" s="82">
        <v>8120.40673828125</v>
      </c>
      <c r="P1875" s="82">
        <v>2465.94091796875</v>
      </c>
      <c r="Q1875" s="75"/>
      <c r="R1875" s="83"/>
      <c r="S1875" s="83"/>
      <c r="T1875" s="77"/>
      <c r="U1875" s="77"/>
      <c r="V1875" s="77"/>
      <c r="W1875" s="77"/>
      <c r="X1875" s="50"/>
      <c r="Y1875" s="50"/>
      <c r="Z1875" s="50"/>
      <c r="AA1875" s="50"/>
      <c r="AB1875" s="49"/>
      <c r="AC1875" s="84">
        <v>1875</v>
      </c>
      <c r="AD18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5" s="107">
        <v>9.6999999999999904</v>
      </c>
      <c r="AF1875" s="110"/>
      <c r="AG1875" s="2"/>
      <c r="AI1875" s="3"/>
      <c r="AJ1875" s="3"/>
      <c r="AK1875" s="3"/>
    </row>
    <row r="1876" spans="1:37" ht="34.049999999999997" customHeight="1" x14ac:dyDescent="0.3">
      <c r="A1876" t="s">
        <v>2783</v>
      </c>
      <c r="C1876" t="s">
        <v>284</v>
      </c>
      <c r="D1876" s="14"/>
      <c r="E1876" s="14" t="s">
        <v>56</v>
      </c>
      <c r="F1876" s="79">
        <v>9.8559322033898322</v>
      </c>
      <c r="G1876" s="80"/>
      <c r="H1876" s="14"/>
      <c r="I1876" s="14"/>
      <c r="J1876" s="15" t="s">
        <v>284</v>
      </c>
      <c r="K1876" s="64"/>
      <c r="L1876" s="64"/>
      <c r="M1876" s="15"/>
      <c r="N1876" s="81"/>
      <c r="O1876" s="82">
        <v>3859.52880859375</v>
      </c>
      <c r="P1876" s="82">
        <v>2228.96875</v>
      </c>
      <c r="Q1876" s="75"/>
      <c r="R1876" s="83"/>
      <c r="S1876" s="83"/>
      <c r="T1876" s="77"/>
      <c r="U1876" s="77"/>
      <c r="V1876" s="77"/>
      <c r="W1876" s="77"/>
      <c r="X1876" s="50"/>
      <c r="Y1876" s="50"/>
      <c r="Z1876" s="50"/>
      <c r="AA1876" s="50"/>
      <c r="AB1876" s="49"/>
      <c r="AC1876" s="84">
        <v>1876</v>
      </c>
      <c r="AD18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6" s="107">
        <v>9.7999999999999901</v>
      </c>
      <c r="AF1876" s="110"/>
      <c r="AG1876" s="2"/>
      <c r="AI1876" s="3"/>
      <c r="AJ1876" s="3"/>
      <c r="AK1876" s="3"/>
    </row>
    <row r="1877" spans="1:37" ht="34.049999999999997" customHeight="1" x14ac:dyDescent="0.3">
      <c r="A1877" t="s">
        <v>2784</v>
      </c>
      <c r="C1877" t="s">
        <v>201</v>
      </c>
      <c r="D1877" s="14"/>
      <c r="E1877" s="14" t="s">
        <v>56</v>
      </c>
      <c r="F1877" s="79">
        <v>1.7881355932203675</v>
      </c>
      <c r="G1877" s="80"/>
      <c r="H1877" s="14"/>
      <c r="I1877" s="14"/>
      <c r="J1877" s="15" t="s">
        <v>201</v>
      </c>
      <c r="K1877" s="64"/>
      <c r="L1877" s="64"/>
      <c r="M1877" s="15"/>
      <c r="N1877" s="81"/>
      <c r="O1877" s="82">
        <v>8531.9189453125</v>
      </c>
      <c r="P1877" s="82">
        <v>6715.64501953125</v>
      </c>
      <c r="Q1877" s="75"/>
      <c r="R1877" s="83"/>
      <c r="S1877" s="83"/>
      <c r="T1877" s="77"/>
      <c r="U1877" s="77"/>
      <c r="V1877" s="77"/>
      <c r="W1877" s="77"/>
      <c r="X1877" s="50"/>
      <c r="Y1877" s="50"/>
      <c r="Z1877" s="50"/>
      <c r="AA1877" s="50"/>
      <c r="AB1877" s="49"/>
      <c r="AC1877" s="84">
        <v>1877</v>
      </c>
      <c r="AD18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7" s="107">
        <v>4.2</v>
      </c>
      <c r="AF1877" s="110"/>
      <c r="AG1877" s="2"/>
      <c r="AI1877" s="3"/>
      <c r="AJ1877" s="3"/>
      <c r="AK1877" s="3"/>
    </row>
    <row r="1878" spans="1:37" ht="34.049999999999997" customHeight="1" x14ac:dyDescent="0.3">
      <c r="A1878" t="s">
        <v>2785</v>
      </c>
      <c r="C1878" t="s">
        <v>329</v>
      </c>
      <c r="D1878" s="14"/>
      <c r="E1878" s="14" t="s">
        <v>56</v>
      </c>
      <c r="F1878" s="79">
        <v>1.9322033898305364</v>
      </c>
      <c r="G1878" s="80"/>
      <c r="H1878" s="14"/>
      <c r="I1878" s="14"/>
      <c r="J1878" s="15" t="s">
        <v>329</v>
      </c>
      <c r="K1878" s="64"/>
      <c r="L1878" s="64"/>
      <c r="M1878" s="15"/>
      <c r="N1878" s="81"/>
      <c r="O1878" s="82">
        <v>5688.80517578125</v>
      </c>
      <c r="P1878" s="82">
        <v>9495.921875</v>
      </c>
      <c r="Q1878" s="75"/>
      <c r="R1878" s="83"/>
      <c r="S1878" s="83"/>
      <c r="T1878" s="77"/>
      <c r="U1878" s="77"/>
      <c r="V1878" s="77"/>
      <c r="W1878" s="77"/>
      <c r="X1878" s="50"/>
      <c r="Y1878" s="50"/>
      <c r="Z1878" s="50"/>
      <c r="AA1878" s="50"/>
      <c r="AB1878" s="49"/>
      <c r="AC1878" s="84">
        <v>1878</v>
      </c>
      <c r="AD18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8" s="107">
        <v>4.3</v>
      </c>
      <c r="AF1878" s="110"/>
      <c r="AG1878" s="2"/>
      <c r="AI1878" s="3"/>
      <c r="AJ1878" s="3"/>
      <c r="AK1878" s="3"/>
    </row>
    <row r="1879" spans="1:37" ht="34.049999999999997" customHeight="1" x14ac:dyDescent="0.3">
      <c r="A1879" t="s">
        <v>5810</v>
      </c>
      <c r="C1879" t="s">
        <v>177</v>
      </c>
      <c r="D1879" s="14"/>
      <c r="E1879" s="14" t="s">
        <v>56</v>
      </c>
      <c r="F1879" s="79">
        <v>2.0762711864407062</v>
      </c>
      <c r="G1879" s="80"/>
      <c r="H1879" s="14"/>
      <c r="I1879" s="14"/>
      <c r="J1879" s="15" t="s">
        <v>177</v>
      </c>
      <c r="K1879" s="64"/>
      <c r="L1879" s="64"/>
      <c r="M1879" s="15"/>
      <c r="N1879" s="81"/>
      <c r="O1879" s="82">
        <v>7518.88427734375</v>
      </c>
      <c r="P1879" s="82">
        <v>6301.6845703125</v>
      </c>
      <c r="Q1879" s="75"/>
      <c r="R1879" s="83"/>
      <c r="S1879" s="83"/>
      <c r="T1879" s="77"/>
      <c r="U1879" s="77"/>
      <c r="V1879" s="77"/>
      <c r="W1879" s="77"/>
      <c r="X1879" s="50"/>
      <c r="Y1879" s="50"/>
      <c r="Z1879" s="50"/>
      <c r="AA1879" s="50"/>
      <c r="AB1879" s="49"/>
      <c r="AC1879" s="84">
        <v>1879</v>
      </c>
      <c r="AD18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79" s="107">
        <v>4.4000000000000004</v>
      </c>
      <c r="AF1879" s="110"/>
      <c r="AG1879" s="2"/>
      <c r="AI1879" s="3"/>
      <c r="AJ1879" s="3"/>
      <c r="AK1879" s="3"/>
    </row>
    <row r="1880" spans="1:37" ht="34.049999999999997" customHeight="1" x14ac:dyDescent="0.3">
      <c r="A1880" t="s">
        <v>5811</v>
      </c>
      <c r="C1880" t="s">
        <v>190</v>
      </c>
      <c r="D1880" s="14"/>
      <c r="E1880" s="14" t="s">
        <v>56</v>
      </c>
      <c r="F1880" s="79">
        <v>2.2203389830508753</v>
      </c>
      <c r="G1880" s="80"/>
      <c r="H1880" s="14"/>
      <c r="I1880" s="14"/>
      <c r="J1880" s="15" t="s">
        <v>190</v>
      </c>
      <c r="K1880" s="64"/>
      <c r="L1880" s="64"/>
      <c r="M1880" s="15"/>
      <c r="N1880" s="81"/>
      <c r="O1880" s="82">
        <v>1640.41748046875</v>
      </c>
      <c r="P1880" s="82">
        <v>4680.3828125</v>
      </c>
      <c r="Q1880" s="75"/>
      <c r="R1880" s="83"/>
      <c r="S1880" s="83"/>
      <c r="T1880" s="77"/>
      <c r="U1880" s="77"/>
      <c r="V1880" s="77"/>
      <c r="W1880" s="77"/>
      <c r="X1880" s="50"/>
      <c r="Y1880" s="50"/>
      <c r="Z1880" s="50"/>
      <c r="AA1880" s="50"/>
      <c r="AB1880" s="49"/>
      <c r="AC1880" s="84">
        <v>1880</v>
      </c>
      <c r="AD18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0" s="107">
        <v>4.5</v>
      </c>
      <c r="AF1880" s="110"/>
      <c r="AG1880" s="2"/>
      <c r="AI1880" s="3"/>
      <c r="AJ1880" s="3"/>
      <c r="AK1880" s="3"/>
    </row>
    <row r="1881" spans="1:37" ht="34.049999999999997" customHeight="1" x14ac:dyDescent="0.3">
      <c r="A1881" t="s">
        <v>5812</v>
      </c>
      <c r="C1881" t="s">
        <v>190</v>
      </c>
      <c r="D1881" s="14"/>
      <c r="E1881" s="14" t="s">
        <v>56</v>
      </c>
      <c r="F1881" s="79">
        <v>2.364406779661044</v>
      </c>
      <c r="G1881" s="80"/>
      <c r="H1881" s="14"/>
      <c r="I1881" s="14"/>
      <c r="J1881" s="15" t="s">
        <v>190</v>
      </c>
      <c r="K1881" s="64"/>
      <c r="L1881" s="64"/>
      <c r="M1881" s="15"/>
      <c r="N1881" s="81"/>
      <c r="O1881" s="82">
        <v>4633.771484375</v>
      </c>
      <c r="P1881" s="82">
        <v>2080.5068359375</v>
      </c>
      <c r="Q1881" s="75"/>
      <c r="R1881" s="83"/>
      <c r="S1881" s="83"/>
      <c r="T1881" s="77"/>
      <c r="U1881" s="77"/>
      <c r="V1881" s="77"/>
      <c r="W1881" s="77"/>
      <c r="X1881" s="50"/>
      <c r="Y1881" s="50"/>
      <c r="Z1881" s="50"/>
      <c r="AA1881" s="50"/>
      <c r="AB1881" s="49"/>
      <c r="AC1881" s="84">
        <v>1881</v>
      </c>
      <c r="AD18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1" s="107">
        <v>4.5999999999999996</v>
      </c>
      <c r="AF1881" s="110"/>
      <c r="AG1881" s="2"/>
      <c r="AI1881" s="3"/>
      <c r="AJ1881" s="3"/>
      <c r="AK1881" s="3"/>
    </row>
    <row r="1882" spans="1:37" ht="34.049999999999997" customHeight="1" x14ac:dyDescent="0.3">
      <c r="A1882" t="s">
        <v>5813</v>
      </c>
      <c r="C1882" t="s">
        <v>464</v>
      </c>
      <c r="D1882" s="14"/>
      <c r="E1882" s="14" t="s">
        <v>56</v>
      </c>
      <c r="F1882" s="79">
        <v>2.508474576271214</v>
      </c>
      <c r="G1882" s="80"/>
      <c r="H1882" s="14"/>
      <c r="I1882" s="14"/>
      <c r="J1882" s="15" t="s">
        <v>464</v>
      </c>
      <c r="K1882" s="64"/>
      <c r="L1882" s="64"/>
      <c r="M1882" s="15"/>
      <c r="N1882" s="81"/>
      <c r="O1882" s="82">
        <v>4388.1181640625</v>
      </c>
      <c r="P1882" s="82">
        <v>8079.80078125</v>
      </c>
      <c r="Q1882" s="75"/>
      <c r="R1882" s="83"/>
      <c r="S1882" s="83"/>
      <c r="T1882" s="77"/>
      <c r="U1882" s="77"/>
      <c r="V1882" s="77"/>
      <c r="W1882" s="77"/>
      <c r="X1882" s="50"/>
      <c r="Y1882" s="50"/>
      <c r="Z1882" s="50"/>
      <c r="AA1882" s="50"/>
      <c r="AB1882" s="49"/>
      <c r="AC1882" s="84">
        <v>1882</v>
      </c>
      <c r="AD18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2" s="107">
        <v>4.7</v>
      </c>
      <c r="AF1882" s="110"/>
      <c r="AG1882" s="2"/>
      <c r="AI1882" s="3"/>
      <c r="AJ1882" s="3"/>
      <c r="AK1882" s="3"/>
    </row>
    <row r="1883" spans="1:37" ht="34.049999999999997" customHeight="1" x14ac:dyDescent="0.3">
      <c r="A1883" t="s">
        <v>5814</v>
      </c>
      <c r="C1883" t="s">
        <v>176</v>
      </c>
      <c r="D1883" s="14"/>
      <c r="E1883" s="14" t="s">
        <v>56</v>
      </c>
      <c r="F1883" s="79">
        <v>2.6525423728813826</v>
      </c>
      <c r="G1883" s="80"/>
      <c r="H1883" s="14"/>
      <c r="I1883" s="14"/>
      <c r="J1883" s="15" t="s">
        <v>176</v>
      </c>
      <c r="K1883" s="64"/>
      <c r="L1883" s="64"/>
      <c r="M1883" s="15"/>
      <c r="N1883" s="81"/>
      <c r="O1883" s="82">
        <v>4170.62890625</v>
      </c>
      <c r="P1883" s="82">
        <v>6935.6044921875</v>
      </c>
      <c r="Q1883" s="75"/>
      <c r="R1883" s="83"/>
      <c r="S1883" s="83"/>
      <c r="T1883" s="77"/>
      <c r="U1883" s="77"/>
      <c r="V1883" s="77"/>
      <c r="W1883" s="77"/>
      <c r="X1883" s="50"/>
      <c r="Y1883" s="50"/>
      <c r="Z1883" s="50"/>
      <c r="AA1883" s="50"/>
      <c r="AB1883" s="49"/>
      <c r="AC1883" s="84">
        <v>1883</v>
      </c>
      <c r="AD18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3" s="107">
        <v>4.8</v>
      </c>
      <c r="AF1883" s="110"/>
      <c r="AG1883" s="2"/>
      <c r="AI1883" s="3"/>
      <c r="AJ1883" s="3"/>
      <c r="AK1883" s="3"/>
    </row>
    <row r="1884" spans="1:37" ht="34.049999999999997" customHeight="1" x14ac:dyDescent="0.3">
      <c r="A1884" t="s">
        <v>2192</v>
      </c>
      <c r="C1884" t="s">
        <v>576</v>
      </c>
      <c r="D1884" s="14"/>
      <c r="E1884" s="14" t="s">
        <v>56</v>
      </c>
      <c r="F1884" s="79">
        <v>2.7966101694915526</v>
      </c>
      <c r="G1884" s="80"/>
      <c r="H1884" s="14"/>
      <c r="I1884" s="14"/>
      <c r="J1884" s="15" t="s">
        <v>576</v>
      </c>
      <c r="K1884" s="64"/>
      <c r="L1884" s="64"/>
      <c r="M1884" s="15"/>
      <c r="N1884" s="81"/>
      <c r="O1884" s="82">
        <v>5773.169921875</v>
      </c>
      <c r="P1884" s="82">
        <v>9164.2919921875</v>
      </c>
      <c r="Q1884" s="75"/>
      <c r="R1884" s="83"/>
      <c r="S1884" s="83"/>
      <c r="T1884" s="77"/>
      <c r="U1884" s="77"/>
      <c r="V1884" s="77"/>
      <c r="W1884" s="77"/>
      <c r="X1884" s="50"/>
      <c r="Y1884" s="50"/>
      <c r="Z1884" s="50"/>
      <c r="AA1884" s="50"/>
      <c r="AB1884" s="49"/>
      <c r="AC1884" s="84">
        <v>1884</v>
      </c>
      <c r="AD18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4" s="107">
        <v>4.9000000000000004</v>
      </c>
      <c r="AF1884" s="110"/>
      <c r="AG1884" s="2"/>
      <c r="AI1884" s="3"/>
      <c r="AJ1884" s="3"/>
      <c r="AK1884" s="3"/>
    </row>
    <row r="1885" spans="1:37" ht="34.049999999999997" customHeight="1" x14ac:dyDescent="0.3">
      <c r="A1885" t="s">
        <v>5815</v>
      </c>
      <c r="C1885" t="s">
        <v>592</v>
      </c>
      <c r="D1885" s="14"/>
      <c r="E1885" s="14" t="s">
        <v>56</v>
      </c>
      <c r="F1885" s="79">
        <v>2.9406779661017213</v>
      </c>
      <c r="G1885" s="80"/>
      <c r="H1885" s="14"/>
      <c r="I1885" s="14"/>
      <c r="J1885" s="15" t="s">
        <v>592</v>
      </c>
      <c r="K1885" s="64"/>
      <c r="L1885" s="64"/>
      <c r="M1885" s="15"/>
      <c r="N1885" s="81"/>
      <c r="O1885" s="82">
        <v>7532.98974609375</v>
      </c>
      <c r="P1885" s="82">
        <v>3478.062255859375</v>
      </c>
      <c r="Q1885" s="75"/>
      <c r="R1885" s="83"/>
      <c r="S1885" s="83"/>
      <c r="T1885" s="77"/>
      <c r="U1885" s="77"/>
      <c r="V1885" s="77"/>
      <c r="W1885" s="77"/>
      <c r="X1885" s="50"/>
      <c r="Y1885" s="50"/>
      <c r="Z1885" s="50"/>
      <c r="AA1885" s="50"/>
      <c r="AB1885" s="49"/>
      <c r="AC1885" s="84">
        <v>1885</v>
      </c>
      <c r="AD18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5" s="107">
        <v>5</v>
      </c>
      <c r="AF1885" s="110"/>
      <c r="AG1885" s="2"/>
      <c r="AI1885" s="3"/>
      <c r="AJ1885" s="3"/>
      <c r="AK1885" s="3"/>
    </row>
    <row r="1886" spans="1:37" ht="34.049999999999997" customHeight="1" x14ac:dyDescent="0.3">
      <c r="A1886" t="s">
        <v>5816</v>
      </c>
      <c r="C1886" t="s">
        <v>1070</v>
      </c>
      <c r="D1886" s="14"/>
      <c r="E1886" s="14" t="s">
        <v>56</v>
      </c>
      <c r="F1886" s="79">
        <v>3.0847457627118899</v>
      </c>
      <c r="G1886" s="80"/>
      <c r="H1886" s="14"/>
      <c r="I1886" s="14"/>
      <c r="J1886" s="15" t="s">
        <v>1070</v>
      </c>
      <c r="K1886" s="64"/>
      <c r="L1886" s="64"/>
      <c r="M1886" s="15"/>
      <c r="N1886" s="81"/>
      <c r="O1886" s="82">
        <v>1161.20458984375</v>
      </c>
      <c r="P1886" s="82">
        <v>6144.1875</v>
      </c>
      <c r="Q1886" s="75"/>
      <c r="R1886" s="83"/>
      <c r="S1886" s="83"/>
      <c r="T1886" s="77"/>
      <c r="U1886" s="77"/>
      <c r="V1886" s="77"/>
      <c r="W1886" s="77"/>
      <c r="X1886" s="50"/>
      <c r="Y1886" s="50"/>
      <c r="Z1886" s="50"/>
      <c r="AA1886" s="50"/>
      <c r="AB1886" s="49"/>
      <c r="AC1886" s="84">
        <v>1886</v>
      </c>
      <c r="AD18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6" s="107">
        <v>5.0999999999999996</v>
      </c>
      <c r="AF1886" s="110"/>
      <c r="AG1886" s="2"/>
      <c r="AI1886" s="3"/>
      <c r="AJ1886" s="3"/>
      <c r="AK1886" s="3"/>
    </row>
    <row r="1887" spans="1:37" ht="34.049999999999997" customHeight="1" x14ac:dyDescent="0.3">
      <c r="A1887" t="s">
        <v>5817</v>
      </c>
      <c r="C1887" t="s">
        <v>755</v>
      </c>
      <c r="D1887" s="14"/>
      <c r="E1887" s="14" t="s">
        <v>56</v>
      </c>
      <c r="F1887" s="79">
        <v>3.2288135593220604</v>
      </c>
      <c r="G1887" s="80"/>
      <c r="H1887" s="14"/>
      <c r="I1887" s="14"/>
      <c r="J1887" s="15" t="s">
        <v>755</v>
      </c>
      <c r="K1887" s="64"/>
      <c r="L1887" s="64"/>
      <c r="M1887" s="15"/>
      <c r="N1887" s="81"/>
      <c r="O1887" s="82">
        <v>6648.00390625</v>
      </c>
      <c r="P1887" s="82">
        <v>2942.932373046875</v>
      </c>
      <c r="Q1887" s="75"/>
      <c r="R1887" s="83"/>
      <c r="S1887" s="83"/>
      <c r="T1887" s="77"/>
      <c r="U1887" s="77"/>
      <c r="V1887" s="77"/>
      <c r="W1887" s="77"/>
      <c r="X1887" s="50"/>
      <c r="Y1887" s="50"/>
      <c r="Z1887" s="50"/>
      <c r="AA1887" s="50"/>
      <c r="AB1887" s="49"/>
      <c r="AC1887" s="84">
        <v>1887</v>
      </c>
      <c r="AD18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7" s="107">
        <v>5.2</v>
      </c>
      <c r="AF1887" s="110"/>
      <c r="AG1887" s="2"/>
      <c r="AI1887" s="3"/>
      <c r="AJ1887" s="3"/>
      <c r="AK1887" s="3"/>
    </row>
    <row r="1888" spans="1:37" ht="34.049999999999997" customHeight="1" x14ac:dyDescent="0.3">
      <c r="A1888" t="s">
        <v>5818</v>
      </c>
      <c r="C1888" t="s">
        <v>602</v>
      </c>
      <c r="D1888" s="14"/>
      <c r="E1888" s="14" t="s">
        <v>56</v>
      </c>
      <c r="F1888" s="79">
        <v>3.372881355932229</v>
      </c>
      <c r="G1888" s="80"/>
      <c r="H1888" s="14"/>
      <c r="I1888" s="14"/>
      <c r="J1888" s="15" t="s">
        <v>602</v>
      </c>
      <c r="K1888" s="64"/>
      <c r="L1888" s="64"/>
      <c r="M1888" s="15"/>
      <c r="N1888" s="81"/>
      <c r="O1888" s="82">
        <v>6052.16943359375</v>
      </c>
      <c r="P1888" s="82">
        <v>8620.8955078125</v>
      </c>
      <c r="Q1888" s="75"/>
      <c r="R1888" s="83"/>
      <c r="S1888" s="83"/>
      <c r="T1888" s="77"/>
      <c r="U1888" s="77"/>
      <c r="V1888" s="77"/>
      <c r="W1888" s="77"/>
      <c r="X1888" s="50"/>
      <c r="Y1888" s="50"/>
      <c r="Z1888" s="50"/>
      <c r="AA1888" s="50"/>
      <c r="AB1888" s="49"/>
      <c r="AC1888" s="84">
        <v>1888</v>
      </c>
      <c r="AD18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8" s="107">
        <v>5.3</v>
      </c>
      <c r="AF1888" s="110"/>
      <c r="AG1888" s="2"/>
      <c r="AI1888" s="3"/>
      <c r="AJ1888" s="3"/>
      <c r="AK1888" s="3"/>
    </row>
    <row r="1889" spans="1:37" ht="34.049999999999997" customHeight="1" x14ac:dyDescent="0.3">
      <c r="A1889" t="s">
        <v>5819</v>
      </c>
      <c r="C1889" t="s">
        <v>278</v>
      </c>
      <c r="D1889" s="14"/>
      <c r="E1889" s="14" t="s">
        <v>56</v>
      </c>
      <c r="F1889" s="79">
        <v>3.516949152542399</v>
      </c>
      <c r="G1889" s="80"/>
      <c r="H1889" s="14"/>
      <c r="I1889" s="14"/>
      <c r="J1889" s="15" t="s">
        <v>278</v>
      </c>
      <c r="K1889" s="64"/>
      <c r="L1889" s="64"/>
      <c r="M1889" s="15"/>
      <c r="N1889" s="81"/>
      <c r="O1889" s="82">
        <v>5755.53759765625</v>
      </c>
      <c r="P1889" s="82">
        <v>8164.5634765625</v>
      </c>
      <c r="Q1889" s="75"/>
      <c r="R1889" s="83"/>
      <c r="S1889" s="83"/>
      <c r="T1889" s="77"/>
      <c r="U1889" s="77"/>
      <c r="V1889" s="77"/>
      <c r="W1889" s="77"/>
      <c r="X1889" s="50"/>
      <c r="Y1889" s="50"/>
      <c r="Z1889" s="50"/>
      <c r="AA1889" s="50"/>
      <c r="AB1889" s="49"/>
      <c r="AC1889" s="84">
        <v>1889</v>
      </c>
      <c r="AD18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89" s="107">
        <v>5.4</v>
      </c>
      <c r="AF1889" s="110"/>
      <c r="AG1889" s="2"/>
      <c r="AI1889" s="3"/>
      <c r="AJ1889" s="3"/>
      <c r="AK1889" s="3"/>
    </row>
    <row r="1890" spans="1:37" ht="34.049999999999997" customHeight="1" x14ac:dyDescent="0.3">
      <c r="A1890" t="s">
        <v>5820</v>
      </c>
      <c r="C1890" t="s">
        <v>398</v>
      </c>
      <c r="D1890" s="14"/>
      <c r="E1890" s="14" t="s">
        <v>56</v>
      </c>
      <c r="F1890" s="79">
        <v>3.6610169491525677</v>
      </c>
      <c r="G1890" s="80"/>
      <c r="H1890" s="14"/>
      <c r="I1890" s="14"/>
      <c r="J1890" s="15" t="s">
        <v>398</v>
      </c>
      <c r="K1890" s="64"/>
      <c r="L1890" s="64"/>
      <c r="M1890" s="15"/>
      <c r="N1890" s="81"/>
      <c r="O1890" s="82">
        <v>4612.326171875</v>
      </c>
      <c r="P1890" s="82">
        <v>1854.25830078125</v>
      </c>
      <c r="Q1890" s="75"/>
      <c r="R1890" s="83"/>
      <c r="S1890" s="83"/>
      <c r="T1890" s="77"/>
      <c r="U1890" s="77"/>
      <c r="V1890" s="77"/>
      <c r="W1890" s="77"/>
      <c r="X1890" s="50"/>
      <c r="Y1890" s="50"/>
      <c r="Z1890" s="50"/>
      <c r="AA1890" s="50"/>
      <c r="AB1890" s="49"/>
      <c r="AC1890" s="84">
        <v>1890</v>
      </c>
      <c r="AD18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0" s="107">
        <v>5.5</v>
      </c>
      <c r="AF1890" s="110"/>
      <c r="AG1890" s="2"/>
      <c r="AI1890" s="3"/>
      <c r="AJ1890" s="3"/>
      <c r="AK1890" s="3"/>
    </row>
    <row r="1891" spans="1:37" ht="34.049999999999997" customHeight="1" x14ac:dyDescent="0.3">
      <c r="A1891" t="s">
        <v>5821</v>
      </c>
      <c r="C1891" t="s">
        <v>537</v>
      </c>
      <c r="D1891" s="14"/>
      <c r="E1891" s="14" t="s">
        <v>56</v>
      </c>
      <c r="F1891" s="79">
        <v>3.8050847457627364</v>
      </c>
      <c r="G1891" s="80"/>
      <c r="H1891" s="14"/>
      <c r="I1891" s="14"/>
      <c r="J1891" s="15" t="s">
        <v>537</v>
      </c>
      <c r="K1891" s="64"/>
      <c r="L1891" s="64"/>
      <c r="M1891" s="15"/>
      <c r="N1891" s="81"/>
      <c r="O1891" s="82">
        <v>7556.56298828125</v>
      </c>
      <c r="P1891" s="82">
        <v>804.90948486328125</v>
      </c>
      <c r="Q1891" s="75"/>
      <c r="R1891" s="83"/>
      <c r="S1891" s="83"/>
      <c r="T1891" s="77"/>
      <c r="U1891" s="77"/>
      <c r="V1891" s="77"/>
      <c r="W1891" s="77"/>
      <c r="X1891" s="50"/>
      <c r="Y1891" s="50"/>
      <c r="Z1891" s="50"/>
      <c r="AA1891" s="50"/>
      <c r="AB1891" s="49"/>
      <c r="AC1891" s="84">
        <v>1891</v>
      </c>
      <c r="AD18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1" s="107">
        <v>5.6</v>
      </c>
      <c r="AF1891" s="110"/>
      <c r="AG1891" s="2"/>
      <c r="AI1891" s="3"/>
      <c r="AJ1891" s="3"/>
      <c r="AK1891" s="3"/>
    </row>
    <row r="1892" spans="1:37" ht="34.049999999999997" customHeight="1" x14ac:dyDescent="0.3">
      <c r="A1892" t="s">
        <v>5822</v>
      </c>
      <c r="C1892" t="s">
        <v>1071</v>
      </c>
      <c r="D1892" s="14"/>
      <c r="E1892" s="14" t="s">
        <v>56</v>
      </c>
      <c r="F1892" s="79">
        <v>3.9491525423728926</v>
      </c>
      <c r="G1892" s="80"/>
      <c r="H1892" s="14"/>
      <c r="I1892" s="14"/>
      <c r="J1892" s="15" t="s">
        <v>1071</v>
      </c>
      <c r="K1892" s="64"/>
      <c r="L1892" s="64"/>
      <c r="M1892" s="15"/>
      <c r="N1892" s="81"/>
      <c r="O1892" s="82">
        <v>610.3380126953125</v>
      </c>
      <c r="P1892" s="82">
        <v>5611.68359375</v>
      </c>
      <c r="Q1892" s="75"/>
      <c r="R1892" s="83"/>
      <c r="S1892" s="83"/>
      <c r="T1892" s="77"/>
      <c r="U1892" s="77"/>
      <c r="V1892" s="77"/>
      <c r="W1892" s="77"/>
      <c r="X1892" s="50"/>
      <c r="Y1892" s="50"/>
      <c r="Z1892" s="50"/>
      <c r="AA1892" s="50"/>
      <c r="AB1892" s="49"/>
      <c r="AC1892" s="84">
        <v>1892</v>
      </c>
      <c r="AD18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2" s="107">
        <v>5.6999999999999904</v>
      </c>
      <c r="AF1892" s="110"/>
      <c r="AG1892" s="2"/>
      <c r="AI1892" s="3"/>
      <c r="AJ1892" s="3"/>
      <c r="AK1892" s="3"/>
    </row>
    <row r="1893" spans="1:37" ht="34.049999999999997" customHeight="1" x14ac:dyDescent="0.3">
      <c r="A1893" t="s">
        <v>5823</v>
      </c>
      <c r="C1893" t="s">
        <v>566</v>
      </c>
      <c r="D1893" s="14"/>
      <c r="E1893" s="14" t="s">
        <v>56</v>
      </c>
      <c r="F1893" s="79">
        <v>4.0932203389830608</v>
      </c>
      <c r="G1893" s="80"/>
      <c r="H1893" s="14"/>
      <c r="I1893" s="14"/>
      <c r="J1893" s="15" t="s">
        <v>566</v>
      </c>
      <c r="K1893" s="64"/>
      <c r="L1893" s="64"/>
      <c r="M1893" s="15"/>
      <c r="N1893" s="81"/>
      <c r="O1893" s="82">
        <v>4835.0634765625</v>
      </c>
      <c r="P1893" s="82">
        <v>429.21133422851562</v>
      </c>
      <c r="Q1893" s="75"/>
      <c r="R1893" s="83"/>
      <c r="S1893" s="83"/>
      <c r="T1893" s="77"/>
      <c r="U1893" s="77"/>
      <c r="V1893" s="77"/>
      <c r="W1893" s="77"/>
      <c r="X1893" s="50"/>
      <c r="Y1893" s="50"/>
      <c r="Z1893" s="50"/>
      <c r="AA1893" s="50"/>
      <c r="AB1893" s="49"/>
      <c r="AC1893" s="84">
        <v>1893</v>
      </c>
      <c r="AD18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3" s="107">
        <v>5.7999999999999901</v>
      </c>
      <c r="AF1893" s="110"/>
      <c r="AG1893" s="2"/>
      <c r="AI1893" s="3"/>
      <c r="AJ1893" s="3"/>
      <c r="AK1893" s="3"/>
    </row>
    <row r="1894" spans="1:37" ht="34.049999999999997" customHeight="1" x14ac:dyDescent="0.3">
      <c r="A1894" t="s">
        <v>5824</v>
      </c>
      <c r="C1894" t="s">
        <v>278</v>
      </c>
      <c r="D1894" s="14"/>
      <c r="E1894" s="14" t="s">
        <v>56</v>
      </c>
      <c r="F1894" s="79">
        <v>4.2372881355932304</v>
      </c>
      <c r="G1894" s="80"/>
      <c r="H1894" s="14"/>
      <c r="I1894" s="14"/>
      <c r="J1894" s="15" t="s">
        <v>278</v>
      </c>
      <c r="K1894" s="64"/>
      <c r="L1894" s="64"/>
      <c r="M1894" s="15"/>
      <c r="N1894" s="81"/>
      <c r="O1894" s="82">
        <v>5398.3037109375</v>
      </c>
      <c r="P1894" s="82">
        <v>4923.93359375</v>
      </c>
      <c r="Q1894" s="75"/>
      <c r="R1894" s="83"/>
      <c r="S1894" s="83"/>
      <c r="T1894" s="77"/>
      <c r="U1894" s="77"/>
      <c r="V1894" s="77"/>
      <c r="W1894" s="77"/>
      <c r="X1894" s="50"/>
      <c r="Y1894" s="50"/>
      <c r="Z1894" s="50"/>
      <c r="AA1894" s="50"/>
      <c r="AB1894" s="49"/>
      <c r="AC1894" s="84">
        <v>1894</v>
      </c>
      <c r="AD18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4" s="107">
        <v>5.8999999999999897</v>
      </c>
      <c r="AF1894" s="110"/>
      <c r="AG1894" s="2"/>
      <c r="AI1894" s="3"/>
      <c r="AJ1894" s="3"/>
      <c r="AK1894" s="3"/>
    </row>
    <row r="1895" spans="1:37" ht="34.049999999999997" customHeight="1" x14ac:dyDescent="0.3">
      <c r="A1895" t="s">
        <v>5825</v>
      </c>
      <c r="C1895" t="s">
        <v>278</v>
      </c>
      <c r="D1895" s="14"/>
      <c r="E1895" s="14" t="s">
        <v>56</v>
      </c>
      <c r="F1895" s="79">
        <v>4.3813559322033999</v>
      </c>
      <c r="G1895" s="80"/>
      <c r="H1895" s="14"/>
      <c r="I1895" s="14"/>
      <c r="J1895" s="15" t="s">
        <v>278</v>
      </c>
      <c r="K1895" s="64"/>
      <c r="L1895" s="64"/>
      <c r="M1895" s="15"/>
      <c r="N1895" s="81"/>
      <c r="O1895" s="82">
        <v>4378.9765625</v>
      </c>
      <c r="P1895" s="82">
        <v>3725.746826171875</v>
      </c>
      <c r="Q1895" s="75"/>
      <c r="R1895" s="83"/>
      <c r="S1895" s="83"/>
      <c r="T1895" s="77"/>
      <c r="U1895" s="77"/>
      <c r="V1895" s="77"/>
      <c r="W1895" s="77"/>
      <c r="X1895" s="50"/>
      <c r="Y1895" s="50"/>
      <c r="Z1895" s="50"/>
      <c r="AA1895" s="50"/>
      <c r="AB1895" s="49"/>
      <c r="AC1895" s="84">
        <v>1895</v>
      </c>
      <c r="AD18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5" s="107">
        <v>5.9999999999999902</v>
      </c>
      <c r="AF1895" s="110"/>
      <c r="AG1895" s="2"/>
      <c r="AI1895" s="3"/>
      <c r="AJ1895" s="3"/>
      <c r="AK1895" s="3"/>
    </row>
    <row r="1896" spans="1:37" ht="34.049999999999997" customHeight="1" x14ac:dyDescent="0.3">
      <c r="A1896" t="s">
        <v>5826</v>
      </c>
      <c r="C1896" t="s">
        <v>1072</v>
      </c>
      <c r="D1896" s="14"/>
      <c r="E1896" s="14" t="s">
        <v>56</v>
      </c>
      <c r="F1896" s="79">
        <v>4.5254237288135686</v>
      </c>
      <c r="G1896" s="80"/>
      <c r="H1896" s="14"/>
      <c r="I1896" s="14"/>
      <c r="J1896" s="15" t="s">
        <v>1072</v>
      </c>
      <c r="K1896" s="64"/>
      <c r="L1896" s="64"/>
      <c r="M1896" s="15"/>
      <c r="N1896" s="81"/>
      <c r="O1896" s="82">
        <v>9340.443359375</v>
      </c>
      <c r="P1896" s="82">
        <v>7360.08056640625</v>
      </c>
      <c r="Q1896" s="75"/>
      <c r="R1896" s="83"/>
      <c r="S1896" s="83"/>
      <c r="T1896" s="77"/>
      <c r="U1896" s="77"/>
      <c r="V1896" s="77"/>
      <c r="W1896" s="77"/>
      <c r="X1896" s="50"/>
      <c r="Y1896" s="50"/>
      <c r="Z1896" s="50"/>
      <c r="AA1896" s="50"/>
      <c r="AB1896" s="49"/>
      <c r="AC1896" s="84">
        <v>1896</v>
      </c>
      <c r="AD18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6" s="107">
        <v>6.0999999999999899</v>
      </c>
      <c r="AF1896" s="110"/>
      <c r="AG1896" s="2"/>
      <c r="AI1896" s="3"/>
      <c r="AJ1896" s="3"/>
      <c r="AK1896" s="3"/>
    </row>
    <row r="1897" spans="1:37" ht="34.049999999999997" customHeight="1" x14ac:dyDescent="0.3">
      <c r="A1897" t="s">
        <v>5827</v>
      </c>
      <c r="C1897" t="s">
        <v>525</v>
      </c>
      <c r="D1897" s="14"/>
      <c r="E1897" s="14" t="s">
        <v>56</v>
      </c>
      <c r="F1897" s="79">
        <v>4.669491525423739</v>
      </c>
      <c r="G1897" s="80"/>
      <c r="H1897" s="14"/>
      <c r="I1897" s="14"/>
      <c r="J1897" s="15" t="s">
        <v>525</v>
      </c>
      <c r="K1897" s="64"/>
      <c r="L1897" s="64"/>
      <c r="M1897" s="15"/>
      <c r="N1897" s="81"/>
      <c r="O1897" s="82">
        <v>646.28790283203125</v>
      </c>
      <c r="P1897" s="82">
        <v>3576.202880859375</v>
      </c>
      <c r="Q1897" s="75"/>
      <c r="R1897" s="83"/>
      <c r="S1897" s="83"/>
      <c r="T1897" s="77"/>
      <c r="U1897" s="77"/>
      <c r="V1897" s="77"/>
      <c r="W1897" s="77"/>
      <c r="X1897" s="50"/>
      <c r="Y1897" s="50"/>
      <c r="Z1897" s="50"/>
      <c r="AA1897" s="50"/>
      <c r="AB1897" s="49"/>
      <c r="AC1897" s="84">
        <v>1897</v>
      </c>
      <c r="AD18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7" s="107">
        <v>6.1999999999999904</v>
      </c>
      <c r="AF1897" s="110"/>
      <c r="AG1897" s="2"/>
      <c r="AI1897" s="3"/>
      <c r="AJ1897" s="3"/>
      <c r="AK1897" s="3"/>
    </row>
    <row r="1898" spans="1:37" ht="34.049999999999997" customHeight="1" x14ac:dyDescent="0.3">
      <c r="A1898" t="s">
        <v>5828</v>
      </c>
      <c r="C1898" t="s">
        <v>278</v>
      </c>
      <c r="D1898" s="14"/>
      <c r="E1898" s="14" t="s">
        <v>56</v>
      </c>
      <c r="F1898" s="79">
        <v>4.8135593220339077</v>
      </c>
      <c r="G1898" s="80"/>
      <c r="H1898" s="14"/>
      <c r="I1898" s="14"/>
      <c r="J1898" s="15" t="s">
        <v>278</v>
      </c>
      <c r="K1898" s="64"/>
      <c r="L1898" s="64"/>
      <c r="M1898" s="15"/>
      <c r="N1898" s="81"/>
      <c r="O1898" s="82">
        <v>3995.254638671875</v>
      </c>
      <c r="P1898" s="82">
        <v>4242.16796875</v>
      </c>
      <c r="Q1898" s="75"/>
      <c r="R1898" s="83"/>
      <c r="S1898" s="83"/>
      <c r="T1898" s="77"/>
      <c r="U1898" s="77"/>
      <c r="V1898" s="77"/>
      <c r="W1898" s="77"/>
      <c r="X1898" s="50"/>
      <c r="Y1898" s="50"/>
      <c r="Z1898" s="50"/>
      <c r="AA1898" s="50"/>
      <c r="AB1898" s="49"/>
      <c r="AC1898" s="84">
        <v>1898</v>
      </c>
      <c r="AD18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8" s="107">
        <v>6.2999999999999901</v>
      </c>
      <c r="AF1898" s="110"/>
      <c r="AG1898" s="2"/>
      <c r="AI1898" s="3"/>
      <c r="AJ1898" s="3"/>
      <c r="AK1898" s="3"/>
    </row>
    <row r="1899" spans="1:37" ht="34.049999999999997" customHeight="1" x14ac:dyDescent="0.3">
      <c r="A1899" t="s">
        <v>5829</v>
      </c>
      <c r="C1899" t="s">
        <v>373</v>
      </c>
      <c r="D1899" s="14"/>
      <c r="E1899" s="14" t="s">
        <v>56</v>
      </c>
      <c r="F1899" s="79">
        <v>4.9576271186440763</v>
      </c>
      <c r="G1899" s="80"/>
      <c r="H1899" s="14"/>
      <c r="I1899" s="14"/>
      <c r="J1899" s="15" t="s">
        <v>373</v>
      </c>
      <c r="K1899" s="64"/>
      <c r="L1899" s="64"/>
      <c r="M1899" s="15"/>
      <c r="N1899" s="81"/>
      <c r="O1899" s="82">
        <v>6314.7412109375</v>
      </c>
      <c r="P1899" s="82">
        <v>9300.224609375</v>
      </c>
      <c r="Q1899" s="75"/>
      <c r="R1899" s="83"/>
      <c r="S1899" s="83"/>
      <c r="T1899" s="77"/>
      <c r="U1899" s="77"/>
      <c r="V1899" s="77"/>
      <c r="W1899" s="77"/>
      <c r="X1899" s="50"/>
      <c r="Y1899" s="50"/>
      <c r="Z1899" s="50"/>
      <c r="AA1899" s="50"/>
      <c r="AB1899" s="49"/>
      <c r="AC1899" s="84">
        <v>1899</v>
      </c>
      <c r="AD18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899" s="107">
        <v>6.3999999999999897</v>
      </c>
      <c r="AF1899" s="110"/>
      <c r="AG1899" s="2"/>
      <c r="AI1899" s="3"/>
      <c r="AJ1899" s="3"/>
      <c r="AK1899" s="3"/>
    </row>
    <row r="1900" spans="1:37" ht="34.049999999999997" customHeight="1" x14ac:dyDescent="0.3">
      <c r="A1900" t="s">
        <v>5830</v>
      </c>
      <c r="C1900" t="s">
        <v>278</v>
      </c>
      <c r="D1900" s="14"/>
      <c r="E1900" s="14" t="s">
        <v>56</v>
      </c>
      <c r="F1900" s="79">
        <v>5.1016949152542459</v>
      </c>
      <c r="G1900" s="80"/>
      <c r="H1900" s="14"/>
      <c r="I1900" s="14"/>
      <c r="J1900" s="15" t="s">
        <v>278</v>
      </c>
      <c r="K1900" s="64"/>
      <c r="L1900" s="64"/>
      <c r="M1900" s="15"/>
      <c r="N1900" s="81"/>
      <c r="O1900" s="82">
        <v>5203.59619140625</v>
      </c>
      <c r="P1900" s="82">
        <v>3934.73291015625</v>
      </c>
      <c r="Q1900" s="75"/>
      <c r="R1900" s="83"/>
      <c r="S1900" s="83"/>
      <c r="T1900" s="77"/>
      <c r="U1900" s="77"/>
      <c r="V1900" s="77"/>
      <c r="W1900" s="77"/>
      <c r="X1900" s="50"/>
      <c r="Y1900" s="50"/>
      <c r="Z1900" s="50"/>
      <c r="AA1900" s="50"/>
      <c r="AB1900" s="49"/>
      <c r="AC1900" s="84">
        <v>1900</v>
      </c>
      <c r="AD19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0" s="107">
        <v>6.4999999999999902</v>
      </c>
      <c r="AF1900" s="110"/>
      <c r="AG1900" s="2"/>
      <c r="AI1900" s="3"/>
      <c r="AJ1900" s="3"/>
      <c r="AK1900" s="3"/>
    </row>
    <row r="1901" spans="1:37" ht="34.049999999999997" customHeight="1" x14ac:dyDescent="0.3">
      <c r="A1901" t="s">
        <v>5831</v>
      </c>
      <c r="C1901" t="s">
        <v>891</v>
      </c>
      <c r="D1901" s="14"/>
      <c r="E1901" s="14" t="s">
        <v>56</v>
      </c>
      <c r="F1901" s="79">
        <v>5.2457627118644155</v>
      </c>
      <c r="G1901" s="80"/>
      <c r="H1901" s="14"/>
      <c r="I1901" s="14"/>
      <c r="J1901" s="15" t="s">
        <v>891</v>
      </c>
      <c r="K1901" s="64"/>
      <c r="L1901" s="64"/>
      <c r="M1901" s="15"/>
      <c r="N1901" s="81"/>
      <c r="O1901" s="82">
        <v>1888.248291015625</v>
      </c>
      <c r="P1901" s="82">
        <v>5332.90283203125</v>
      </c>
      <c r="Q1901" s="75"/>
      <c r="R1901" s="83"/>
      <c r="S1901" s="83"/>
      <c r="T1901" s="77"/>
      <c r="U1901" s="77"/>
      <c r="V1901" s="77"/>
      <c r="W1901" s="77"/>
      <c r="X1901" s="50"/>
      <c r="Y1901" s="50"/>
      <c r="Z1901" s="50"/>
      <c r="AA1901" s="50"/>
      <c r="AB1901" s="49"/>
      <c r="AC1901" s="84">
        <v>1901</v>
      </c>
      <c r="AD19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1" s="107">
        <v>6.5999999999999899</v>
      </c>
      <c r="AF1901" s="110"/>
      <c r="AG1901" s="2"/>
      <c r="AI1901" s="3"/>
      <c r="AJ1901" s="3"/>
      <c r="AK1901" s="3"/>
    </row>
    <row r="1902" spans="1:37" ht="34.049999999999997" customHeight="1" x14ac:dyDescent="0.3">
      <c r="A1902" t="s">
        <v>5832</v>
      </c>
      <c r="C1902" t="s">
        <v>534</v>
      </c>
      <c r="D1902" s="14"/>
      <c r="E1902" s="14" t="s">
        <v>56</v>
      </c>
      <c r="F1902" s="79">
        <v>5.389830508474585</v>
      </c>
      <c r="G1902" s="80"/>
      <c r="H1902" s="14"/>
      <c r="I1902" s="14"/>
      <c r="J1902" s="15" t="s">
        <v>534</v>
      </c>
      <c r="K1902" s="64"/>
      <c r="L1902" s="64"/>
      <c r="M1902" s="15"/>
      <c r="N1902" s="81"/>
      <c r="O1902" s="82">
        <v>8341.34765625</v>
      </c>
      <c r="P1902" s="82">
        <v>8501.9912109375</v>
      </c>
      <c r="Q1902" s="75"/>
      <c r="R1902" s="83"/>
      <c r="S1902" s="83"/>
      <c r="T1902" s="77"/>
      <c r="U1902" s="77"/>
      <c r="V1902" s="77"/>
      <c r="W1902" s="77"/>
      <c r="X1902" s="50"/>
      <c r="Y1902" s="50"/>
      <c r="Z1902" s="50"/>
      <c r="AA1902" s="50"/>
      <c r="AB1902" s="49"/>
      <c r="AC1902" s="84">
        <v>1902</v>
      </c>
      <c r="AD19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2" s="107">
        <v>6.6999999999999904</v>
      </c>
      <c r="AF1902" s="110"/>
      <c r="AG1902" s="2"/>
      <c r="AI1902" s="3"/>
      <c r="AJ1902" s="3"/>
      <c r="AK1902" s="3"/>
    </row>
    <row r="1903" spans="1:37" ht="34.049999999999997" customHeight="1" x14ac:dyDescent="0.3">
      <c r="A1903" t="s">
        <v>5833</v>
      </c>
      <c r="C1903" t="s">
        <v>300</v>
      </c>
      <c r="D1903" s="14"/>
      <c r="E1903" s="14" t="s">
        <v>56</v>
      </c>
      <c r="F1903" s="79">
        <v>5.5338983050847537</v>
      </c>
      <c r="G1903" s="80"/>
      <c r="H1903" s="14"/>
      <c r="I1903" s="14"/>
      <c r="J1903" s="15" t="s">
        <v>300</v>
      </c>
      <c r="K1903" s="64"/>
      <c r="L1903" s="64"/>
      <c r="M1903" s="15"/>
      <c r="N1903" s="81"/>
      <c r="O1903" s="82">
        <v>3740.910888671875</v>
      </c>
      <c r="P1903" s="82">
        <v>7477.0205078125</v>
      </c>
      <c r="Q1903" s="75"/>
      <c r="R1903" s="83"/>
      <c r="S1903" s="83"/>
      <c r="T1903" s="77"/>
      <c r="U1903" s="77"/>
      <c r="V1903" s="77"/>
      <c r="W1903" s="77"/>
      <c r="X1903" s="50"/>
      <c r="Y1903" s="50"/>
      <c r="Z1903" s="50"/>
      <c r="AA1903" s="50"/>
      <c r="AB1903" s="49"/>
      <c r="AC1903" s="84">
        <v>1903</v>
      </c>
      <c r="AD19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3" s="107">
        <v>6.7999999999999901</v>
      </c>
      <c r="AF1903" s="110"/>
      <c r="AG1903" s="2"/>
      <c r="AI1903" s="3"/>
      <c r="AJ1903" s="3"/>
      <c r="AK1903" s="3"/>
    </row>
    <row r="1904" spans="1:37" ht="34.049999999999997" customHeight="1" x14ac:dyDescent="0.3">
      <c r="A1904" t="s">
        <v>5834</v>
      </c>
      <c r="C1904" t="s">
        <v>1073</v>
      </c>
      <c r="D1904" s="14"/>
      <c r="E1904" s="14" t="s">
        <v>56</v>
      </c>
      <c r="F1904" s="79">
        <v>5.6779661016949232</v>
      </c>
      <c r="G1904" s="80"/>
      <c r="H1904" s="14"/>
      <c r="I1904" s="14"/>
      <c r="J1904" s="15" t="s">
        <v>1073</v>
      </c>
      <c r="K1904" s="64"/>
      <c r="L1904" s="64"/>
      <c r="M1904" s="15"/>
      <c r="N1904" s="81"/>
      <c r="O1904" s="82">
        <v>5163.00390625</v>
      </c>
      <c r="P1904" s="82">
        <v>9259.3818359375</v>
      </c>
      <c r="Q1904" s="75"/>
      <c r="R1904" s="83"/>
      <c r="S1904" s="83"/>
      <c r="T1904" s="77"/>
      <c r="U1904" s="77"/>
      <c r="V1904" s="77"/>
      <c r="W1904" s="77"/>
      <c r="X1904" s="50"/>
      <c r="Y1904" s="50"/>
      <c r="Z1904" s="50"/>
      <c r="AA1904" s="50"/>
      <c r="AB1904" s="49"/>
      <c r="AC1904" s="84">
        <v>1904</v>
      </c>
      <c r="AD19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4" s="107">
        <v>6.8999999999999897</v>
      </c>
      <c r="AF1904" s="110"/>
      <c r="AG1904" s="2"/>
      <c r="AI1904" s="3"/>
      <c r="AJ1904" s="3"/>
      <c r="AK1904" s="3"/>
    </row>
    <row r="1905" spans="1:37" ht="34.049999999999997" customHeight="1" x14ac:dyDescent="0.3">
      <c r="A1905" t="s">
        <v>5835</v>
      </c>
      <c r="C1905" t="s">
        <v>323</v>
      </c>
      <c r="D1905" s="14"/>
      <c r="E1905" s="14" t="s">
        <v>56</v>
      </c>
      <c r="F1905" s="79">
        <v>5.8220338983050928</v>
      </c>
      <c r="G1905" s="80"/>
      <c r="H1905" s="14"/>
      <c r="I1905" s="14"/>
      <c r="J1905" s="15" t="s">
        <v>323</v>
      </c>
      <c r="K1905" s="64"/>
      <c r="L1905" s="64"/>
      <c r="M1905" s="15"/>
      <c r="N1905" s="81"/>
      <c r="O1905" s="82">
        <v>4726.2958984375</v>
      </c>
      <c r="P1905" s="82">
        <v>6438.0556640625</v>
      </c>
      <c r="Q1905" s="75"/>
      <c r="R1905" s="83"/>
      <c r="S1905" s="83"/>
      <c r="T1905" s="77"/>
      <c r="U1905" s="77"/>
      <c r="V1905" s="77"/>
      <c r="W1905" s="77"/>
      <c r="X1905" s="50"/>
      <c r="Y1905" s="50"/>
      <c r="Z1905" s="50"/>
      <c r="AA1905" s="50"/>
      <c r="AB1905" s="49"/>
      <c r="AC1905" s="84">
        <v>1905</v>
      </c>
      <c r="AD19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5" s="107">
        <v>6.9999999999999902</v>
      </c>
      <c r="AF1905" s="110"/>
      <c r="AG1905" s="2"/>
      <c r="AI1905" s="3"/>
      <c r="AJ1905" s="3"/>
      <c r="AK1905" s="3"/>
    </row>
    <row r="1906" spans="1:37" ht="34.049999999999997" customHeight="1" x14ac:dyDescent="0.3">
      <c r="A1906" t="s">
        <v>5836</v>
      </c>
      <c r="C1906" t="s">
        <v>190</v>
      </c>
      <c r="D1906" s="14"/>
      <c r="E1906" s="14" t="s">
        <v>56</v>
      </c>
      <c r="F1906" s="79">
        <v>5.9661016949152614</v>
      </c>
      <c r="G1906" s="80"/>
      <c r="H1906" s="14"/>
      <c r="I1906" s="14"/>
      <c r="J1906" s="15" t="s">
        <v>190</v>
      </c>
      <c r="K1906" s="64"/>
      <c r="L1906" s="64"/>
      <c r="M1906" s="15"/>
      <c r="N1906" s="81"/>
      <c r="O1906" s="82">
        <v>4382.93359375</v>
      </c>
      <c r="P1906" s="82">
        <v>4483.39111328125</v>
      </c>
      <c r="Q1906" s="75"/>
      <c r="R1906" s="83"/>
      <c r="S1906" s="83"/>
      <c r="T1906" s="77"/>
      <c r="U1906" s="77"/>
      <c r="V1906" s="77"/>
      <c r="W1906" s="77"/>
      <c r="X1906" s="50"/>
      <c r="Y1906" s="50"/>
      <c r="Z1906" s="50"/>
      <c r="AA1906" s="50"/>
      <c r="AB1906" s="49"/>
      <c r="AC1906" s="84">
        <v>1906</v>
      </c>
      <c r="AD19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6" s="107">
        <v>7.0999999999999899</v>
      </c>
      <c r="AF1906" s="110"/>
      <c r="AG1906" s="2"/>
      <c r="AI1906" s="3"/>
      <c r="AJ1906" s="3"/>
      <c r="AK1906" s="3"/>
    </row>
    <row r="1907" spans="1:37" ht="34.049999999999997" customHeight="1" x14ac:dyDescent="0.3">
      <c r="A1907" t="s">
        <v>5837</v>
      </c>
      <c r="C1907" t="s">
        <v>602</v>
      </c>
      <c r="D1907" s="14"/>
      <c r="E1907" s="14" t="s">
        <v>56</v>
      </c>
      <c r="F1907" s="79">
        <v>6.1101694915254319</v>
      </c>
      <c r="G1907" s="80"/>
      <c r="H1907" s="14"/>
      <c r="I1907" s="14"/>
      <c r="J1907" s="15" t="s">
        <v>602</v>
      </c>
      <c r="K1907" s="64"/>
      <c r="L1907" s="64"/>
      <c r="M1907" s="15"/>
      <c r="N1907" s="81"/>
      <c r="O1907" s="82">
        <v>2028.4588623046875</v>
      </c>
      <c r="P1907" s="82">
        <v>7078.55908203125</v>
      </c>
      <c r="Q1907" s="75"/>
      <c r="R1907" s="83"/>
      <c r="S1907" s="83"/>
      <c r="T1907" s="77"/>
      <c r="U1907" s="77"/>
      <c r="V1907" s="77"/>
      <c r="W1907" s="77"/>
      <c r="X1907" s="50"/>
      <c r="Y1907" s="50"/>
      <c r="Z1907" s="50"/>
      <c r="AA1907" s="50"/>
      <c r="AB1907" s="49"/>
      <c r="AC1907" s="84">
        <v>1907</v>
      </c>
      <c r="AD19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7" s="107">
        <v>7.1999999999999904</v>
      </c>
      <c r="AF1907" s="110"/>
      <c r="AG1907" s="2"/>
      <c r="AI1907" s="3"/>
      <c r="AJ1907" s="3"/>
      <c r="AK1907" s="3"/>
    </row>
    <row r="1908" spans="1:37" ht="34.049999999999997" customHeight="1" x14ac:dyDescent="0.3">
      <c r="A1908" t="s">
        <v>5838</v>
      </c>
      <c r="C1908" t="s">
        <v>603</v>
      </c>
      <c r="D1908" s="14"/>
      <c r="E1908" s="14" t="s">
        <v>56</v>
      </c>
      <c r="F1908" s="79">
        <v>6.2542372881356005</v>
      </c>
      <c r="G1908" s="80"/>
      <c r="H1908" s="14"/>
      <c r="I1908" s="14"/>
      <c r="J1908" s="15" t="s">
        <v>603</v>
      </c>
      <c r="K1908" s="64"/>
      <c r="L1908" s="64"/>
      <c r="M1908" s="15"/>
      <c r="N1908" s="81"/>
      <c r="O1908" s="82">
        <v>6990.15234375</v>
      </c>
      <c r="P1908" s="82">
        <v>4743.24658203125</v>
      </c>
      <c r="Q1908" s="75"/>
      <c r="R1908" s="83"/>
      <c r="S1908" s="83"/>
      <c r="T1908" s="77"/>
      <c r="U1908" s="77"/>
      <c r="V1908" s="77"/>
      <c r="W1908" s="77"/>
      <c r="X1908" s="50"/>
      <c r="Y1908" s="50"/>
      <c r="Z1908" s="50"/>
      <c r="AA1908" s="50"/>
      <c r="AB1908" s="49"/>
      <c r="AC1908" s="84">
        <v>1908</v>
      </c>
      <c r="AD19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8" s="107">
        <v>7.2999999999999901</v>
      </c>
      <c r="AF1908" s="110"/>
      <c r="AG1908" s="2"/>
      <c r="AI1908" s="3"/>
      <c r="AJ1908" s="3"/>
      <c r="AK1908" s="3"/>
    </row>
    <row r="1909" spans="1:37" ht="34.049999999999997" customHeight="1" x14ac:dyDescent="0.3">
      <c r="A1909" t="s">
        <v>5839</v>
      </c>
      <c r="C1909" t="s">
        <v>373</v>
      </c>
      <c r="D1909" s="14"/>
      <c r="E1909" s="14" t="s">
        <v>56</v>
      </c>
      <c r="F1909" s="79">
        <v>6.3983050847457692</v>
      </c>
      <c r="G1909" s="80"/>
      <c r="H1909" s="14"/>
      <c r="I1909" s="14"/>
      <c r="J1909" s="15" t="s">
        <v>373</v>
      </c>
      <c r="K1909" s="64"/>
      <c r="L1909" s="64"/>
      <c r="M1909" s="15"/>
      <c r="N1909" s="81"/>
      <c r="O1909" s="82">
        <v>2414.24609375</v>
      </c>
      <c r="P1909" s="82">
        <v>8953.8876953125</v>
      </c>
      <c r="Q1909" s="75"/>
      <c r="R1909" s="83"/>
      <c r="S1909" s="83"/>
      <c r="T1909" s="77"/>
      <c r="U1909" s="77"/>
      <c r="V1909" s="77"/>
      <c r="W1909" s="77"/>
      <c r="X1909" s="50"/>
      <c r="Y1909" s="50"/>
      <c r="Z1909" s="50"/>
      <c r="AA1909" s="50"/>
      <c r="AB1909" s="49"/>
      <c r="AC1909" s="84">
        <v>1909</v>
      </c>
      <c r="AD19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09" s="107">
        <v>7.3999999999999897</v>
      </c>
      <c r="AF1909" s="110"/>
      <c r="AG1909" s="2"/>
      <c r="AI1909" s="3"/>
      <c r="AJ1909" s="3"/>
      <c r="AK1909" s="3"/>
    </row>
    <row r="1910" spans="1:37" ht="34.049999999999997" customHeight="1" x14ac:dyDescent="0.3">
      <c r="A1910" t="s">
        <v>5840</v>
      </c>
      <c r="C1910" t="s">
        <v>479</v>
      </c>
      <c r="D1910" s="14"/>
      <c r="E1910" s="14" t="s">
        <v>56</v>
      </c>
      <c r="F1910" s="79">
        <v>6.5423728813559388</v>
      </c>
      <c r="G1910" s="80"/>
      <c r="H1910" s="14"/>
      <c r="I1910" s="14"/>
      <c r="J1910" s="15" t="s">
        <v>479</v>
      </c>
      <c r="K1910" s="64"/>
      <c r="L1910" s="64"/>
      <c r="M1910" s="15"/>
      <c r="N1910" s="81"/>
      <c r="O1910" s="82">
        <v>912.896484375</v>
      </c>
      <c r="P1910" s="82">
        <v>4870.27294921875</v>
      </c>
      <c r="Q1910" s="75"/>
      <c r="R1910" s="83"/>
      <c r="S1910" s="83"/>
      <c r="T1910" s="77"/>
      <c r="U1910" s="77"/>
      <c r="V1910" s="77"/>
      <c r="W1910" s="77"/>
      <c r="X1910" s="50"/>
      <c r="Y1910" s="50"/>
      <c r="Z1910" s="50"/>
      <c r="AA1910" s="50"/>
      <c r="AB1910" s="49"/>
      <c r="AC1910" s="84">
        <v>1910</v>
      </c>
      <c r="AD19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0" s="107">
        <v>7.4999999999999902</v>
      </c>
      <c r="AF1910" s="110"/>
      <c r="AG1910" s="2"/>
      <c r="AI1910" s="3"/>
      <c r="AJ1910" s="3"/>
      <c r="AK1910" s="3"/>
    </row>
    <row r="1911" spans="1:37" ht="34.049999999999997" customHeight="1" x14ac:dyDescent="0.3">
      <c r="A1911" t="s">
        <v>5841</v>
      </c>
      <c r="C1911" t="s">
        <v>325</v>
      </c>
      <c r="D1911" s="14"/>
      <c r="E1911" s="14" t="s">
        <v>56</v>
      </c>
      <c r="F1911" s="79">
        <v>6.6864406779661074</v>
      </c>
      <c r="G1911" s="80"/>
      <c r="H1911" s="14"/>
      <c r="I1911" s="14"/>
      <c r="J1911" s="15" t="s">
        <v>325</v>
      </c>
      <c r="K1911" s="64"/>
      <c r="L1911" s="64"/>
      <c r="M1911" s="15"/>
      <c r="N1911" s="81"/>
      <c r="O1911" s="82">
        <v>1916.3096923828125</v>
      </c>
      <c r="P1911" s="82">
        <v>9546.4892578125</v>
      </c>
      <c r="Q1911" s="75"/>
      <c r="R1911" s="83"/>
      <c r="S1911" s="83"/>
      <c r="T1911" s="77"/>
      <c r="U1911" s="77"/>
      <c r="V1911" s="77"/>
      <c r="W1911" s="77"/>
      <c r="X1911" s="50"/>
      <c r="Y1911" s="50"/>
      <c r="Z1911" s="50"/>
      <c r="AA1911" s="50"/>
      <c r="AB1911" s="49"/>
      <c r="AC1911" s="84">
        <v>1911</v>
      </c>
      <c r="AD19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1" s="107">
        <v>7.5999999999999899</v>
      </c>
      <c r="AF1911" s="110"/>
      <c r="AG1911" s="2"/>
      <c r="AI1911" s="3"/>
      <c r="AJ1911" s="3"/>
      <c r="AK1911" s="3"/>
    </row>
    <row r="1912" spans="1:37" ht="34.049999999999997" customHeight="1" x14ac:dyDescent="0.3">
      <c r="A1912" t="s">
        <v>5842</v>
      </c>
      <c r="C1912" t="s">
        <v>443</v>
      </c>
      <c r="D1912" s="14"/>
      <c r="E1912" s="14" t="s">
        <v>56</v>
      </c>
      <c r="F1912" s="79">
        <v>6.8305084745762779</v>
      </c>
      <c r="G1912" s="80"/>
      <c r="H1912" s="14"/>
      <c r="I1912" s="14"/>
      <c r="J1912" s="15" t="s">
        <v>443</v>
      </c>
      <c r="K1912" s="64"/>
      <c r="L1912" s="64"/>
      <c r="M1912" s="15"/>
      <c r="N1912" s="81"/>
      <c r="O1912" s="82">
        <v>5963.3466796875</v>
      </c>
      <c r="P1912" s="82">
        <v>7055.3193359375</v>
      </c>
      <c r="Q1912" s="75"/>
      <c r="R1912" s="83"/>
      <c r="S1912" s="83"/>
      <c r="T1912" s="77"/>
      <c r="U1912" s="77"/>
      <c r="V1912" s="77"/>
      <c r="W1912" s="77"/>
      <c r="X1912" s="50"/>
      <c r="Y1912" s="50"/>
      <c r="Z1912" s="50"/>
      <c r="AA1912" s="50"/>
      <c r="AB1912" s="49"/>
      <c r="AC1912" s="84">
        <v>1912</v>
      </c>
      <c r="AD19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2" s="107">
        <v>7.6999999999999904</v>
      </c>
      <c r="AF1912" s="110"/>
      <c r="AG1912" s="2"/>
      <c r="AI1912" s="3"/>
      <c r="AJ1912" s="3"/>
      <c r="AK1912" s="3"/>
    </row>
    <row r="1913" spans="1:37" ht="34.049999999999997" customHeight="1" x14ac:dyDescent="0.3">
      <c r="A1913" t="s">
        <v>5843</v>
      </c>
      <c r="C1913" t="s">
        <v>479</v>
      </c>
      <c r="D1913" s="14"/>
      <c r="E1913" s="14" t="s">
        <v>56</v>
      </c>
      <c r="F1913" s="79">
        <v>6.9745762711864465</v>
      </c>
      <c r="G1913" s="80"/>
      <c r="H1913" s="14"/>
      <c r="I1913" s="14"/>
      <c r="J1913" s="15" t="s">
        <v>479</v>
      </c>
      <c r="K1913" s="64"/>
      <c r="L1913" s="64"/>
      <c r="M1913" s="15"/>
      <c r="N1913" s="81"/>
      <c r="O1913" s="82">
        <v>5836.466796875</v>
      </c>
      <c r="P1913" s="82">
        <v>2514.723876953125</v>
      </c>
      <c r="Q1913" s="75"/>
      <c r="R1913" s="83"/>
      <c r="S1913" s="83"/>
      <c r="T1913" s="77"/>
      <c r="U1913" s="77"/>
      <c r="V1913" s="77"/>
      <c r="W1913" s="77"/>
      <c r="X1913" s="50"/>
      <c r="Y1913" s="50"/>
      <c r="Z1913" s="50"/>
      <c r="AA1913" s="50"/>
      <c r="AB1913" s="49"/>
      <c r="AC1913" s="84">
        <v>1913</v>
      </c>
      <c r="AD19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3" s="107">
        <v>7.7999999999999901</v>
      </c>
      <c r="AF1913" s="110"/>
      <c r="AG1913" s="2"/>
      <c r="AI1913" s="3"/>
      <c r="AJ1913" s="3"/>
      <c r="AK1913" s="3"/>
    </row>
    <row r="1914" spans="1:37" ht="34.049999999999997" customHeight="1" x14ac:dyDescent="0.3">
      <c r="A1914" t="s">
        <v>5844</v>
      </c>
      <c r="C1914" t="s">
        <v>233</v>
      </c>
      <c r="D1914" s="14"/>
      <c r="E1914" s="14" t="s">
        <v>56</v>
      </c>
      <c r="F1914" s="79">
        <v>7.1186440677966152</v>
      </c>
      <c r="G1914" s="80"/>
      <c r="H1914" s="14"/>
      <c r="I1914" s="14"/>
      <c r="J1914" s="15" t="s">
        <v>233</v>
      </c>
      <c r="K1914" s="64"/>
      <c r="L1914" s="64"/>
      <c r="M1914" s="15"/>
      <c r="N1914" s="81"/>
      <c r="O1914" s="82">
        <v>1559.5511474609375</v>
      </c>
      <c r="P1914" s="82">
        <v>3168.980712890625</v>
      </c>
      <c r="Q1914" s="75"/>
      <c r="R1914" s="83"/>
      <c r="S1914" s="83"/>
      <c r="T1914" s="77"/>
      <c r="U1914" s="77"/>
      <c r="V1914" s="77"/>
      <c r="W1914" s="77"/>
      <c r="X1914" s="50"/>
      <c r="Y1914" s="50"/>
      <c r="Z1914" s="50"/>
      <c r="AA1914" s="50"/>
      <c r="AB1914" s="49"/>
      <c r="AC1914" s="84">
        <v>1914</v>
      </c>
      <c r="AD19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4" s="107">
        <v>7.8999999999999897</v>
      </c>
      <c r="AF1914" s="110"/>
      <c r="AG1914" s="2"/>
      <c r="AI1914" s="3"/>
      <c r="AJ1914" s="3"/>
      <c r="AK1914" s="3"/>
    </row>
    <row r="1915" spans="1:37" ht="34.049999999999997" customHeight="1" x14ac:dyDescent="0.3">
      <c r="A1915" t="s">
        <v>5845</v>
      </c>
      <c r="C1915" t="s">
        <v>825</v>
      </c>
      <c r="D1915" s="14"/>
      <c r="E1915" s="14" t="s">
        <v>56</v>
      </c>
      <c r="F1915" s="79">
        <v>7.2627118644067865</v>
      </c>
      <c r="G1915" s="80"/>
      <c r="H1915" s="14"/>
      <c r="I1915" s="14"/>
      <c r="J1915" s="15" t="s">
        <v>825</v>
      </c>
      <c r="K1915" s="64"/>
      <c r="L1915" s="64"/>
      <c r="M1915" s="15"/>
      <c r="N1915" s="81"/>
      <c r="O1915" s="82">
        <v>8134.44970703125</v>
      </c>
      <c r="P1915" s="82">
        <v>6769.703125</v>
      </c>
      <c r="Q1915" s="75"/>
      <c r="R1915" s="83"/>
      <c r="S1915" s="83"/>
      <c r="T1915" s="77"/>
      <c r="U1915" s="77"/>
      <c r="V1915" s="77"/>
      <c r="W1915" s="77"/>
      <c r="X1915" s="50"/>
      <c r="Y1915" s="50"/>
      <c r="Z1915" s="50"/>
      <c r="AA1915" s="50"/>
      <c r="AB1915" s="49"/>
      <c r="AC1915" s="84">
        <v>1915</v>
      </c>
      <c r="AD19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5" s="107">
        <v>7.9999999999999902</v>
      </c>
      <c r="AF1915" s="110"/>
      <c r="AG1915" s="2"/>
      <c r="AI1915" s="3"/>
      <c r="AJ1915" s="3"/>
      <c r="AK1915" s="3"/>
    </row>
    <row r="1916" spans="1:37" ht="34.049999999999997" customHeight="1" x14ac:dyDescent="0.3">
      <c r="A1916" t="s">
        <v>5846</v>
      </c>
      <c r="C1916" t="s">
        <v>960</v>
      </c>
      <c r="D1916" s="14"/>
      <c r="E1916" s="14" t="s">
        <v>56</v>
      </c>
      <c r="F1916" s="79">
        <v>7.4067796610169543</v>
      </c>
      <c r="G1916" s="80"/>
      <c r="H1916" s="14"/>
      <c r="I1916" s="14"/>
      <c r="J1916" s="15" t="s">
        <v>960</v>
      </c>
      <c r="K1916" s="64"/>
      <c r="L1916" s="64"/>
      <c r="M1916" s="15"/>
      <c r="N1916" s="81"/>
      <c r="O1916" s="82">
        <v>1702.080810546875</v>
      </c>
      <c r="P1916" s="82">
        <v>5483.44287109375</v>
      </c>
      <c r="Q1916" s="75"/>
      <c r="R1916" s="83"/>
      <c r="S1916" s="83"/>
      <c r="T1916" s="77"/>
      <c r="U1916" s="77"/>
      <c r="V1916" s="77"/>
      <c r="W1916" s="77"/>
      <c r="X1916" s="50"/>
      <c r="Y1916" s="50"/>
      <c r="Z1916" s="50"/>
      <c r="AA1916" s="50"/>
      <c r="AB1916" s="49"/>
      <c r="AC1916" s="84">
        <v>1916</v>
      </c>
      <c r="AD19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6" s="107">
        <v>8.0999999999999908</v>
      </c>
      <c r="AF1916" s="110"/>
      <c r="AG1916" s="2"/>
      <c r="AI1916" s="3"/>
      <c r="AJ1916" s="3"/>
      <c r="AK1916" s="3"/>
    </row>
    <row r="1917" spans="1:37" ht="34.049999999999997" customHeight="1" x14ac:dyDescent="0.3">
      <c r="A1917" t="s">
        <v>5847</v>
      </c>
      <c r="C1917" t="s">
        <v>443</v>
      </c>
      <c r="D1917" s="14"/>
      <c r="E1917" s="14" t="s">
        <v>56</v>
      </c>
      <c r="F1917" s="79">
        <v>7.5508474576271238</v>
      </c>
      <c r="G1917" s="80"/>
      <c r="H1917" s="14"/>
      <c r="I1917" s="14"/>
      <c r="J1917" s="15" t="s">
        <v>443</v>
      </c>
      <c r="K1917" s="64"/>
      <c r="L1917" s="64"/>
      <c r="M1917" s="15"/>
      <c r="N1917" s="81"/>
      <c r="O1917" s="82">
        <v>417.215576171875</v>
      </c>
      <c r="P1917" s="82">
        <v>5550.15576171875</v>
      </c>
      <c r="Q1917" s="75"/>
      <c r="R1917" s="83"/>
      <c r="S1917" s="83"/>
      <c r="T1917" s="77"/>
      <c r="U1917" s="77"/>
      <c r="V1917" s="77"/>
      <c r="W1917" s="77"/>
      <c r="X1917" s="50"/>
      <c r="Y1917" s="50"/>
      <c r="Z1917" s="50"/>
      <c r="AA1917" s="50"/>
      <c r="AB1917" s="49"/>
      <c r="AC1917" s="84">
        <v>1917</v>
      </c>
      <c r="AD19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7" s="107">
        <v>8.1999999999999904</v>
      </c>
      <c r="AF1917" s="110"/>
      <c r="AG1917" s="2"/>
      <c r="AI1917" s="3"/>
      <c r="AJ1917" s="3"/>
      <c r="AK1917" s="3"/>
    </row>
    <row r="1918" spans="1:37" ht="34.049999999999997" customHeight="1" x14ac:dyDescent="0.3">
      <c r="A1918" t="s">
        <v>5848</v>
      </c>
      <c r="C1918" t="s">
        <v>1074</v>
      </c>
      <c r="D1918" s="14"/>
      <c r="E1918" s="14" t="s">
        <v>56</v>
      </c>
      <c r="F1918" s="79">
        <v>7.6949152542372925</v>
      </c>
      <c r="G1918" s="80"/>
      <c r="H1918" s="14"/>
      <c r="I1918" s="14"/>
      <c r="J1918" s="15" t="s">
        <v>1074</v>
      </c>
      <c r="K1918" s="64"/>
      <c r="L1918" s="64"/>
      <c r="M1918" s="15"/>
      <c r="N1918" s="81"/>
      <c r="O1918" s="82">
        <v>3467.32763671875</v>
      </c>
      <c r="P1918" s="82">
        <v>1784.0511474609375</v>
      </c>
      <c r="Q1918" s="75"/>
      <c r="R1918" s="83"/>
      <c r="S1918" s="83"/>
      <c r="T1918" s="77"/>
      <c r="U1918" s="77"/>
      <c r="V1918" s="77"/>
      <c r="W1918" s="77"/>
      <c r="X1918" s="50"/>
      <c r="Y1918" s="50"/>
      <c r="Z1918" s="50"/>
      <c r="AA1918" s="50"/>
      <c r="AB1918" s="49"/>
      <c r="AC1918" s="84">
        <v>1918</v>
      </c>
      <c r="AD19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8" s="107">
        <v>8.2999999999999901</v>
      </c>
      <c r="AF1918" s="110"/>
      <c r="AG1918" s="2"/>
      <c r="AI1918" s="3"/>
      <c r="AJ1918" s="3"/>
      <c r="AK1918" s="3"/>
    </row>
    <row r="1919" spans="1:37" ht="34.049999999999997" customHeight="1" x14ac:dyDescent="0.3">
      <c r="A1919" t="s">
        <v>5849</v>
      </c>
      <c r="C1919" t="s">
        <v>636</v>
      </c>
      <c r="D1919" s="14"/>
      <c r="E1919" s="14" t="s">
        <v>56</v>
      </c>
      <c r="F1919" s="79">
        <v>7.8389830508474603</v>
      </c>
      <c r="G1919" s="80"/>
      <c r="H1919" s="14"/>
      <c r="I1919" s="14"/>
      <c r="J1919" s="15" t="s">
        <v>636</v>
      </c>
      <c r="K1919" s="64"/>
      <c r="L1919" s="64"/>
      <c r="M1919" s="15"/>
      <c r="N1919" s="81"/>
      <c r="O1919" s="82">
        <v>7603.130859375</v>
      </c>
      <c r="P1919" s="82">
        <v>7973.0849609375</v>
      </c>
      <c r="Q1919" s="75"/>
      <c r="R1919" s="83"/>
      <c r="S1919" s="83"/>
      <c r="T1919" s="77"/>
      <c r="U1919" s="77"/>
      <c r="V1919" s="77"/>
      <c r="W1919" s="77"/>
      <c r="X1919" s="50"/>
      <c r="Y1919" s="50"/>
      <c r="Z1919" s="50"/>
      <c r="AA1919" s="50"/>
      <c r="AB1919" s="49"/>
      <c r="AC1919" s="84">
        <v>1919</v>
      </c>
      <c r="AD19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19" s="107">
        <v>8.3999999999999897</v>
      </c>
      <c r="AF1919" s="110"/>
      <c r="AG1919" s="2"/>
      <c r="AI1919" s="3"/>
      <c r="AJ1919" s="3"/>
      <c r="AK1919" s="3"/>
    </row>
    <row r="1920" spans="1:37" ht="34.049999999999997" customHeight="1" x14ac:dyDescent="0.3">
      <c r="A1920" t="s">
        <v>5850</v>
      </c>
      <c r="C1920" t="s">
        <v>1075</v>
      </c>
      <c r="D1920" s="14"/>
      <c r="E1920" s="14" t="s">
        <v>56</v>
      </c>
      <c r="F1920" s="79">
        <v>7.9830508474576174</v>
      </c>
      <c r="G1920" s="80"/>
      <c r="H1920" s="14"/>
      <c r="I1920" s="14"/>
      <c r="J1920" s="15" t="s">
        <v>1075</v>
      </c>
      <c r="K1920" s="64"/>
      <c r="L1920" s="64"/>
      <c r="M1920" s="15"/>
      <c r="N1920" s="81"/>
      <c r="O1920" s="82">
        <v>6994.1298828125</v>
      </c>
      <c r="P1920" s="82">
        <v>7443.70654296875</v>
      </c>
      <c r="Q1920" s="75"/>
      <c r="R1920" s="83"/>
      <c r="S1920" s="83"/>
      <c r="T1920" s="77"/>
      <c r="U1920" s="77"/>
      <c r="V1920" s="77"/>
      <c r="W1920" s="77"/>
      <c r="X1920" s="50"/>
      <c r="Y1920" s="50"/>
      <c r="Z1920" s="50"/>
      <c r="AA1920" s="50"/>
      <c r="AB1920" s="49"/>
      <c r="AC1920" s="84">
        <v>1920</v>
      </c>
      <c r="AD19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0" s="107">
        <v>8.4999999999999805</v>
      </c>
      <c r="AF1920" s="110"/>
      <c r="AG1920" s="2"/>
      <c r="AI1920" s="3"/>
      <c r="AJ1920" s="3"/>
      <c r="AK1920" s="3"/>
    </row>
    <row r="1921" spans="1:37" ht="34.049999999999997" customHeight="1" x14ac:dyDescent="0.3">
      <c r="A1921" t="s">
        <v>5851</v>
      </c>
      <c r="C1921" t="s">
        <v>325</v>
      </c>
      <c r="D1921" s="14"/>
      <c r="E1921" s="14" t="s">
        <v>56</v>
      </c>
      <c r="F1921" s="79">
        <v>8.1271186440677852</v>
      </c>
      <c r="G1921" s="80"/>
      <c r="H1921" s="14"/>
      <c r="I1921" s="14"/>
      <c r="J1921" s="15" t="s">
        <v>325</v>
      </c>
      <c r="K1921" s="64"/>
      <c r="L1921" s="64"/>
      <c r="M1921" s="15"/>
      <c r="N1921" s="81"/>
      <c r="O1921" s="82">
        <v>3724.6611328125</v>
      </c>
      <c r="P1921" s="82">
        <v>7341.36474609375</v>
      </c>
      <c r="Q1921" s="75"/>
      <c r="R1921" s="83"/>
      <c r="S1921" s="83"/>
      <c r="T1921" s="77"/>
      <c r="U1921" s="77"/>
      <c r="V1921" s="77"/>
      <c r="W1921" s="77"/>
      <c r="X1921" s="50"/>
      <c r="Y1921" s="50"/>
      <c r="Z1921" s="50"/>
      <c r="AA1921" s="50"/>
      <c r="AB1921" s="49"/>
      <c r="AC1921" s="84">
        <v>1921</v>
      </c>
      <c r="AD19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1" s="107">
        <v>8.5999999999999801</v>
      </c>
      <c r="AF1921" s="110"/>
      <c r="AG1921" s="2"/>
      <c r="AI1921" s="3"/>
      <c r="AJ1921" s="3"/>
      <c r="AK1921" s="3"/>
    </row>
    <row r="1922" spans="1:37" ht="34.049999999999997" customHeight="1" x14ac:dyDescent="0.3">
      <c r="A1922" t="s">
        <v>5852</v>
      </c>
      <c r="C1922" t="s">
        <v>177</v>
      </c>
      <c r="D1922" s="14"/>
      <c r="E1922" s="14" t="s">
        <v>56</v>
      </c>
      <c r="F1922" s="79">
        <v>8.2711864406779547</v>
      </c>
      <c r="G1922" s="80"/>
      <c r="H1922" s="14"/>
      <c r="I1922" s="14"/>
      <c r="J1922" s="15" t="s">
        <v>177</v>
      </c>
      <c r="K1922" s="64"/>
      <c r="L1922" s="64"/>
      <c r="M1922" s="15"/>
      <c r="N1922" s="81"/>
      <c r="O1922" s="82">
        <v>9342.283203125</v>
      </c>
      <c r="P1922" s="82">
        <v>3872.59716796875</v>
      </c>
      <c r="Q1922" s="75"/>
      <c r="R1922" s="83"/>
      <c r="S1922" s="83"/>
      <c r="T1922" s="77"/>
      <c r="U1922" s="77"/>
      <c r="V1922" s="77"/>
      <c r="W1922" s="77"/>
      <c r="X1922" s="50"/>
      <c r="Y1922" s="50"/>
      <c r="Z1922" s="50"/>
      <c r="AA1922" s="50"/>
      <c r="AB1922" s="49"/>
      <c r="AC1922" s="84">
        <v>1922</v>
      </c>
      <c r="AD19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2" s="107">
        <v>8.6999999999999797</v>
      </c>
      <c r="AF1922" s="110"/>
      <c r="AG1922" s="2"/>
      <c r="AI1922" s="3"/>
      <c r="AJ1922" s="3"/>
      <c r="AK1922" s="3"/>
    </row>
    <row r="1923" spans="1:37" ht="34.049999999999997" customHeight="1" x14ac:dyDescent="0.3">
      <c r="A1923" t="s">
        <v>5853</v>
      </c>
      <c r="C1923" t="s">
        <v>554</v>
      </c>
      <c r="D1923" s="14"/>
      <c r="E1923" s="14" t="s">
        <v>56</v>
      </c>
      <c r="F1923" s="79">
        <v>8.4152542372881243</v>
      </c>
      <c r="G1923" s="80"/>
      <c r="H1923" s="14"/>
      <c r="I1923" s="14"/>
      <c r="J1923" s="15" t="s">
        <v>554</v>
      </c>
      <c r="K1923" s="64"/>
      <c r="L1923" s="64"/>
      <c r="M1923" s="15"/>
      <c r="N1923" s="81"/>
      <c r="O1923" s="82">
        <v>1607.5841064453125</v>
      </c>
      <c r="P1923" s="82">
        <v>6659.81884765625</v>
      </c>
      <c r="Q1923" s="75"/>
      <c r="R1923" s="83"/>
      <c r="S1923" s="83"/>
      <c r="T1923" s="77"/>
      <c r="U1923" s="77"/>
      <c r="V1923" s="77"/>
      <c r="W1923" s="77"/>
      <c r="X1923" s="50"/>
      <c r="Y1923" s="50"/>
      <c r="Z1923" s="50"/>
      <c r="AA1923" s="50"/>
      <c r="AB1923" s="49"/>
      <c r="AC1923" s="84">
        <v>1923</v>
      </c>
      <c r="AD19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3" s="107">
        <v>8.7999999999999794</v>
      </c>
      <c r="AF1923" s="110"/>
      <c r="AG1923" s="2"/>
      <c r="AI1923" s="3"/>
      <c r="AJ1923" s="3"/>
      <c r="AK1923" s="3"/>
    </row>
    <row r="1924" spans="1:37" ht="34.049999999999997" customHeight="1" x14ac:dyDescent="0.3">
      <c r="A1924" t="s">
        <v>3758</v>
      </c>
      <c r="C1924" t="s">
        <v>767</v>
      </c>
      <c r="D1924" s="14"/>
      <c r="E1924" s="14" t="s">
        <v>56</v>
      </c>
      <c r="F1924" s="79">
        <v>8.5593220338982938</v>
      </c>
      <c r="G1924" s="80"/>
      <c r="H1924" s="14"/>
      <c r="I1924" s="14"/>
      <c r="J1924" s="15" t="s">
        <v>767</v>
      </c>
      <c r="K1924" s="64"/>
      <c r="L1924" s="64"/>
      <c r="M1924" s="15"/>
      <c r="N1924" s="81"/>
      <c r="O1924" s="82">
        <v>727.96142578125</v>
      </c>
      <c r="P1924" s="82">
        <v>4259.103515625</v>
      </c>
      <c r="Q1924" s="75"/>
      <c r="R1924" s="83"/>
      <c r="S1924" s="83"/>
      <c r="T1924" s="77"/>
      <c r="U1924" s="77"/>
      <c r="V1924" s="77"/>
      <c r="W1924" s="77"/>
      <c r="X1924" s="50"/>
      <c r="Y1924" s="50"/>
      <c r="Z1924" s="50"/>
      <c r="AA1924" s="50"/>
      <c r="AB1924" s="49"/>
      <c r="AC1924" s="84">
        <v>1924</v>
      </c>
      <c r="AD19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4" s="107">
        <v>8.8999999999999808</v>
      </c>
      <c r="AF1924" s="110"/>
      <c r="AG1924" s="2"/>
      <c r="AI1924" s="3"/>
      <c r="AJ1924" s="3"/>
      <c r="AK1924" s="3"/>
    </row>
    <row r="1925" spans="1:37" ht="34.049999999999997" customHeight="1" x14ac:dyDescent="0.3">
      <c r="A1925" t="s">
        <v>5854</v>
      </c>
      <c r="C1925" t="s">
        <v>957</v>
      </c>
      <c r="D1925" s="14"/>
      <c r="E1925" s="14" t="s">
        <v>56</v>
      </c>
      <c r="F1925" s="79">
        <v>8.7033898305084634</v>
      </c>
      <c r="G1925" s="80"/>
      <c r="H1925" s="14"/>
      <c r="I1925" s="14"/>
      <c r="J1925" s="15" t="s">
        <v>957</v>
      </c>
      <c r="K1925" s="64"/>
      <c r="L1925" s="64"/>
      <c r="M1925" s="15"/>
      <c r="N1925" s="81"/>
      <c r="O1925" s="82">
        <v>4423.6044921875</v>
      </c>
      <c r="P1925" s="82">
        <v>8829.015625</v>
      </c>
      <c r="Q1925" s="75"/>
      <c r="R1925" s="83"/>
      <c r="S1925" s="83"/>
      <c r="T1925" s="77"/>
      <c r="U1925" s="77"/>
      <c r="V1925" s="77"/>
      <c r="W1925" s="77"/>
      <c r="X1925" s="50"/>
      <c r="Y1925" s="50"/>
      <c r="Z1925" s="50"/>
      <c r="AA1925" s="50"/>
      <c r="AB1925" s="49"/>
      <c r="AC1925" s="84">
        <v>1925</v>
      </c>
      <c r="AD19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5" s="107">
        <v>8.9999999999999805</v>
      </c>
      <c r="AF1925" s="110"/>
      <c r="AG1925" s="2"/>
      <c r="AI1925" s="3"/>
      <c r="AJ1925" s="3"/>
      <c r="AK1925" s="3"/>
    </row>
    <row r="1926" spans="1:37" ht="34.049999999999997" customHeight="1" x14ac:dyDescent="0.3">
      <c r="A1926" t="s">
        <v>5855</v>
      </c>
      <c r="C1926" t="s">
        <v>177</v>
      </c>
      <c r="D1926" s="14"/>
      <c r="E1926" s="14" t="s">
        <v>56</v>
      </c>
      <c r="F1926" s="79">
        <v>8.8474576271186329</v>
      </c>
      <c r="G1926" s="80"/>
      <c r="H1926" s="14"/>
      <c r="I1926" s="14"/>
      <c r="J1926" s="15" t="s">
        <v>177</v>
      </c>
      <c r="K1926" s="64"/>
      <c r="L1926" s="64"/>
      <c r="M1926" s="15"/>
      <c r="N1926" s="81"/>
      <c r="O1926" s="82">
        <v>9170.703125</v>
      </c>
      <c r="P1926" s="82">
        <v>5058.9521484375</v>
      </c>
      <c r="Q1926" s="75"/>
      <c r="R1926" s="83"/>
      <c r="S1926" s="83"/>
      <c r="T1926" s="77"/>
      <c r="U1926" s="77"/>
      <c r="V1926" s="77"/>
      <c r="W1926" s="77"/>
      <c r="X1926" s="50"/>
      <c r="Y1926" s="50"/>
      <c r="Z1926" s="50"/>
      <c r="AA1926" s="50"/>
      <c r="AB1926" s="49"/>
      <c r="AC1926" s="84">
        <v>1926</v>
      </c>
      <c r="AD19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6" s="107">
        <v>9.0999999999999801</v>
      </c>
      <c r="AF1926" s="110"/>
      <c r="AG1926" s="2"/>
      <c r="AI1926" s="3"/>
      <c r="AJ1926" s="3"/>
      <c r="AK1926" s="3"/>
    </row>
    <row r="1927" spans="1:37" ht="34.049999999999997" customHeight="1" x14ac:dyDescent="0.3">
      <c r="A1927" t="s">
        <v>5856</v>
      </c>
      <c r="C1927" t="s">
        <v>560</v>
      </c>
      <c r="D1927" s="14"/>
      <c r="E1927" s="14" t="s">
        <v>56</v>
      </c>
      <c r="F1927" s="79">
        <v>8.9915254237288007</v>
      </c>
      <c r="G1927" s="80"/>
      <c r="H1927" s="14"/>
      <c r="I1927" s="14"/>
      <c r="J1927" s="15" t="s">
        <v>560</v>
      </c>
      <c r="K1927" s="64"/>
      <c r="L1927" s="64"/>
      <c r="M1927" s="15"/>
      <c r="N1927" s="81"/>
      <c r="O1927" s="82">
        <v>7974.7734375</v>
      </c>
      <c r="P1927" s="82">
        <v>3620.792236328125</v>
      </c>
      <c r="Q1927" s="75"/>
      <c r="R1927" s="83"/>
      <c r="S1927" s="83"/>
      <c r="T1927" s="77"/>
      <c r="U1927" s="77"/>
      <c r="V1927" s="77"/>
      <c r="W1927" s="77"/>
      <c r="X1927" s="50"/>
      <c r="Y1927" s="50"/>
      <c r="Z1927" s="50"/>
      <c r="AA1927" s="50"/>
      <c r="AB1927" s="49"/>
      <c r="AC1927" s="84">
        <v>1927</v>
      </c>
      <c r="AD19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7" s="107">
        <v>9.1999999999999797</v>
      </c>
      <c r="AF1927" s="110"/>
      <c r="AG1927" s="2"/>
      <c r="AI1927" s="3"/>
      <c r="AJ1927" s="3"/>
      <c r="AK1927" s="3"/>
    </row>
    <row r="1928" spans="1:37" ht="34.049999999999997" customHeight="1" x14ac:dyDescent="0.3">
      <c r="A1928" t="s">
        <v>5857</v>
      </c>
      <c r="C1928" t="s">
        <v>298</v>
      </c>
      <c r="D1928" s="14"/>
      <c r="E1928" s="14" t="s">
        <v>56</v>
      </c>
      <c r="F1928" s="79">
        <v>9.1355932203389685</v>
      </c>
      <c r="G1928" s="80"/>
      <c r="H1928" s="14"/>
      <c r="I1928" s="14"/>
      <c r="J1928" s="15" t="s">
        <v>298</v>
      </c>
      <c r="K1928" s="64"/>
      <c r="L1928" s="64"/>
      <c r="M1928" s="15"/>
      <c r="N1928" s="81"/>
      <c r="O1928" s="82">
        <v>9428.61328125</v>
      </c>
      <c r="P1928" s="82">
        <v>1854.0421142578125</v>
      </c>
      <c r="Q1928" s="75"/>
      <c r="R1928" s="83"/>
      <c r="S1928" s="83"/>
      <c r="T1928" s="77"/>
      <c r="U1928" s="77"/>
      <c r="V1928" s="77"/>
      <c r="W1928" s="77"/>
      <c r="X1928" s="50"/>
      <c r="Y1928" s="50"/>
      <c r="Z1928" s="50"/>
      <c r="AA1928" s="50"/>
      <c r="AB1928" s="49"/>
      <c r="AC1928" s="84">
        <v>1928</v>
      </c>
      <c r="AD19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8" s="107">
        <v>9.2999999999999794</v>
      </c>
      <c r="AF1928" s="110"/>
      <c r="AG1928" s="2"/>
      <c r="AI1928" s="3"/>
      <c r="AJ1928" s="3"/>
      <c r="AK1928" s="3"/>
    </row>
    <row r="1929" spans="1:37" ht="34.049999999999997" customHeight="1" x14ac:dyDescent="0.3">
      <c r="A1929" t="s">
        <v>5858</v>
      </c>
      <c r="C1929" t="s">
        <v>607</v>
      </c>
      <c r="D1929" s="14"/>
      <c r="E1929" s="14" t="s">
        <v>56</v>
      </c>
      <c r="F1929" s="79">
        <v>9.2796610169491416</v>
      </c>
      <c r="G1929" s="80"/>
      <c r="H1929" s="14"/>
      <c r="I1929" s="14"/>
      <c r="J1929" s="15" t="s">
        <v>607</v>
      </c>
      <c r="K1929" s="64"/>
      <c r="L1929" s="64"/>
      <c r="M1929" s="15"/>
      <c r="N1929" s="81"/>
      <c r="O1929" s="82">
        <v>8883.568359375</v>
      </c>
      <c r="P1929" s="82">
        <v>3825.634033203125</v>
      </c>
      <c r="Q1929" s="75"/>
      <c r="R1929" s="83"/>
      <c r="S1929" s="83"/>
      <c r="T1929" s="77"/>
      <c r="U1929" s="77"/>
      <c r="V1929" s="77"/>
      <c r="W1929" s="77"/>
      <c r="X1929" s="50"/>
      <c r="Y1929" s="50"/>
      <c r="Z1929" s="50"/>
      <c r="AA1929" s="50"/>
      <c r="AB1929" s="49"/>
      <c r="AC1929" s="84">
        <v>1929</v>
      </c>
      <c r="AD19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29" s="107">
        <v>9.3999999999999808</v>
      </c>
      <c r="AF1929" s="110"/>
      <c r="AG1929" s="2"/>
      <c r="AI1929" s="3"/>
      <c r="AJ1929" s="3"/>
      <c r="AK1929" s="3"/>
    </row>
    <row r="1930" spans="1:37" ht="34.049999999999997" customHeight="1" x14ac:dyDescent="0.3">
      <c r="A1930" t="s">
        <v>5859</v>
      </c>
      <c r="C1930" t="s">
        <v>690</v>
      </c>
      <c r="D1930" s="14"/>
      <c r="E1930" s="14" t="s">
        <v>56</v>
      </c>
      <c r="F1930" s="79">
        <v>9.4237288135593094</v>
      </c>
      <c r="G1930" s="80"/>
      <c r="H1930" s="14"/>
      <c r="I1930" s="14"/>
      <c r="J1930" s="15" t="s">
        <v>690</v>
      </c>
      <c r="K1930" s="64"/>
      <c r="L1930" s="64"/>
      <c r="M1930" s="15"/>
      <c r="N1930" s="81"/>
      <c r="O1930" s="82">
        <v>3018.126708984375</v>
      </c>
      <c r="P1930" s="82">
        <v>8967.0986328125</v>
      </c>
      <c r="Q1930" s="75"/>
      <c r="R1930" s="83"/>
      <c r="S1930" s="83"/>
      <c r="T1930" s="77"/>
      <c r="U1930" s="77"/>
      <c r="V1930" s="77"/>
      <c r="W1930" s="77"/>
      <c r="X1930" s="50"/>
      <c r="Y1930" s="50"/>
      <c r="Z1930" s="50"/>
      <c r="AA1930" s="50"/>
      <c r="AB1930" s="49"/>
      <c r="AC1930" s="84">
        <v>1930</v>
      </c>
      <c r="AD19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0" s="107">
        <v>9.4999999999999805</v>
      </c>
      <c r="AF1930" s="110"/>
      <c r="AG1930" s="2"/>
      <c r="AI1930" s="3"/>
      <c r="AJ1930" s="3"/>
      <c r="AK1930" s="3"/>
    </row>
    <row r="1931" spans="1:37" ht="34.049999999999997" customHeight="1" x14ac:dyDescent="0.3">
      <c r="A1931" t="s">
        <v>5860</v>
      </c>
      <c r="C1931" t="s">
        <v>1076</v>
      </c>
      <c r="D1931" s="14"/>
      <c r="E1931" s="14" t="s">
        <v>56</v>
      </c>
      <c r="F1931" s="79">
        <v>9.5677966101694771</v>
      </c>
      <c r="G1931" s="80"/>
      <c r="H1931" s="14"/>
      <c r="I1931" s="14"/>
      <c r="J1931" s="15" t="s">
        <v>1076</v>
      </c>
      <c r="K1931" s="64"/>
      <c r="L1931" s="64"/>
      <c r="M1931" s="15"/>
      <c r="N1931" s="81"/>
      <c r="O1931" s="82">
        <v>3471.767822265625</v>
      </c>
      <c r="P1931" s="82">
        <v>7233.89892578125</v>
      </c>
      <c r="Q1931" s="75"/>
      <c r="R1931" s="83"/>
      <c r="S1931" s="83"/>
      <c r="T1931" s="77"/>
      <c r="U1931" s="77"/>
      <c r="V1931" s="77"/>
      <c r="W1931" s="77"/>
      <c r="X1931" s="50"/>
      <c r="Y1931" s="50"/>
      <c r="Z1931" s="50"/>
      <c r="AA1931" s="50"/>
      <c r="AB1931" s="49"/>
      <c r="AC1931" s="84">
        <v>1931</v>
      </c>
      <c r="AD19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1" s="107">
        <v>9.5999999999999801</v>
      </c>
      <c r="AF1931" s="110"/>
      <c r="AG1931" s="2"/>
      <c r="AI1931" s="3"/>
      <c r="AJ1931" s="3"/>
      <c r="AK1931" s="3"/>
    </row>
    <row r="1932" spans="1:37" ht="34.049999999999997" customHeight="1" x14ac:dyDescent="0.3">
      <c r="A1932" t="s">
        <v>5861</v>
      </c>
      <c r="C1932" t="s">
        <v>177</v>
      </c>
      <c r="D1932" s="14"/>
      <c r="E1932" s="14" t="s">
        <v>56</v>
      </c>
      <c r="F1932" s="79">
        <v>9.7118644067796467</v>
      </c>
      <c r="G1932" s="80"/>
      <c r="H1932" s="14"/>
      <c r="I1932" s="14"/>
      <c r="J1932" s="15" t="s">
        <v>177</v>
      </c>
      <c r="K1932" s="64"/>
      <c r="L1932" s="64"/>
      <c r="M1932" s="15"/>
      <c r="N1932" s="81"/>
      <c r="O1932" s="82">
        <v>6483.8603515625</v>
      </c>
      <c r="P1932" s="82">
        <v>9590.5712890625</v>
      </c>
      <c r="Q1932" s="75"/>
      <c r="R1932" s="83"/>
      <c r="S1932" s="83"/>
      <c r="T1932" s="77"/>
      <c r="U1932" s="77"/>
      <c r="V1932" s="77"/>
      <c r="W1932" s="77"/>
      <c r="X1932" s="50"/>
      <c r="Y1932" s="50"/>
      <c r="Z1932" s="50"/>
      <c r="AA1932" s="50"/>
      <c r="AB1932" s="49"/>
      <c r="AC1932" s="84">
        <v>1932</v>
      </c>
      <c r="AD19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2" s="107">
        <v>9.6999999999999797</v>
      </c>
      <c r="AF1932" s="110"/>
      <c r="AG1932" s="2"/>
      <c r="AI1932" s="3"/>
      <c r="AJ1932" s="3"/>
      <c r="AK1932" s="3"/>
    </row>
    <row r="1933" spans="1:37" ht="34.049999999999997" customHeight="1" x14ac:dyDescent="0.3">
      <c r="A1933" t="s">
        <v>5862</v>
      </c>
      <c r="C1933" t="s">
        <v>443</v>
      </c>
      <c r="D1933" s="14"/>
      <c r="E1933" s="14" t="s">
        <v>56</v>
      </c>
      <c r="F1933" s="79">
        <v>9.8559322033898162</v>
      </c>
      <c r="G1933" s="80"/>
      <c r="H1933" s="14"/>
      <c r="I1933" s="14"/>
      <c r="J1933" s="15" t="s">
        <v>443</v>
      </c>
      <c r="K1933" s="64"/>
      <c r="L1933" s="64"/>
      <c r="M1933" s="15"/>
      <c r="N1933" s="81"/>
      <c r="O1933" s="82">
        <v>4894.60791015625</v>
      </c>
      <c r="P1933" s="82">
        <v>1340.97998046875</v>
      </c>
      <c r="Q1933" s="75"/>
      <c r="R1933" s="83"/>
      <c r="S1933" s="83"/>
      <c r="T1933" s="77"/>
      <c r="U1933" s="77"/>
      <c r="V1933" s="77"/>
      <c r="W1933" s="77"/>
      <c r="X1933" s="50"/>
      <c r="Y1933" s="50"/>
      <c r="Z1933" s="50"/>
      <c r="AA1933" s="50"/>
      <c r="AB1933" s="49"/>
      <c r="AC1933" s="84">
        <v>1933</v>
      </c>
      <c r="AD19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3" s="107">
        <v>9.7999999999999794</v>
      </c>
      <c r="AF1933" s="110"/>
      <c r="AG1933" s="2"/>
      <c r="AI1933" s="3"/>
      <c r="AJ1933" s="3"/>
      <c r="AK1933" s="3"/>
    </row>
    <row r="1934" spans="1:37" ht="34.049999999999997" customHeight="1" x14ac:dyDescent="0.3">
      <c r="A1934" t="s">
        <v>5863</v>
      </c>
      <c r="C1934" t="s">
        <v>373</v>
      </c>
      <c r="D1934" s="14"/>
      <c r="E1934" s="14" t="s">
        <v>56</v>
      </c>
      <c r="F1934" s="79">
        <v>3.6610169491525677</v>
      </c>
      <c r="G1934" s="80"/>
      <c r="H1934" s="14"/>
      <c r="I1934" s="14"/>
      <c r="J1934" s="15" t="s">
        <v>373</v>
      </c>
      <c r="K1934" s="64"/>
      <c r="L1934" s="64"/>
      <c r="M1934" s="15"/>
      <c r="N1934" s="81"/>
      <c r="O1934" s="82">
        <v>2124.903076171875</v>
      </c>
      <c r="P1934" s="82">
        <v>7370.9296875</v>
      </c>
      <c r="Q1934" s="75"/>
      <c r="R1934" s="83"/>
      <c r="S1934" s="83"/>
      <c r="T1934" s="77"/>
      <c r="U1934" s="77"/>
      <c r="V1934" s="77"/>
      <c r="W1934" s="77"/>
      <c r="X1934" s="50"/>
      <c r="Y1934" s="50"/>
      <c r="Z1934" s="50"/>
      <c r="AA1934" s="50"/>
      <c r="AB1934" s="49"/>
      <c r="AC1934" s="84">
        <v>1934</v>
      </c>
      <c r="AD19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4" s="107">
        <v>5.5</v>
      </c>
      <c r="AF1934" s="110"/>
      <c r="AG1934" s="2"/>
      <c r="AI1934" s="3"/>
      <c r="AJ1934" s="3"/>
      <c r="AK1934" s="3"/>
    </row>
    <row r="1935" spans="1:37" ht="34.049999999999997" customHeight="1" x14ac:dyDescent="0.3">
      <c r="A1935" t="s">
        <v>5864</v>
      </c>
      <c r="C1935" t="s">
        <v>1077</v>
      </c>
      <c r="D1935" s="14"/>
      <c r="E1935" s="14" t="s">
        <v>56</v>
      </c>
      <c r="F1935" s="79">
        <v>3.8050847457627364</v>
      </c>
      <c r="G1935" s="80"/>
      <c r="H1935" s="14"/>
      <c r="I1935" s="14"/>
      <c r="J1935" s="15" t="s">
        <v>1077</v>
      </c>
      <c r="K1935" s="64"/>
      <c r="L1935" s="64"/>
      <c r="M1935" s="15"/>
      <c r="N1935" s="81"/>
      <c r="O1935" s="82">
        <v>8492.9052734375</v>
      </c>
      <c r="P1935" s="82">
        <v>4876.2294921875</v>
      </c>
      <c r="Q1935" s="75"/>
      <c r="R1935" s="83"/>
      <c r="S1935" s="83"/>
      <c r="T1935" s="77"/>
      <c r="U1935" s="77"/>
      <c r="V1935" s="77"/>
      <c r="W1935" s="77"/>
      <c r="X1935" s="50"/>
      <c r="Y1935" s="50"/>
      <c r="Z1935" s="50"/>
      <c r="AA1935" s="50"/>
      <c r="AB1935" s="49"/>
      <c r="AC1935" s="84">
        <v>1935</v>
      </c>
      <c r="AD19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5" s="107">
        <v>5.6</v>
      </c>
      <c r="AF1935" s="110"/>
      <c r="AG1935" s="2"/>
      <c r="AI1935" s="3"/>
      <c r="AJ1935" s="3"/>
      <c r="AK1935" s="3"/>
    </row>
    <row r="1936" spans="1:37" ht="34.049999999999997" customHeight="1" x14ac:dyDescent="0.3">
      <c r="A1936" t="s">
        <v>4730</v>
      </c>
      <c r="C1936" t="s">
        <v>945</v>
      </c>
      <c r="D1936" s="14"/>
      <c r="E1936" s="14" t="s">
        <v>56</v>
      </c>
      <c r="F1936" s="79">
        <v>3.9491525423729068</v>
      </c>
      <c r="G1936" s="80"/>
      <c r="H1936" s="14"/>
      <c r="I1936" s="14"/>
      <c r="J1936" s="15" t="s">
        <v>945</v>
      </c>
      <c r="K1936" s="64"/>
      <c r="L1936" s="64"/>
      <c r="M1936" s="15"/>
      <c r="N1936" s="81"/>
      <c r="O1936" s="82">
        <v>4165.66845703125</v>
      </c>
      <c r="P1936" s="82">
        <v>9463.01171875</v>
      </c>
      <c r="Q1936" s="75"/>
      <c r="R1936" s="83"/>
      <c r="S1936" s="83"/>
      <c r="T1936" s="77"/>
      <c r="U1936" s="77"/>
      <c r="V1936" s="77"/>
      <c r="W1936" s="77"/>
      <c r="X1936" s="50"/>
      <c r="Y1936" s="50"/>
      <c r="Z1936" s="50"/>
      <c r="AA1936" s="50"/>
      <c r="AB1936" s="49"/>
      <c r="AC1936" s="84">
        <v>1936</v>
      </c>
      <c r="AD19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6" s="107">
        <v>5.7</v>
      </c>
      <c r="AF1936" s="110"/>
      <c r="AG1936" s="2"/>
      <c r="AI1936" s="3"/>
      <c r="AJ1936" s="3"/>
      <c r="AK1936" s="3"/>
    </row>
    <row r="1937" spans="1:37" ht="34.049999999999997" customHeight="1" x14ac:dyDescent="0.3">
      <c r="A1937" t="s">
        <v>5865</v>
      </c>
      <c r="C1937" t="s">
        <v>191</v>
      </c>
      <c r="D1937" s="14"/>
      <c r="E1937" s="14" t="s">
        <v>56</v>
      </c>
      <c r="F1937" s="79">
        <v>4.093220338983075</v>
      </c>
      <c r="G1937" s="80"/>
      <c r="H1937" s="14"/>
      <c r="I1937" s="14"/>
      <c r="J1937" s="15" t="s">
        <v>191</v>
      </c>
      <c r="K1937" s="64"/>
      <c r="L1937" s="64"/>
      <c r="M1937" s="15"/>
      <c r="N1937" s="81"/>
      <c r="O1937" s="82">
        <v>8027.48779296875</v>
      </c>
      <c r="P1937" s="82">
        <v>7379.7890625</v>
      </c>
      <c r="Q1937" s="75"/>
      <c r="R1937" s="83"/>
      <c r="S1937" s="83"/>
      <c r="T1937" s="77"/>
      <c r="U1937" s="77"/>
      <c r="V1937" s="77"/>
      <c r="W1937" s="77"/>
      <c r="X1937" s="50"/>
      <c r="Y1937" s="50"/>
      <c r="Z1937" s="50"/>
      <c r="AA1937" s="50"/>
      <c r="AB1937" s="49"/>
      <c r="AC1937" s="84">
        <v>1937</v>
      </c>
      <c r="AD19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7" s="107">
        <v>5.8</v>
      </c>
      <c r="AF1937" s="110"/>
      <c r="AG1937" s="2"/>
      <c r="AI1937" s="3"/>
      <c r="AJ1937" s="3"/>
      <c r="AK1937" s="3"/>
    </row>
    <row r="1938" spans="1:37" ht="34.049999999999997" customHeight="1" x14ac:dyDescent="0.3">
      <c r="A1938" t="s">
        <v>5866</v>
      </c>
      <c r="C1938" t="s">
        <v>373</v>
      </c>
      <c r="D1938" s="14"/>
      <c r="E1938" s="14" t="s">
        <v>56</v>
      </c>
      <c r="F1938" s="79">
        <v>4.2372881355932455</v>
      </c>
      <c r="G1938" s="80"/>
      <c r="H1938" s="14"/>
      <c r="I1938" s="14"/>
      <c r="J1938" s="15" t="s">
        <v>373</v>
      </c>
      <c r="K1938" s="64"/>
      <c r="L1938" s="64"/>
      <c r="M1938" s="15"/>
      <c r="N1938" s="81"/>
      <c r="O1938" s="82">
        <v>5877.7080078125</v>
      </c>
      <c r="P1938" s="82">
        <v>6265.98681640625</v>
      </c>
      <c r="Q1938" s="75"/>
      <c r="R1938" s="83"/>
      <c r="S1938" s="83"/>
      <c r="T1938" s="77"/>
      <c r="U1938" s="77"/>
      <c r="V1938" s="77"/>
      <c r="W1938" s="77"/>
      <c r="X1938" s="50"/>
      <c r="Y1938" s="50"/>
      <c r="Z1938" s="50"/>
      <c r="AA1938" s="50"/>
      <c r="AB1938" s="49"/>
      <c r="AC1938" s="84">
        <v>1938</v>
      </c>
      <c r="AD19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8" s="107">
        <v>5.9</v>
      </c>
      <c r="AF1938" s="110"/>
      <c r="AG1938" s="2"/>
      <c r="AI1938" s="3"/>
      <c r="AJ1938" s="3"/>
      <c r="AK1938" s="3"/>
    </row>
    <row r="1939" spans="1:37" ht="34.049999999999997" customHeight="1" x14ac:dyDescent="0.3">
      <c r="A1939" t="s">
        <v>5867</v>
      </c>
      <c r="C1939" t="s">
        <v>745</v>
      </c>
      <c r="D1939" s="14"/>
      <c r="E1939" s="14" t="s">
        <v>56</v>
      </c>
      <c r="F1939" s="79">
        <v>4.3813559322034141</v>
      </c>
      <c r="G1939" s="80"/>
      <c r="H1939" s="14"/>
      <c r="I1939" s="14"/>
      <c r="J1939" s="15" t="s">
        <v>745</v>
      </c>
      <c r="K1939" s="64"/>
      <c r="L1939" s="64"/>
      <c r="M1939" s="15"/>
      <c r="N1939" s="81"/>
      <c r="O1939" s="82">
        <v>8030.681640625</v>
      </c>
      <c r="P1939" s="82">
        <v>1705.543701171875</v>
      </c>
      <c r="Q1939" s="75"/>
      <c r="R1939" s="83"/>
      <c r="S1939" s="83"/>
      <c r="T1939" s="77"/>
      <c r="U1939" s="77"/>
      <c r="V1939" s="77"/>
      <c r="W1939" s="77"/>
      <c r="X1939" s="50"/>
      <c r="Y1939" s="50"/>
      <c r="Z1939" s="50"/>
      <c r="AA1939" s="50"/>
      <c r="AB1939" s="49"/>
      <c r="AC1939" s="84">
        <v>1939</v>
      </c>
      <c r="AD19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39" s="107">
        <v>6</v>
      </c>
      <c r="AF1939" s="110"/>
      <c r="AG1939" s="2"/>
      <c r="AI1939" s="3"/>
      <c r="AJ1939" s="3"/>
      <c r="AK1939" s="3"/>
    </row>
    <row r="1940" spans="1:37" ht="34.049999999999997" customHeight="1" x14ac:dyDescent="0.3">
      <c r="A1940" t="s">
        <v>5868</v>
      </c>
      <c r="C1940" t="s">
        <v>1078</v>
      </c>
      <c r="D1940" s="14"/>
      <c r="E1940" s="14" t="s">
        <v>56</v>
      </c>
      <c r="F1940" s="79">
        <v>4.5254237288135837</v>
      </c>
      <c r="G1940" s="80"/>
      <c r="H1940" s="14"/>
      <c r="I1940" s="14"/>
      <c r="J1940" s="15" t="s">
        <v>1078</v>
      </c>
      <c r="K1940" s="64"/>
      <c r="L1940" s="64"/>
      <c r="M1940" s="15"/>
      <c r="N1940" s="81"/>
      <c r="O1940" s="82">
        <v>8840.1376953125</v>
      </c>
      <c r="P1940" s="82">
        <v>1587.6263427734375</v>
      </c>
      <c r="Q1940" s="75"/>
      <c r="R1940" s="83"/>
      <c r="S1940" s="83"/>
      <c r="T1940" s="77"/>
      <c r="U1940" s="77"/>
      <c r="V1940" s="77"/>
      <c r="W1940" s="77"/>
      <c r="X1940" s="50"/>
      <c r="Y1940" s="50"/>
      <c r="Z1940" s="50"/>
      <c r="AA1940" s="50"/>
      <c r="AB1940" s="49"/>
      <c r="AC1940" s="84">
        <v>1940</v>
      </c>
      <c r="AD19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0" s="107">
        <v>6.1</v>
      </c>
      <c r="AF1940" s="110"/>
      <c r="AG1940" s="2"/>
      <c r="AI1940" s="3"/>
      <c r="AJ1940" s="3"/>
      <c r="AK1940" s="3"/>
    </row>
    <row r="1941" spans="1:37" ht="34.049999999999997" customHeight="1" x14ac:dyDescent="0.3">
      <c r="A1941" t="s">
        <v>5869</v>
      </c>
      <c r="C1941" t="s">
        <v>177</v>
      </c>
      <c r="D1941" s="14"/>
      <c r="E1941" s="14" t="s">
        <v>56</v>
      </c>
      <c r="F1941" s="79">
        <v>4.6694915254237532</v>
      </c>
      <c r="G1941" s="80"/>
      <c r="H1941" s="14"/>
      <c r="I1941" s="14"/>
      <c r="J1941" s="15" t="s">
        <v>177</v>
      </c>
      <c r="K1941" s="64"/>
      <c r="L1941" s="64"/>
      <c r="M1941" s="15"/>
      <c r="N1941" s="81"/>
      <c r="O1941" s="82">
        <v>2322.32568359375</v>
      </c>
      <c r="P1941" s="82">
        <v>3115.2578125</v>
      </c>
      <c r="Q1941" s="75"/>
      <c r="R1941" s="83"/>
      <c r="S1941" s="83"/>
      <c r="T1941" s="77"/>
      <c r="U1941" s="77"/>
      <c r="V1941" s="77"/>
      <c r="W1941" s="77"/>
      <c r="X1941" s="50"/>
      <c r="Y1941" s="50"/>
      <c r="Z1941" s="50"/>
      <c r="AA1941" s="50"/>
      <c r="AB1941" s="49"/>
      <c r="AC1941" s="84">
        <v>1941</v>
      </c>
      <c r="AD19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1" s="107">
        <v>6.2</v>
      </c>
      <c r="AF1941" s="110"/>
      <c r="AG1941" s="2"/>
      <c r="AI1941" s="3"/>
      <c r="AJ1941" s="3"/>
      <c r="AK1941" s="3"/>
    </row>
    <row r="1942" spans="1:37" ht="34.049999999999997" customHeight="1" x14ac:dyDescent="0.3">
      <c r="A1942" t="s">
        <v>5870</v>
      </c>
      <c r="C1942" t="s">
        <v>443</v>
      </c>
      <c r="D1942" s="14"/>
      <c r="E1942" s="14" t="s">
        <v>56</v>
      </c>
      <c r="F1942" s="79">
        <v>4.813559322033921</v>
      </c>
      <c r="G1942" s="80"/>
      <c r="H1942" s="14"/>
      <c r="I1942" s="14"/>
      <c r="J1942" s="15" t="s">
        <v>443</v>
      </c>
      <c r="K1942" s="64"/>
      <c r="L1942" s="64"/>
      <c r="M1942" s="15"/>
      <c r="N1942" s="81"/>
      <c r="O1942" s="82">
        <v>9136.9521484375</v>
      </c>
      <c r="P1942" s="82">
        <v>2660.995361328125</v>
      </c>
      <c r="Q1942" s="75"/>
      <c r="R1942" s="83"/>
      <c r="S1942" s="83"/>
      <c r="T1942" s="77"/>
      <c r="U1942" s="77"/>
      <c r="V1942" s="77"/>
      <c r="W1942" s="77"/>
      <c r="X1942" s="50"/>
      <c r="Y1942" s="50"/>
      <c r="Z1942" s="50"/>
      <c r="AA1942" s="50"/>
      <c r="AB1942" s="49"/>
      <c r="AC1942" s="84">
        <v>1942</v>
      </c>
      <c r="AD19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2" s="107">
        <v>6.3</v>
      </c>
      <c r="AF1942" s="110"/>
      <c r="AG1942" s="2"/>
      <c r="AI1942" s="3"/>
      <c r="AJ1942" s="3"/>
      <c r="AK1942" s="3"/>
    </row>
    <row r="1943" spans="1:37" ht="34.049999999999997" customHeight="1" x14ac:dyDescent="0.3">
      <c r="A1943" t="s">
        <v>5871</v>
      </c>
      <c r="C1943" t="s">
        <v>443</v>
      </c>
      <c r="D1943" s="14"/>
      <c r="E1943" s="14" t="s">
        <v>56</v>
      </c>
      <c r="F1943" s="79">
        <v>4.9576271186440914</v>
      </c>
      <c r="G1943" s="80"/>
      <c r="H1943" s="14"/>
      <c r="I1943" s="14"/>
      <c r="J1943" s="15" t="s">
        <v>443</v>
      </c>
      <c r="K1943" s="64"/>
      <c r="L1943" s="64"/>
      <c r="M1943" s="15"/>
      <c r="N1943" s="81"/>
      <c r="O1943" s="82">
        <v>7131.50048828125</v>
      </c>
      <c r="P1943" s="82">
        <v>2041.3734130859375</v>
      </c>
      <c r="Q1943" s="75"/>
      <c r="R1943" s="83"/>
      <c r="S1943" s="83"/>
      <c r="T1943" s="77"/>
      <c r="U1943" s="77"/>
      <c r="V1943" s="77"/>
      <c r="W1943" s="77"/>
      <c r="X1943" s="50"/>
      <c r="Y1943" s="50"/>
      <c r="Z1943" s="50"/>
      <c r="AA1943" s="50"/>
      <c r="AB1943" s="49"/>
      <c r="AC1943" s="84">
        <v>1943</v>
      </c>
      <c r="AD19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3" s="107">
        <v>6.4</v>
      </c>
      <c r="AF1943" s="110"/>
      <c r="AG1943" s="2"/>
      <c r="AI1943" s="3"/>
      <c r="AJ1943" s="3"/>
      <c r="AK1943" s="3"/>
    </row>
    <row r="1944" spans="1:37" ht="34.049999999999997" customHeight="1" x14ac:dyDescent="0.3">
      <c r="A1944" t="s">
        <v>5872</v>
      </c>
      <c r="C1944" t="s">
        <v>278</v>
      </c>
      <c r="D1944" s="14"/>
      <c r="E1944" s="14" t="s">
        <v>56</v>
      </c>
      <c r="F1944" s="79">
        <v>5.1016949152542601</v>
      </c>
      <c r="G1944" s="80"/>
      <c r="H1944" s="14"/>
      <c r="I1944" s="14"/>
      <c r="J1944" s="15" t="s">
        <v>278</v>
      </c>
      <c r="K1944" s="64"/>
      <c r="L1944" s="64"/>
      <c r="M1944" s="15"/>
      <c r="N1944" s="81"/>
      <c r="O1944" s="82">
        <v>3988.237060546875</v>
      </c>
      <c r="P1944" s="82">
        <v>4806.53662109375</v>
      </c>
      <c r="Q1944" s="75"/>
      <c r="R1944" s="83"/>
      <c r="S1944" s="83"/>
      <c r="T1944" s="77"/>
      <c r="U1944" s="77"/>
      <c r="V1944" s="77"/>
      <c r="W1944" s="77"/>
      <c r="X1944" s="50"/>
      <c r="Y1944" s="50"/>
      <c r="Z1944" s="50"/>
      <c r="AA1944" s="50"/>
      <c r="AB1944" s="49"/>
      <c r="AC1944" s="84">
        <v>1944</v>
      </c>
      <c r="AD19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4" s="107">
        <v>6.5</v>
      </c>
      <c r="AF1944" s="110"/>
      <c r="AG1944" s="2"/>
      <c r="AI1944" s="3"/>
      <c r="AJ1944" s="3"/>
      <c r="AK1944" s="3"/>
    </row>
    <row r="1945" spans="1:37" ht="34.049999999999997" customHeight="1" x14ac:dyDescent="0.3">
      <c r="A1945" t="s">
        <v>5873</v>
      </c>
      <c r="C1945" t="s">
        <v>592</v>
      </c>
      <c r="D1945" s="14"/>
      <c r="E1945" s="14" t="s">
        <v>56</v>
      </c>
      <c r="F1945" s="79">
        <v>5.2457627118644297</v>
      </c>
      <c r="G1945" s="80"/>
      <c r="H1945" s="14"/>
      <c r="I1945" s="14"/>
      <c r="J1945" s="15" t="s">
        <v>592</v>
      </c>
      <c r="K1945" s="64"/>
      <c r="L1945" s="64"/>
      <c r="M1945" s="15"/>
      <c r="N1945" s="81"/>
      <c r="O1945" s="82">
        <v>630.50152587890625</v>
      </c>
      <c r="P1945" s="82">
        <v>3916.947998046875</v>
      </c>
      <c r="Q1945" s="75"/>
      <c r="R1945" s="83"/>
      <c r="S1945" s="83"/>
      <c r="T1945" s="77"/>
      <c r="U1945" s="77"/>
      <c r="V1945" s="77"/>
      <c r="W1945" s="77"/>
      <c r="X1945" s="50"/>
      <c r="Y1945" s="50"/>
      <c r="Z1945" s="50"/>
      <c r="AA1945" s="50"/>
      <c r="AB1945" s="49"/>
      <c r="AC1945" s="84">
        <v>1945</v>
      </c>
      <c r="AD19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5" s="107">
        <v>6.6</v>
      </c>
      <c r="AF1945" s="110"/>
      <c r="AG1945" s="2"/>
      <c r="AI1945" s="3"/>
      <c r="AJ1945" s="3"/>
      <c r="AK1945" s="3"/>
    </row>
    <row r="1946" spans="1:37" ht="34.049999999999997" customHeight="1" x14ac:dyDescent="0.3">
      <c r="A1946" t="s">
        <v>5874</v>
      </c>
      <c r="C1946" t="s">
        <v>1054</v>
      </c>
      <c r="D1946" s="14"/>
      <c r="E1946" s="14" t="s">
        <v>56</v>
      </c>
      <c r="F1946" s="79">
        <v>5.3898305084745992</v>
      </c>
      <c r="G1946" s="80"/>
      <c r="H1946" s="14"/>
      <c r="I1946" s="14"/>
      <c r="J1946" s="15" t="s">
        <v>1054</v>
      </c>
      <c r="K1946" s="64"/>
      <c r="L1946" s="64"/>
      <c r="M1946" s="15"/>
      <c r="N1946" s="81"/>
      <c r="O1946" s="82">
        <v>2987.599365234375</v>
      </c>
      <c r="P1946" s="82">
        <v>667.06011962890625</v>
      </c>
      <c r="Q1946" s="75"/>
      <c r="R1946" s="83"/>
      <c r="S1946" s="83"/>
      <c r="T1946" s="77"/>
      <c r="U1946" s="77"/>
      <c r="V1946" s="77"/>
      <c r="W1946" s="77"/>
      <c r="X1946" s="50"/>
      <c r="Y1946" s="50"/>
      <c r="Z1946" s="50"/>
      <c r="AA1946" s="50"/>
      <c r="AB1946" s="49"/>
      <c r="AC1946" s="84">
        <v>1946</v>
      </c>
      <c r="AD19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6" s="107">
        <v>6.7</v>
      </c>
      <c r="AF1946" s="110"/>
      <c r="AG1946" s="2"/>
      <c r="AI1946" s="3"/>
      <c r="AJ1946" s="3"/>
      <c r="AK1946" s="3"/>
    </row>
    <row r="1947" spans="1:37" ht="34.049999999999997" customHeight="1" x14ac:dyDescent="0.3">
      <c r="A1947" t="s">
        <v>2740</v>
      </c>
      <c r="C1947" t="s">
        <v>341</v>
      </c>
      <c r="D1947" s="14"/>
      <c r="E1947" s="14" t="s">
        <v>56</v>
      </c>
      <c r="F1947" s="79">
        <v>5.5338983050847679</v>
      </c>
      <c r="G1947" s="80"/>
      <c r="H1947" s="14"/>
      <c r="I1947" s="14"/>
      <c r="J1947" s="15" t="s">
        <v>341</v>
      </c>
      <c r="K1947" s="64"/>
      <c r="L1947" s="64"/>
      <c r="M1947" s="15"/>
      <c r="N1947" s="81"/>
      <c r="O1947" s="82">
        <v>3068.544189453125</v>
      </c>
      <c r="P1947" s="82">
        <v>3553.85888671875</v>
      </c>
      <c r="Q1947" s="75"/>
      <c r="R1947" s="83"/>
      <c r="S1947" s="83"/>
      <c r="T1947" s="77"/>
      <c r="U1947" s="77"/>
      <c r="V1947" s="77"/>
      <c r="W1947" s="77"/>
      <c r="X1947" s="50"/>
      <c r="Y1947" s="50"/>
      <c r="Z1947" s="50"/>
      <c r="AA1947" s="50"/>
      <c r="AB1947" s="49"/>
      <c r="AC1947" s="84">
        <v>1947</v>
      </c>
      <c r="AD19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7" s="107">
        <v>6.8</v>
      </c>
      <c r="AF1947" s="110"/>
      <c r="AG1947" s="2"/>
      <c r="AI1947" s="3"/>
      <c r="AJ1947" s="3"/>
      <c r="AK1947" s="3"/>
    </row>
    <row r="1948" spans="1:37" ht="34.049999999999997" customHeight="1" x14ac:dyDescent="0.3">
      <c r="A1948" t="s">
        <v>5875</v>
      </c>
      <c r="C1948" t="s">
        <v>526</v>
      </c>
      <c r="D1948" s="14"/>
      <c r="E1948" s="14" t="s">
        <v>56</v>
      </c>
      <c r="F1948" s="79">
        <v>5.6779661016949383</v>
      </c>
      <c r="G1948" s="80"/>
      <c r="H1948" s="14"/>
      <c r="I1948" s="14"/>
      <c r="J1948" s="15" t="s">
        <v>526</v>
      </c>
      <c r="K1948" s="64"/>
      <c r="L1948" s="64"/>
      <c r="M1948" s="15"/>
      <c r="N1948" s="81"/>
      <c r="O1948" s="82">
        <v>4801.82275390625</v>
      </c>
      <c r="P1948" s="82">
        <v>7985.423828125</v>
      </c>
      <c r="Q1948" s="75"/>
      <c r="R1948" s="83"/>
      <c r="S1948" s="83"/>
      <c r="T1948" s="77"/>
      <c r="U1948" s="77"/>
      <c r="V1948" s="77"/>
      <c r="W1948" s="77"/>
      <c r="X1948" s="50"/>
      <c r="Y1948" s="50"/>
      <c r="Z1948" s="50"/>
      <c r="AA1948" s="50"/>
      <c r="AB1948" s="49"/>
      <c r="AC1948" s="84">
        <v>1948</v>
      </c>
      <c r="AD19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8" s="107">
        <v>6.9</v>
      </c>
      <c r="AF1948" s="110"/>
      <c r="AG1948" s="2"/>
      <c r="AI1948" s="3"/>
      <c r="AJ1948" s="3"/>
      <c r="AK1948" s="3"/>
    </row>
    <row r="1949" spans="1:37" ht="34.049999999999997" customHeight="1" x14ac:dyDescent="0.3">
      <c r="A1949" t="s">
        <v>5876</v>
      </c>
      <c r="C1949" t="s">
        <v>373</v>
      </c>
      <c r="D1949" s="14"/>
      <c r="E1949" s="14" t="s">
        <v>56</v>
      </c>
      <c r="F1949" s="79">
        <v>5.8220338983050928</v>
      </c>
      <c r="G1949" s="80"/>
      <c r="H1949" s="14"/>
      <c r="I1949" s="14"/>
      <c r="J1949" s="15" t="s">
        <v>373</v>
      </c>
      <c r="K1949" s="64"/>
      <c r="L1949" s="64"/>
      <c r="M1949" s="15"/>
      <c r="N1949" s="81"/>
      <c r="O1949" s="82">
        <v>2531.28759765625</v>
      </c>
      <c r="P1949" s="82">
        <v>6040.5107421875</v>
      </c>
      <c r="Q1949" s="75"/>
      <c r="R1949" s="83"/>
      <c r="S1949" s="83"/>
      <c r="T1949" s="77"/>
      <c r="U1949" s="77"/>
      <c r="V1949" s="77"/>
      <c r="W1949" s="77"/>
      <c r="X1949" s="50"/>
      <c r="Y1949" s="50"/>
      <c r="Z1949" s="50"/>
      <c r="AA1949" s="50"/>
      <c r="AB1949" s="49"/>
      <c r="AC1949" s="84">
        <v>1949</v>
      </c>
      <c r="AD19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49" s="107">
        <v>6.9999999999999902</v>
      </c>
      <c r="AF1949" s="110"/>
      <c r="AG1949" s="2"/>
      <c r="AI1949" s="3"/>
      <c r="AJ1949" s="3"/>
      <c r="AK1949" s="3"/>
    </row>
    <row r="1950" spans="1:37" ht="34.049999999999997" customHeight="1" x14ac:dyDescent="0.3">
      <c r="A1950" t="s">
        <v>5877</v>
      </c>
      <c r="C1950" t="s">
        <v>494</v>
      </c>
      <c r="D1950" s="14"/>
      <c r="E1950" s="14" t="s">
        <v>56</v>
      </c>
      <c r="F1950" s="79">
        <v>5.9661016949152614</v>
      </c>
      <c r="G1950" s="80"/>
      <c r="H1950" s="14"/>
      <c r="I1950" s="14"/>
      <c r="J1950" s="15" t="s">
        <v>494</v>
      </c>
      <c r="K1950" s="64"/>
      <c r="L1950" s="64"/>
      <c r="M1950" s="15"/>
      <c r="N1950" s="81"/>
      <c r="O1950" s="82">
        <v>6886.2890625</v>
      </c>
      <c r="P1950" s="82">
        <v>6657.029296875</v>
      </c>
      <c r="Q1950" s="75"/>
      <c r="R1950" s="83"/>
      <c r="S1950" s="83"/>
      <c r="T1950" s="77"/>
      <c r="U1950" s="77"/>
      <c r="V1950" s="77"/>
      <c r="W1950" s="77"/>
      <c r="X1950" s="50"/>
      <c r="Y1950" s="50"/>
      <c r="Z1950" s="50"/>
      <c r="AA1950" s="50"/>
      <c r="AB1950" s="49"/>
      <c r="AC1950" s="84">
        <v>1950</v>
      </c>
      <c r="AD19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0" s="107">
        <v>7.0999999999999899</v>
      </c>
      <c r="AF1950" s="110"/>
      <c r="AG1950" s="2"/>
      <c r="AI1950" s="3"/>
      <c r="AJ1950" s="3"/>
      <c r="AK1950" s="3"/>
    </row>
    <row r="1951" spans="1:37" ht="34.049999999999997" customHeight="1" x14ac:dyDescent="0.3">
      <c r="A1951" t="s">
        <v>5878</v>
      </c>
      <c r="C1951" t="s">
        <v>895</v>
      </c>
      <c r="D1951" s="14"/>
      <c r="E1951" s="14" t="s">
        <v>56</v>
      </c>
      <c r="F1951" s="79">
        <v>6.1101694915254319</v>
      </c>
      <c r="G1951" s="80"/>
      <c r="H1951" s="14"/>
      <c r="I1951" s="14"/>
      <c r="J1951" s="15" t="s">
        <v>895</v>
      </c>
      <c r="K1951" s="64"/>
      <c r="L1951" s="64"/>
      <c r="M1951" s="15"/>
      <c r="N1951" s="81"/>
      <c r="O1951" s="82">
        <v>4635.2841796875</v>
      </c>
      <c r="P1951" s="82">
        <v>9802.0224609375</v>
      </c>
      <c r="Q1951" s="75"/>
      <c r="R1951" s="83"/>
      <c r="S1951" s="83"/>
      <c r="T1951" s="77"/>
      <c r="U1951" s="77"/>
      <c r="V1951" s="77"/>
      <c r="W1951" s="77"/>
      <c r="X1951" s="50"/>
      <c r="Y1951" s="50"/>
      <c r="Z1951" s="50"/>
      <c r="AA1951" s="50"/>
      <c r="AB1951" s="49"/>
      <c r="AC1951" s="84">
        <v>1951</v>
      </c>
      <c r="AD19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1" s="107">
        <v>7.1999999999999904</v>
      </c>
      <c r="AF1951" s="110"/>
      <c r="AG1951" s="2"/>
      <c r="AI1951" s="3"/>
      <c r="AJ1951" s="3"/>
      <c r="AK1951" s="3"/>
    </row>
    <row r="1952" spans="1:37" ht="34.049999999999997" customHeight="1" x14ac:dyDescent="0.3">
      <c r="A1952" t="s">
        <v>5879</v>
      </c>
      <c r="C1952" t="s">
        <v>1079</v>
      </c>
      <c r="D1952" s="14"/>
      <c r="E1952" s="14" t="s">
        <v>56</v>
      </c>
      <c r="F1952" s="79">
        <v>6.2542372881356005</v>
      </c>
      <c r="G1952" s="80"/>
      <c r="H1952" s="14"/>
      <c r="I1952" s="14"/>
      <c r="J1952" s="15" t="s">
        <v>1079</v>
      </c>
      <c r="K1952" s="64"/>
      <c r="L1952" s="64"/>
      <c r="M1952" s="15"/>
      <c r="N1952" s="81"/>
      <c r="O1952" s="82">
        <v>7533.9404296875</v>
      </c>
      <c r="P1952" s="82">
        <v>8675.6982421875</v>
      </c>
      <c r="Q1952" s="75"/>
      <c r="R1952" s="83"/>
      <c r="S1952" s="83"/>
      <c r="T1952" s="77"/>
      <c r="U1952" s="77"/>
      <c r="V1952" s="77"/>
      <c r="W1952" s="77"/>
      <c r="X1952" s="50"/>
      <c r="Y1952" s="50"/>
      <c r="Z1952" s="50"/>
      <c r="AA1952" s="50"/>
      <c r="AB1952" s="49"/>
      <c r="AC1952" s="84">
        <v>1952</v>
      </c>
      <c r="AD19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2" s="107">
        <v>7.2999999999999901</v>
      </c>
      <c r="AF1952" s="110"/>
      <c r="AG1952" s="2"/>
      <c r="AI1952" s="3"/>
      <c r="AJ1952" s="3"/>
      <c r="AK1952" s="3"/>
    </row>
    <row r="1953" spans="1:37" ht="34.049999999999997" customHeight="1" x14ac:dyDescent="0.3">
      <c r="A1953" t="s">
        <v>5880</v>
      </c>
      <c r="C1953" t="s">
        <v>177</v>
      </c>
      <c r="D1953" s="14"/>
      <c r="E1953" s="14" t="s">
        <v>56</v>
      </c>
      <c r="F1953" s="79">
        <v>6.3983050847457692</v>
      </c>
      <c r="G1953" s="80"/>
      <c r="H1953" s="14"/>
      <c r="I1953" s="14"/>
      <c r="J1953" s="15" t="s">
        <v>177</v>
      </c>
      <c r="K1953" s="64"/>
      <c r="L1953" s="64"/>
      <c r="M1953" s="15"/>
      <c r="N1953" s="81"/>
      <c r="O1953" s="82">
        <v>1515.1087646484375</v>
      </c>
      <c r="P1953" s="82">
        <v>3371.267333984375</v>
      </c>
      <c r="Q1953" s="75"/>
      <c r="R1953" s="83"/>
      <c r="S1953" s="83"/>
      <c r="T1953" s="77"/>
      <c r="U1953" s="77"/>
      <c r="V1953" s="77"/>
      <c r="W1953" s="77"/>
      <c r="X1953" s="50"/>
      <c r="Y1953" s="50"/>
      <c r="Z1953" s="50"/>
      <c r="AA1953" s="50"/>
      <c r="AB1953" s="49"/>
      <c r="AC1953" s="84">
        <v>1953</v>
      </c>
      <c r="AD19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3" s="107">
        <v>7.3999999999999897</v>
      </c>
      <c r="AF1953" s="110"/>
      <c r="AG1953" s="2"/>
      <c r="AI1953" s="3"/>
      <c r="AJ1953" s="3"/>
      <c r="AK1953" s="3"/>
    </row>
    <row r="1954" spans="1:37" ht="34.049999999999997" customHeight="1" x14ac:dyDescent="0.3">
      <c r="A1954" t="s">
        <v>5881</v>
      </c>
      <c r="C1954" t="s">
        <v>543</v>
      </c>
      <c r="D1954" s="14"/>
      <c r="E1954" s="14" t="s">
        <v>56</v>
      </c>
      <c r="F1954" s="79">
        <v>6.5423728813559388</v>
      </c>
      <c r="G1954" s="80"/>
      <c r="H1954" s="14"/>
      <c r="I1954" s="14"/>
      <c r="J1954" s="15" t="s">
        <v>543</v>
      </c>
      <c r="K1954" s="64"/>
      <c r="L1954" s="64"/>
      <c r="M1954" s="15"/>
      <c r="N1954" s="81"/>
      <c r="O1954" s="82">
        <v>5955.10302734375</v>
      </c>
      <c r="P1954" s="82">
        <v>539.83648681640625</v>
      </c>
      <c r="Q1954" s="75"/>
      <c r="R1954" s="83"/>
      <c r="S1954" s="83"/>
      <c r="T1954" s="77"/>
      <c r="U1954" s="77"/>
      <c r="V1954" s="77"/>
      <c r="W1954" s="77"/>
      <c r="X1954" s="50"/>
      <c r="Y1954" s="50"/>
      <c r="Z1954" s="50"/>
      <c r="AA1954" s="50"/>
      <c r="AB1954" s="49"/>
      <c r="AC1954" s="84">
        <v>1954</v>
      </c>
      <c r="AD19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4" s="107">
        <v>7.4999999999999902</v>
      </c>
      <c r="AF1954" s="110"/>
      <c r="AG1954" s="2"/>
      <c r="AI1954" s="3"/>
      <c r="AJ1954" s="3"/>
      <c r="AK1954" s="3"/>
    </row>
    <row r="1955" spans="1:37" ht="34.049999999999997" customHeight="1" x14ac:dyDescent="0.3">
      <c r="A1955" t="s">
        <v>5882</v>
      </c>
      <c r="C1955" t="s">
        <v>278</v>
      </c>
      <c r="D1955" s="14"/>
      <c r="E1955" s="14" t="s">
        <v>56</v>
      </c>
      <c r="F1955" s="79">
        <v>6.6864406779661074</v>
      </c>
      <c r="G1955" s="80"/>
      <c r="H1955" s="14"/>
      <c r="I1955" s="14"/>
      <c r="J1955" s="15" t="s">
        <v>278</v>
      </c>
      <c r="K1955" s="64"/>
      <c r="L1955" s="64"/>
      <c r="M1955" s="15"/>
      <c r="N1955" s="81"/>
      <c r="O1955" s="82">
        <v>7914.3837890625</v>
      </c>
      <c r="P1955" s="82">
        <v>2406.029296875</v>
      </c>
      <c r="Q1955" s="75"/>
      <c r="R1955" s="83"/>
      <c r="S1955" s="83"/>
      <c r="T1955" s="77"/>
      <c r="U1955" s="77"/>
      <c r="V1955" s="77"/>
      <c r="W1955" s="77"/>
      <c r="X1955" s="50"/>
      <c r="Y1955" s="50"/>
      <c r="Z1955" s="50"/>
      <c r="AA1955" s="50"/>
      <c r="AB1955" s="49"/>
      <c r="AC1955" s="84">
        <v>1955</v>
      </c>
      <c r="AD19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5" s="107">
        <v>7.5999999999999899</v>
      </c>
      <c r="AF1955" s="110"/>
      <c r="AG1955" s="2"/>
      <c r="AI1955" s="3"/>
      <c r="AJ1955" s="3"/>
      <c r="AK1955" s="3"/>
    </row>
    <row r="1956" spans="1:37" ht="34.049999999999997" customHeight="1" x14ac:dyDescent="0.3">
      <c r="A1956" t="s">
        <v>5883</v>
      </c>
      <c r="C1956" t="s">
        <v>550</v>
      </c>
      <c r="D1956" s="14"/>
      <c r="E1956" s="14" t="s">
        <v>56</v>
      </c>
      <c r="F1956" s="79">
        <v>6.8305084745762779</v>
      </c>
      <c r="G1956" s="80"/>
      <c r="H1956" s="14"/>
      <c r="I1956" s="14"/>
      <c r="J1956" s="15" t="s">
        <v>550</v>
      </c>
      <c r="K1956" s="64"/>
      <c r="L1956" s="64"/>
      <c r="M1956" s="15"/>
      <c r="N1956" s="81"/>
      <c r="O1956" s="82">
        <v>6241.32666015625</v>
      </c>
      <c r="P1956" s="82">
        <v>261.72244262695312</v>
      </c>
      <c r="Q1956" s="75"/>
      <c r="R1956" s="83"/>
      <c r="S1956" s="83"/>
      <c r="T1956" s="77"/>
      <c r="U1956" s="77"/>
      <c r="V1956" s="77"/>
      <c r="W1956" s="77"/>
      <c r="X1956" s="50"/>
      <c r="Y1956" s="50"/>
      <c r="Z1956" s="50"/>
      <c r="AA1956" s="50"/>
      <c r="AB1956" s="49"/>
      <c r="AC1956" s="84">
        <v>1956</v>
      </c>
      <c r="AD19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6" s="107">
        <v>7.6999999999999904</v>
      </c>
      <c r="AF1956" s="110"/>
      <c r="AG1956" s="2"/>
      <c r="AI1956" s="3"/>
      <c r="AJ1956" s="3"/>
      <c r="AK1956" s="3"/>
    </row>
    <row r="1957" spans="1:37" ht="34.049999999999997" customHeight="1" x14ac:dyDescent="0.3">
      <c r="A1957" t="s">
        <v>5884</v>
      </c>
      <c r="C1957" t="s">
        <v>1008</v>
      </c>
      <c r="D1957" s="14"/>
      <c r="E1957" s="14" t="s">
        <v>56</v>
      </c>
      <c r="F1957" s="79">
        <v>6.9745762711864465</v>
      </c>
      <c r="G1957" s="80"/>
      <c r="H1957" s="14"/>
      <c r="I1957" s="14"/>
      <c r="J1957" s="15" t="s">
        <v>1008</v>
      </c>
      <c r="K1957" s="64"/>
      <c r="L1957" s="64"/>
      <c r="M1957" s="15"/>
      <c r="N1957" s="81"/>
      <c r="O1957" s="82">
        <v>2303.000732421875</v>
      </c>
      <c r="P1957" s="82">
        <v>857.7998046875</v>
      </c>
      <c r="Q1957" s="75"/>
      <c r="R1957" s="83"/>
      <c r="S1957" s="83"/>
      <c r="T1957" s="77"/>
      <c r="U1957" s="77"/>
      <c r="V1957" s="77"/>
      <c r="W1957" s="77"/>
      <c r="X1957" s="50"/>
      <c r="Y1957" s="50"/>
      <c r="Z1957" s="50"/>
      <c r="AA1957" s="50"/>
      <c r="AB1957" s="49"/>
      <c r="AC1957" s="84">
        <v>1957</v>
      </c>
      <c r="AD19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7" s="107">
        <v>7.7999999999999901</v>
      </c>
      <c r="AF1957" s="110"/>
      <c r="AG1957" s="2"/>
      <c r="AI1957" s="3"/>
      <c r="AJ1957" s="3"/>
      <c r="AK1957" s="3"/>
    </row>
    <row r="1958" spans="1:37" ht="34.049999999999997" customHeight="1" x14ac:dyDescent="0.3">
      <c r="A1958" t="s">
        <v>5885</v>
      </c>
      <c r="C1958" t="s">
        <v>636</v>
      </c>
      <c r="D1958" s="14"/>
      <c r="E1958" s="14" t="s">
        <v>56</v>
      </c>
      <c r="F1958" s="79">
        <v>7.1186440677966152</v>
      </c>
      <c r="G1958" s="80"/>
      <c r="H1958" s="14"/>
      <c r="I1958" s="14"/>
      <c r="J1958" s="15" t="s">
        <v>636</v>
      </c>
      <c r="K1958" s="64"/>
      <c r="L1958" s="64"/>
      <c r="M1958" s="15"/>
      <c r="N1958" s="81"/>
      <c r="O1958" s="82">
        <v>9223.4873046875</v>
      </c>
      <c r="P1958" s="82">
        <v>4974.13330078125</v>
      </c>
      <c r="Q1958" s="75"/>
      <c r="R1958" s="83"/>
      <c r="S1958" s="83"/>
      <c r="T1958" s="77"/>
      <c r="U1958" s="77"/>
      <c r="V1958" s="77"/>
      <c r="W1958" s="77"/>
      <c r="X1958" s="50"/>
      <c r="Y1958" s="50"/>
      <c r="Z1958" s="50"/>
      <c r="AA1958" s="50"/>
      <c r="AB1958" s="49"/>
      <c r="AC1958" s="84">
        <v>1958</v>
      </c>
      <c r="AD19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8" s="107">
        <v>7.8999999999999897</v>
      </c>
      <c r="AF1958" s="110"/>
      <c r="AG1958" s="2"/>
      <c r="AI1958" s="3"/>
      <c r="AJ1958" s="3"/>
      <c r="AK1958" s="3"/>
    </row>
    <row r="1959" spans="1:37" ht="34.049999999999997" customHeight="1" x14ac:dyDescent="0.3">
      <c r="A1959" t="s">
        <v>5886</v>
      </c>
      <c r="C1959" t="s">
        <v>1080</v>
      </c>
      <c r="D1959" s="14"/>
      <c r="E1959" s="14" t="s">
        <v>56</v>
      </c>
      <c r="F1959" s="79">
        <v>7.2627118644067865</v>
      </c>
      <c r="G1959" s="80"/>
      <c r="H1959" s="14"/>
      <c r="I1959" s="14"/>
      <c r="J1959" s="15" t="s">
        <v>1080</v>
      </c>
      <c r="K1959" s="64"/>
      <c r="L1959" s="64"/>
      <c r="M1959" s="15"/>
      <c r="N1959" s="81"/>
      <c r="O1959" s="82">
        <v>3855.15185546875</v>
      </c>
      <c r="P1959" s="82">
        <v>8905.443359375</v>
      </c>
      <c r="Q1959" s="75"/>
      <c r="R1959" s="83"/>
      <c r="S1959" s="83"/>
      <c r="T1959" s="77"/>
      <c r="U1959" s="77"/>
      <c r="V1959" s="77"/>
      <c r="W1959" s="77"/>
      <c r="X1959" s="50"/>
      <c r="Y1959" s="50"/>
      <c r="Z1959" s="50"/>
      <c r="AA1959" s="50"/>
      <c r="AB1959" s="49"/>
      <c r="AC1959" s="84">
        <v>1959</v>
      </c>
      <c r="AD19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59" s="107">
        <v>7.9999999999999902</v>
      </c>
      <c r="AF1959" s="110"/>
      <c r="AG1959" s="2"/>
      <c r="AI1959" s="3"/>
      <c r="AJ1959" s="3"/>
      <c r="AK1959" s="3"/>
    </row>
    <row r="1960" spans="1:37" ht="34.049999999999997" customHeight="1" x14ac:dyDescent="0.3">
      <c r="A1960" t="s">
        <v>5887</v>
      </c>
      <c r="C1960" t="s">
        <v>552</v>
      </c>
      <c r="D1960" s="14"/>
      <c r="E1960" s="14" t="s">
        <v>56</v>
      </c>
      <c r="F1960" s="79">
        <v>7.4067796610169543</v>
      </c>
      <c r="G1960" s="80"/>
      <c r="H1960" s="14"/>
      <c r="I1960" s="14"/>
      <c r="J1960" s="15" t="s">
        <v>552</v>
      </c>
      <c r="K1960" s="64"/>
      <c r="L1960" s="64"/>
      <c r="M1960" s="15"/>
      <c r="N1960" s="81"/>
      <c r="O1960" s="82">
        <v>2955.296875</v>
      </c>
      <c r="P1960" s="82">
        <v>1910.068115234375</v>
      </c>
      <c r="Q1960" s="75"/>
      <c r="R1960" s="83"/>
      <c r="S1960" s="83"/>
      <c r="T1960" s="77"/>
      <c r="U1960" s="77"/>
      <c r="V1960" s="77"/>
      <c r="W1960" s="77"/>
      <c r="X1960" s="50"/>
      <c r="Y1960" s="50"/>
      <c r="Z1960" s="50"/>
      <c r="AA1960" s="50"/>
      <c r="AB1960" s="49"/>
      <c r="AC1960" s="84">
        <v>1960</v>
      </c>
      <c r="AD19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0" s="107">
        <v>8.0999999999999908</v>
      </c>
      <c r="AF1960" s="110"/>
      <c r="AG1960" s="2"/>
      <c r="AI1960" s="3"/>
      <c r="AJ1960" s="3"/>
      <c r="AK1960" s="3"/>
    </row>
    <row r="1961" spans="1:37" ht="34.049999999999997" customHeight="1" x14ac:dyDescent="0.3">
      <c r="A1961" t="s">
        <v>5888</v>
      </c>
      <c r="C1961" t="s">
        <v>384</v>
      </c>
      <c r="D1961" s="14"/>
      <c r="E1961" s="14" t="s">
        <v>56</v>
      </c>
      <c r="F1961" s="79">
        <v>7.5508474576271238</v>
      </c>
      <c r="G1961" s="80"/>
      <c r="H1961" s="14"/>
      <c r="I1961" s="14"/>
      <c r="J1961" s="15" t="s">
        <v>384</v>
      </c>
      <c r="K1961" s="64"/>
      <c r="L1961" s="64"/>
      <c r="M1961" s="15"/>
      <c r="N1961" s="81"/>
      <c r="O1961" s="82">
        <v>5178.26123046875</v>
      </c>
      <c r="P1961" s="82">
        <v>3797.21630859375</v>
      </c>
      <c r="Q1961" s="75"/>
      <c r="R1961" s="83"/>
      <c r="S1961" s="83"/>
      <c r="T1961" s="77"/>
      <c r="U1961" s="77"/>
      <c r="V1961" s="77"/>
      <c r="W1961" s="77"/>
      <c r="X1961" s="50"/>
      <c r="Y1961" s="50"/>
      <c r="Z1961" s="50"/>
      <c r="AA1961" s="50"/>
      <c r="AB1961" s="49"/>
      <c r="AC1961" s="84">
        <v>1961</v>
      </c>
      <c r="AD19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1" s="107">
        <v>8.1999999999999904</v>
      </c>
      <c r="AF1961" s="110"/>
      <c r="AG1961" s="2"/>
      <c r="AI1961" s="3"/>
      <c r="AJ1961" s="3"/>
      <c r="AK1961" s="3"/>
    </row>
    <row r="1962" spans="1:37" ht="34.049999999999997" customHeight="1" x14ac:dyDescent="0.3">
      <c r="A1962" t="s">
        <v>5889</v>
      </c>
      <c r="C1962" t="s">
        <v>443</v>
      </c>
      <c r="D1962" s="14"/>
      <c r="E1962" s="14" t="s">
        <v>56</v>
      </c>
      <c r="F1962" s="79">
        <v>7.6949152542372925</v>
      </c>
      <c r="G1962" s="80"/>
      <c r="H1962" s="14"/>
      <c r="I1962" s="14"/>
      <c r="J1962" s="15" t="s">
        <v>443</v>
      </c>
      <c r="K1962" s="64"/>
      <c r="L1962" s="64"/>
      <c r="M1962" s="15"/>
      <c r="N1962" s="81"/>
      <c r="O1962" s="82">
        <v>1509.0782470703125</v>
      </c>
      <c r="P1962" s="82">
        <v>6060.8466796875</v>
      </c>
      <c r="Q1962" s="75"/>
      <c r="R1962" s="83"/>
      <c r="S1962" s="83"/>
      <c r="T1962" s="77"/>
      <c r="U1962" s="77"/>
      <c r="V1962" s="77"/>
      <c r="W1962" s="77"/>
      <c r="X1962" s="50"/>
      <c r="Y1962" s="50"/>
      <c r="Z1962" s="50"/>
      <c r="AA1962" s="50"/>
      <c r="AB1962" s="49"/>
      <c r="AC1962" s="84">
        <v>1962</v>
      </c>
      <c r="AD19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2" s="107">
        <v>8.2999999999999901</v>
      </c>
      <c r="AF1962" s="110"/>
      <c r="AG1962" s="2"/>
      <c r="AI1962" s="3"/>
      <c r="AJ1962" s="3"/>
      <c r="AK1962" s="3"/>
    </row>
    <row r="1963" spans="1:37" ht="34.049999999999997" customHeight="1" x14ac:dyDescent="0.3">
      <c r="A1963" t="s">
        <v>5890</v>
      </c>
      <c r="C1963" t="s">
        <v>636</v>
      </c>
      <c r="D1963" s="14"/>
      <c r="E1963" s="14" t="s">
        <v>56</v>
      </c>
      <c r="F1963" s="79">
        <v>7.8389830508474603</v>
      </c>
      <c r="G1963" s="80"/>
      <c r="H1963" s="14"/>
      <c r="I1963" s="14"/>
      <c r="J1963" s="15" t="s">
        <v>636</v>
      </c>
      <c r="K1963" s="64"/>
      <c r="L1963" s="64"/>
      <c r="M1963" s="15"/>
      <c r="N1963" s="81"/>
      <c r="O1963" s="82">
        <v>7880.22021484375</v>
      </c>
      <c r="P1963" s="82">
        <v>2397.52685546875</v>
      </c>
      <c r="Q1963" s="75"/>
      <c r="R1963" s="83"/>
      <c r="S1963" s="83"/>
      <c r="T1963" s="77"/>
      <c r="U1963" s="77"/>
      <c r="V1963" s="77"/>
      <c r="W1963" s="77"/>
      <c r="X1963" s="50"/>
      <c r="Y1963" s="50"/>
      <c r="Z1963" s="50"/>
      <c r="AA1963" s="50"/>
      <c r="AB1963" s="49"/>
      <c r="AC1963" s="84">
        <v>1963</v>
      </c>
      <c r="AD19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3" s="107">
        <v>8.3999999999999897</v>
      </c>
      <c r="AF1963" s="110"/>
      <c r="AG1963" s="2"/>
      <c r="AI1963" s="3"/>
      <c r="AJ1963" s="3"/>
      <c r="AK1963" s="3"/>
    </row>
    <row r="1964" spans="1:37" ht="34.049999999999997" customHeight="1" x14ac:dyDescent="0.3">
      <c r="A1964" t="s">
        <v>5891</v>
      </c>
      <c r="C1964" t="s">
        <v>190</v>
      </c>
      <c r="D1964" s="14"/>
      <c r="E1964" s="14" t="s">
        <v>56</v>
      </c>
      <c r="F1964" s="79">
        <v>7.9830508474576298</v>
      </c>
      <c r="G1964" s="80"/>
      <c r="H1964" s="14"/>
      <c r="I1964" s="14"/>
      <c r="J1964" s="15" t="s">
        <v>190</v>
      </c>
      <c r="K1964" s="64"/>
      <c r="L1964" s="64"/>
      <c r="M1964" s="15"/>
      <c r="N1964" s="81"/>
      <c r="O1964" s="82">
        <v>8373.6220703125</v>
      </c>
      <c r="P1964" s="82">
        <v>7026.83251953125</v>
      </c>
      <c r="Q1964" s="75"/>
      <c r="R1964" s="83"/>
      <c r="S1964" s="83"/>
      <c r="T1964" s="77"/>
      <c r="U1964" s="77"/>
      <c r="V1964" s="77"/>
      <c r="W1964" s="77"/>
      <c r="X1964" s="50"/>
      <c r="Y1964" s="50"/>
      <c r="Z1964" s="50"/>
      <c r="AA1964" s="50"/>
      <c r="AB1964" s="49"/>
      <c r="AC1964" s="84">
        <v>1964</v>
      </c>
      <c r="AD19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4" s="107">
        <v>8.4999999999999893</v>
      </c>
      <c r="AF1964" s="110"/>
      <c r="AG1964" s="2"/>
      <c r="AI1964" s="3"/>
      <c r="AJ1964" s="3"/>
      <c r="AK1964" s="3"/>
    </row>
    <row r="1965" spans="1:37" ht="34.049999999999997" customHeight="1" x14ac:dyDescent="0.3">
      <c r="A1965" t="s">
        <v>5892</v>
      </c>
      <c r="C1965" t="s">
        <v>300</v>
      </c>
      <c r="D1965" s="14"/>
      <c r="E1965" s="14" t="s">
        <v>56</v>
      </c>
      <c r="F1965" s="79">
        <v>8.1271186440678012</v>
      </c>
      <c r="G1965" s="80"/>
      <c r="H1965" s="14"/>
      <c r="I1965" s="14"/>
      <c r="J1965" s="15" t="s">
        <v>300</v>
      </c>
      <c r="K1965" s="64"/>
      <c r="L1965" s="64"/>
      <c r="M1965" s="15"/>
      <c r="N1965" s="81"/>
      <c r="O1965" s="82">
        <v>3600.888671875</v>
      </c>
      <c r="P1965" s="82">
        <v>1101.916748046875</v>
      </c>
      <c r="Q1965" s="75"/>
      <c r="R1965" s="83"/>
      <c r="S1965" s="83"/>
      <c r="T1965" s="77"/>
      <c r="U1965" s="77"/>
      <c r="V1965" s="77"/>
      <c r="W1965" s="77"/>
      <c r="X1965" s="50"/>
      <c r="Y1965" s="50"/>
      <c r="Z1965" s="50"/>
      <c r="AA1965" s="50"/>
      <c r="AB1965" s="49"/>
      <c r="AC1965" s="84">
        <v>1965</v>
      </c>
      <c r="AD19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5" s="107">
        <v>8.5999999999999908</v>
      </c>
      <c r="AF1965" s="110"/>
      <c r="AG1965" s="2"/>
      <c r="AI1965" s="3"/>
      <c r="AJ1965" s="3"/>
      <c r="AK1965" s="3"/>
    </row>
    <row r="1966" spans="1:37" ht="34.049999999999997" customHeight="1" x14ac:dyDescent="0.3">
      <c r="A1966" t="s">
        <v>5893</v>
      </c>
      <c r="C1966" t="s">
        <v>177</v>
      </c>
      <c r="D1966" s="14"/>
      <c r="E1966" s="14" t="s">
        <v>56</v>
      </c>
      <c r="F1966" s="79">
        <v>8.2711864406779707</v>
      </c>
      <c r="G1966" s="80"/>
      <c r="H1966" s="14"/>
      <c r="I1966" s="14"/>
      <c r="J1966" s="15" t="s">
        <v>177</v>
      </c>
      <c r="K1966" s="64"/>
      <c r="L1966" s="64"/>
      <c r="M1966" s="15"/>
      <c r="N1966" s="81"/>
      <c r="O1966" s="82">
        <v>8073.46533203125</v>
      </c>
      <c r="P1966" s="82">
        <v>1775.1805419921875</v>
      </c>
      <c r="Q1966" s="75"/>
      <c r="R1966" s="83"/>
      <c r="S1966" s="83"/>
      <c r="T1966" s="77"/>
      <c r="U1966" s="77"/>
      <c r="V1966" s="77"/>
      <c r="W1966" s="77"/>
      <c r="X1966" s="50"/>
      <c r="Y1966" s="50"/>
      <c r="Z1966" s="50"/>
      <c r="AA1966" s="50"/>
      <c r="AB1966" s="49"/>
      <c r="AC1966" s="84">
        <v>1966</v>
      </c>
      <c r="AD19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6" s="107">
        <v>8.6999999999999904</v>
      </c>
      <c r="AF1966" s="110"/>
      <c r="AG1966" s="2"/>
      <c r="AI1966" s="3"/>
      <c r="AJ1966" s="3"/>
      <c r="AK1966" s="3"/>
    </row>
    <row r="1967" spans="1:37" ht="34.049999999999997" customHeight="1" x14ac:dyDescent="0.3">
      <c r="A1967" t="s">
        <v>5894</v>
      </c>
      <c r="C1967" t="s">
        <v>443</v>
      </c>
      <c r="D1967" s="14"/>
      <c r="E1967" s="14" t="s">
        <v>56</v>
      </c>
      <c r="F1967" s="79">
        <v>8.4152542372881385</v>
      </c>
      <c r="G1967" s="80"/>
      <c r="H1967" s="14"/>
      <c r="I1967" s="14"/>
      <c r="J1967" s="15" t="s">
        <v>443</v>
      </c>
      <c r="K1967" s="64"/>
      <c r="L1967" s="64"/>
      <c r="M1967" s="15"/>
      <c r="N1967" s="81"/>
      <c r="O1967" s="82">
        <v>6269.2265625</v>
      </c>
      <c r="P1967" s="82">
        <v>7056.3037109375</v>
      </c>
      <c r="Q1967" s="75"/>
      <c r="R1967" s="83"/>
      <c r="S1967" s="83"/>
      <c r="T1967" s="77"/>
      <c r="U1967" s="77"/>
      <c r="V1967" s="77"/>
      <c r="W1967" s="77"/>
      <c r="X1967" s="50"/>
      <c r="Y1967" s="50"/>
      <c r="Z1967" s="50"/>
      <c r="AA1967" s="50"/>
      <c r="AB1967" s="49"/>
      <c r="AC1967" s="84">
        <v>1967</v>
      </c>
      <c r="AD19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7" s="107">
        <v>8.7999999999999901</v>
      </c>
      <c r="AF1967" s="110"/>
      <c r="AG1967" s="2"/>
      <c r="AI1967" s="3"/>
      <c r="AJ1967" s="3"/>
      <c r="AK1967" s="3"/>
    </row>
    <row r="1968" spans="1:37" ht="34.049999999999997" customHeight="1" x14ac:dyDescent="0.3">
      <c r="A1968" t="s">
        <v>5895</v>
      </c>
      <c r="C1968" t="s">
        <v>550</v>
      </c>
      <c r="D1968" s="14"/>
      <c r="E1968" s="14" t="s">
        <v>56</v>
      </c>
      <c r="F1968" s="79">
        <v>8.559322033898308</v>
      </c>
      <c r="G1968" s="80"/>
      <c r="H1968" s="14"/>
      <c r="I1968" s="14"/>
      <c r="J1968" s="15" t="s">
        <v>550</v>
      </c>
      <c r="K1968" s="64"/>
      <c r="L1968" s="64"/>
      <c r="M1968" s="15"/>
      <c r="N1968" s="81"/>
      <c r="O1968" s="82">
        <v>874.6282958984375</v>
      </c>
      <c r="P1968" s="82">
        <v>3193.33447265625</v>
      </c>
      <c r="Q1968" s="75"/>
      <c r="R1968" s="83"/>
      <c r="S1968" s="83"/>
      <c r="T1968" s="77"/>
      <c r="U1968" s="77"/>
      <c r="V1968" s="77"/>
      <c r="W1968" s="77"/>
      <c r="X1968" s="50"/>
      <c r="Y1968" s="50"/>
      <c r="Z1968" s="50"/>
      <c r="AA1968" s="50"/>
      <c r="AB1968" s="49"/>
      <c r="AC1968" s="84">
        <v>1968</v>
      </c>
      <c r="AD19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8" s="107">
        <v>8.8999999999999897</v>
      </c>
      <c r="AF1968" s="110"/>
      <c r="AG1968" s="2"/>
      <c r="AI1968" s="3"/>
      <c r="AJ1968" s="3"/>
      <c r="AK1968" s="3"/>
    </row>
    <row r="1969" spans="1:37" ht="34.049999999999997" customHeight="1" x14ac:dyDescent="0.3">
      <c r="A1969" t="s">
        <v>5223</v>
      </c>
      <c r="C1969" t="s">
        <v>755</v>
      </c>
      <c r="D1969" s="14"/>
      <c r="E1969" s="14" t="s">
        <v>56</v>
      </c>
      <c r="F1969" s="79">
        <v>8.7033898305084776</v>
      </c>
      <c r="G1969" s="80"/>
      <c r="H1969" s="14"/>
      <c r="I1969" s="14"/>
      <c r="J1969" s="15" t="s">
        <v>755</v>
      </c>
      <c r="K1969" s="64"/>
      <c r="L1969" s="64"/>
      <c r="M1969" s="15"/>
      <c r="N1969" s="81"/>
      <c r="O1969" s="82">
        <v>7747.49658203125</v>
      </c>
      <c r="P1969" s="82">
        <v>3890.58154296875</v>
      </c>
      <c r="Q1969" s="75"/>
      <c r="R1969" s="83"/>
      <c r="S1969" s="83"/>
      <c r="T1969" s="77"/>
      <c r="U1969" s="77"/>
      <c r="V1969" s="77"/>
      <c r="W1969" s="77"/>
      <c r="X1969" s="50"/>
      <c r="Y1969" s="50"/>
      <c r="Z1969" s="50"/>
      <c r="AA1969" s="50"/>
      <c r="AB1969" s="49"/>
      <c r="AC1969" s="84">
        <v>1969</v>
      </c>
      <c r="AD19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69" s="107">
        <v>8.9999999999999893</v>
      </c>
      <c r="AF1969" s="110"/>
      <c r="AG1969" s="2"/>
      <c r="AI1969" s="3"/>
      <c r="AJ1969" s="3"/>
      <c r="AK1969" s="3"/>
    </row>
    <row r="1970" spans="1:37" ht="34.049999999999997" customHeight="1" x14ac:dyDescent="0.3">
      <c r="A1970" t="s">
        <v>5896</v>
      </c>
      <c r="C1970" t="s">
        <v>341</v>
      </c>
      <c r="D1970" s="14"/>
      <c r="E1970" s="14" t="s">
        <v>56</v>
      </c>
      <c r="F1970" s="79">
        <v>8.8474576271186471</v>
      </c>
      <c r="G1970" s="80"/>
      <c r="H1970" s="14"/>
      <c r="I1970" s="14"/>
      <c r="J1970" s="15" t="s">
        <v>341</v>
      </c>
      <c r="K1970" s="64"/>
      <c r="L1970" s="64"/>
      <c r="M1970" s="15"/>
      <c r="N1970" s="81"/>
      <c r="O1970" s="82">
        <v>2606.003173828125</v>
      </c>
      <c r="P1970" s="82">
        <v>1327.2904052734375</v>
      </c>
      <c r="Q1970" s="75"/>
      <c r="R1970" s="83"/>
      <c r="S1970" s="83"/>
      <c r="T1970" s="77"/>
      <c r="U1970" s="77"/>
      <c r="V1970" s="77"/>
      <c r="W1970" s="77"/>
      <c r="X1970" s="50"/>
      <c r="Y1970" s="50"/>
      <c r="Z1970" s="50"/>
      <c r="AA1970" s="50"/>
      <c r="AB1970" s="49"/>
      <c r="AC1970" s="84">
        <v>1970</v>
      </c>
      <c r="AD19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0" s="107">
        <v>9.0999999999999908</v>
      </c>
      <c r="AF1970" s="110"/>
      <c r="AG1970" s="2"/>
      <c r="AI1970" s="3"/>
      <c r="AJ1970" s="3"/>
      <c r="AK1970" s="3"/>
    </row>
    <row r="1971" spans="1:37" ht="34.049999999999997" customHeight="1" x14ac:dyDescent="0.3">
      <c r="A1971" t="s">
        <v>5897</v>
      </c>
      <c r="C1971" t="s">
        <v>443</v>
      </c>
      <c r="D1971" s="14"/>
      <c r="E1971" s="14" t="s">
        <v>56</v>
      </c>
      <c r="F1971" s="79">
        <v>8.9915254237288167</v>
      </c>
      <c r="G1971" s="80"/>
      <c r="H1971" s="14"/>
      <c r="I1971" s="14"/>
      <c r="J1971" s="15" t="s">
        <v>443</v>
      </c>
      <c r="K1971" s="64"/>
      <c r="L1971" s="64"/>
      <c r="M1971" s="15"/>
      <c r="N1971" s="81"/>
      <c r="O1971" s="82">
        <v>5415.146484375</v>
      </c>
      <c r="P1971" s="82">
        <v>2505.327392578125</v>
      </c>
      <c r="Q1971" s="75"/>
      <c r="R1971" s="83"/>
      <c r="S1971" s="83"/>
      <c r="T1971" s="77"/>
      <c r="U1971" s="77"/>
      <c r="V1971" s="77"/>
      <c r="W1971" s="77"/>
      <c r="X1971" s="50"/>
      <c r="Y1971" s="50"/>
      <c r="Z1971" s="50"/>
      <c r="AA1971" s="50"/>
      <c r="AB1971" s="49"/>
      <c r="AC1971" s="84">
        <v>1971</v>
      </c>
      <c r="AD19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1" s="107">
        <v>9.1999999999999904</v>
      </c>
      <c r="AF1971" s="110"/>
      <c r="AG1971" s="2"/>
      <c r="AI1971" s="3"/>
      <c r="AJ1971" s="3"/>
      <c r="AK1971" s="3"/>
    </row>
    <row r="1972" spans="1:37" ht="34.049999999999997" customHeight="1" x14ac:dyDescent="0.3">
      <c r="A1972" t="s">
        <v>5898</v>
      </c>
      <c r="C1972" t="s">
        <v>278</v>
      </c>
      <c r="D1972" s="14"/>
      <c r="E1972" s="14" t="s">
        <v>56</v>
      </c>
      <c r="F1972" s="79">
        <v>9.1355932203389862</v>
      </c>
      <c r="G1972" s="80"/>
      <c r="H1972" s="14"/>
      <c r="I1972" s="14"/>
      <c r="J1972" s="15" t="s">
        <v>278</v>
      </c>
      <c r="K1972" s="64"/>
      <c r="L1972" s="64"/>
      <c r="M1972" s="15"/>
      <c r="N1972" s="81"/>
      <c r="O1972" s="82">
        <v>747.41119384765625</v>
      </c>
      <c r="P1972" s="82">
        <v>2578.16259765625</v>
      </c>
      <c r="Q1972" s="75"/>
      <c r="R1972" s="83"/>
      <c r="S1972" s="83"/>
      <c r="T1972" s="77"/>
      <c r="U1972" s="77"/>
      <c r="V1972" s="77"/>
      <c r="W1972" s="77"/>
      <c r="X1972" s="50"/>
      <c r="Y1972" s="50"/>
      <c r="Z1972" s="50"/>
      <c r="AA1972" s="50"/>
      <c r="AB1972" s="49"/>
      <c r="AC1972" s="84">
        <v>1972</v>
      </c>
      <c r="AD19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2" s="107">
        <v>9.2999999999999901</v>
      </c>
      <c r="AF1972" s="110"/>
      <c r="AG1972" s="2"/>
      <c r="AI1972" s="3"/>
      <c r="AJ1972" s="3"/>
      <c r="AK1972" s="3"/>
    </row>
    <row r="1973" spans="1:37" ht="34.049999999999997" customHeight="1" x14ac:dyDescent="0.3">
      <c r="A1973" t="s">
        <v>5899</v>
      </c>
      <c r="C1973" t="s">
        <v>657</v>
      </c>
      <c r="D1973" s="14"/>
      <c r="E1973" s="14" t="s">
        <v>56</v>
      </c>
      <c r="F1973" s="79">
        <v>9.2796610169491522</v>
      </c>
      <c r="G1973" s="80"/>
      <c r="H1973" s="14"/>
      <c r="I1973" s="14"/>
      <c r="J1973" s="15" t="s">
        <v>657</v>
      </c>
      <c r="K1973" s="64"/>
      <c r="L1973" s="64"/>
      <c r="M1973" s="15"/>
      <c r="N1973" s="81"/>
      <c r="O1973" s="82">
        <v>1411.147705078125</v>
      </c>
      <c r="P1973" s="82">
        <v>4300.40966796875</v>
      </c>
      <c r="Q1973" s="75"/>
      <c r="R1973" s="83"/>
      <c r="S1973" s="83"/>
      <c r="T1973" s="77"/>
      <c r="U1973" s="77"/>
      <c r="V1973" s="77"/>
      <c r="W1973" s="77"/>
      <c r="X1973" s="50"/>
      <c r="Y1973" s="50"/>
      <c r="Z1973" s="50"/>
      <c r="AA1973" s="50"/>
      <c r="AB1973" s="49"/>
      <c r="AC1973" s="84">
        <v>1973</v>
      </c>
      <c r="AD19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3" s="107">
        <v>9.3999999999999897</v>
      </c>
      <c r="AF1973" s="110"/>
      <c r="AG1973" s="2"/>
      <c r="AI1973" s="3"/>
      <c r="AJ1973" s="3"/>
      <c r="AK1973" s="3"/>
    </row>
    <row r="1974" spans="1:37" ht="34.049999999999997" customHeight="1" x14ac:dyDescent="0.3">
      <c r="A1974" t="s">
        <v>5900</v>
      </c>
      <c r="C1974" t="s">
        <v>298</v>
      </c>
      <c r="D1974" s="14"/>
      <c r="E1974" s="14" t="s">
        <v>56</v>
      </c>
      <c r="F1974" s="79">
        <v>9.4237288135593218</v>
      </c>
      <c r="G1974" s="80"/>
      <c r="H1974" s="14"/>
      <c r="I1974" s="14"/>
      <c r="J1974" s="15" t="s">
        <v>298</v>
      </c>
      <c r="K1974" s="64"/>
      <c r="L1974" s="64"/>
      <c r="M1974" s="15"/>
      <c r="N1974" s="81"/>
      <c r="O1974" s="82">
        <v>6568.4912109375</v>
      </c>
      <c r="P1974" s="82">
        <v>8547.1533203125</v>
      </c>
      <c r="Q1974" s="75"/>
      <c r="R1974" s="83"/>
      <c r="S1974" s="83"/>
      <c r="T1974" s="77"/>
      <c r="U1974" s="77"/>
      <c r="V1974" s="77"/>
      <c r="W1974" s="77"/>
      <c r="X1974" s="50"/>
      <c r="Y1974" s="50"/>
      <c r="Z1974" s="50"/>
      <c r="AA1974" s="50"/>
      <c r="AB1974" s="49"/>
      <c r="AC1974" s="84">
        <v>1974</v>
      </c>
      <c r="AD19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4" s="107">
        <v>9.4999999999999893</v>
      </c>
      <c r="AF1974" s="110"/>
      <c r="AG1974" s="2"/>
      <c r="AI1974" s="3"/>
      <c r="AJ1974" s="3"/>
      <c r="AK1974" s="3"/>
    </row>
    <row r="1975" spans="1:37" ht="34.049999999999997" customHeight="1" x14ac:dyDescent="0.3">
      <c r="A1975" t="s">
        <v>5901</v>
      </c>
      <c r="C1975" t="s">
        <v>177</v>
      </c>
      <c r="D1975" s="14"/>
      <c r="E1975" s="14" t="s">
        <v>56</v>
      </c>
      <c r="F1975" s="79">
        <v>9.5677966101694931</v>
      </c>
      <c r="G1975" s="80"/>
      <c r="H1975" s="14"/>
      <c r="I1975" s="14"/>
      <c r="J1975" s="15" t="s">
        <v>177</v>
      </c>
      <c r="K1975" s="64"/>
      <c r="L1975" s="64"/>
      <c r="M1975" s="15"/>
      <c r="N1975" s="81"/>
      <c r="O1975" s="82">
        <v>3148.235107421875</v>
      </c>
      <c r="P1975" s="82">
        <v>1519.6759033203125</v>
      </c>
      <c r="Q1975" s="75"/>
      <c r="R1975" s="83"/>
      <c r="S1975" s="83"/>
      <c r="T1975" s="77"/>
      <c r="U1975" s="77"/>
      <c r="V1975" s="77"/>
      <c r="W1975" s="77"/>
      <c r="X1975" s="50"/>
      <c r="Y1975" s="50"/>
      <c r="Z1975" s="50"/>
      <c r="AA1975" s="50"/>
      <c r="AB1975" s="49"/>
      <c r="AC1975" s="84">
        <v>1975</v>
      </c>
      <c r="AD19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5" s="107">
        <v>9.5999999999999908</v>
      </c>
      <c r="AF1975" s="110"/>
      <c r="AG1975" s="2"/>
      <c r="AI1975" s="3"/>
      <c r="AJ1975" s="3"/>
      <c r="AK1975" s="3"/>
    </row>
    <row r="1976" spans="1:37" ht="34.049999999999997" customHeight="1" x14ac:dyDescent="0.3">
      <c r="A1976" t="s">
        <v>5902</v>
      </c>
      <c r="C1976" t="s">
        <v>602</v>
      </c>
      <c r="D1976" s="14"/>
      <c r="E1976" s="14" t="s">
        <v>56</v>
      </c>
      <c r="F1976" s="79">
        <v>9.7118644067796627</v>
      </c>
      <c r="G1976" s="80"/>
      <c r="H1976" s="14"/>
      <c r="I1976" s="14"/>
      <c r="J1976" s="15" t="s">
        <v>602</v>
      </c>
      <c r="K1976" s="64"/>
      <c r="L1976" s="64"/>
      <c r="M1976" s="15"/>
      <c r="N1976" s="81"/>
      <c r="O1976" s="82">
        <v>8503.7197265625</v>
      </c>
      <c r="P1976" s="82">
        <v>613.9713134765625</v>
      </c>
      <c r="Q1976" s="75"/>
      <c r="R1976" s="83"/>
      <c r="S1976" s="83"/>
      <c r="T1976" s="77"/>
      <c r="U1976" s="77"/>
      <c r="V1976" s="77"/>
      <c r="W1976" s="77"/>
      <c r="X1976" s="50"/>
      <c r="Y1976" s="50"/>
      <c r="Z1976" s="50"/>
      <c r="AA1976" s="50"/>
      <c r="AB1976" s="49"/>
      <c r="AC1976" s="84">
        <v>1976</v>
      </c>
      <c r="AD19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6" s="107">
        <v>9.6999999999999904</v>
      </c>
      <c r="AF1976" s="110"/>
      <c r="AG1976" s="2"/>
      <c r="AI1976" s="3"/>
      <c r="AJ1976" s="3"/>
      <c r="AK1976" s="3"/>
    </row>
    <row r="1977" spans="1:37" ht="34.049999999999997" customHeight="1" x14ac:dyDescent="0.3">
      <c r="A1977" t="s">
        <v>5903</v>
      </c>
      <c r="C1977" t="s">
        <v>431</v>
      </c>
      <c r="D1977" s="14"/>
      <c r="E1977" s="14" t="s">
        <v>56</v>
      </c>
      <c r="F1977" s="79">
        <v>9.8559322033898162</v>
      </c>
      <c r="G1977" s="80"/>
      <c r="H1977" s="14"/>
      <c r="I1977" s="14"/>
      <c r="J1977" s="15" t="s">
        <v>431</v>
      </c>
      <c r="K1977" s="64"/>
      <c r="L1977" s="64"/>
      <c r="M1977" s="15"/>
      <c r="N1977" s="81"/>
      <c r="O1977" s="82">
        <v>4276.76416015625</v>
      </c>
      <c r="P1977" s="82">
        <v>9533.7109375</v>
      </c>
      <c r="Q1977" s="75"/>
      <c r="R1977" s="83"/>
      <c r="S1977" s="83"/>
      <c r="T1977" s="77"/>
      <c r="U1977" s="77"/>
      <c r="V1977" s="77"/>
      <c r="W1977" s="77"/>
      <c r="X1977" s="50"/>
      <c r="Y1977" s="50"/>
      <c r="Z1977" s="50"/>
      <c r="AA1977" s="50"/>
      <c r="AB1977" s="49"/>
      <c r="AC1977" s="84">
        <v>1977</v>
      </c>
      <c r="AD19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7" s="107">
        <v>9.7999999999999794</v>
      </c>
      <c r="AF1977" s="110"/>
      <c r="AG1977" s="2"/>
      <c r="AI1977" s="3"/>
      <c r="AJ1977" s="3"/>
      <c r="AK1977" s="3"/>
    </row>
    <row r="1978" spans="1:37" ht="34.049999999999997" customHeight="1" x14ac:dyDescent="0.3">
      <c r="A1978" t="s">
        <v>4310</v>
      </c>
      <c r="C1978" t="s">
        <v>554</v>
      </c>
      <c r="D1978" s="14"/>
      <c r="E1978" s="14" t="s">
        <v>56</v>
      </c>
      <c r="F1978" s="79">
        <v>1.6440677966101975</v>
      </c>
      <c r="G1978" s="80"/>
      <c r="H1978" s="14"/>
      <c r="I1978" s="14"/>
      <c r="J1978" s="15" t="s">
        <v>554</v>
      </c>
      <c r="K1978" s="64"/>
      <c r="L1978" s="64"/>
      <c r="M1978" s="15"/>
      <c r="N1978" s="81"/>
      <c r="O1978" s="82">
        <v>8930.87109375</v>
      </c>
      <c r="P1978" s="82">
        <v>7664.7646484375</v>
      </c>
      <c r="Q1978" s="75"/>
      <c r="R1978" s="83"/>
      <c r="S1978" s="83"/>
      <c r="T1978" s="77"/>
      <c r="U1978" s="77"/>
      <c r="V1978" s="77"/>
      <c r="W1978" s="77"/>
      <c r="X1978" s="50"/>
      <c r="Y1978" s="50"/>
      <c r="Z1978" s="50"/>
      <c r="AA1978" s="50"/>
      <c r="AB1978" s="49"/>
      <c r="AC1978" s="84">
        <v>1978</v>
      </c>
      <c r="AD19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8" s="107">
        <v>4.0999999999999996</v>
      </c>
      <c r="AF1978" s="110"/>
      <c r="AG1978" s="2"/>
      <c r="AI1978" s="3"/>
      <c r="AJ1978" s="3"/>
      <c r="AK1978" s="3"/>
    </row>
    <row r="1979" spans="1:37" ht="34.049999999999997" customHeight="1" x14ac:dyDescent="0.3">
      <c r="A1979" t="s">
        <v>5904</v>
      </c>
      <c r="C1979" t="s">
        <v>406</v>
      </c>
      <c r="D1979" s="14"/>
      <c r="E1979" s="14" t="s">
        <v>56</v>
      </c>
      <c r="F1979" s="79">
        <v>1.7881355932203675</v>
      </c>
      <c r="G1979" s="80"/>
      <c r="H1979" s="14"/>
      <c r="I1979" s="14"/>
      <c r="J1979" s="15" t="s">
        <v>406</v>
      </c>
      <c r="K1979" s="64"/>
      <c r="L1979" s="64"/>
      <c r="M1979" s="15"/>
      <c r="N1979" s="81"/>
      <c r="O1979" s="82">
        <v>4254.03955078125</v>
      </c>
      <c r="P1979" s="82">
        <v>2449.89453125</v>
      </c>
      <c r="Q1979" s="75"/>
      <c r="R1979" s="83"/>
      <c r="S1979" s="83"/>
      <c r="T1979" s="77"/>
      <c r="U1979" s="77"/>
      <c r="V1979" s="77"/>
      <c r="W1979" s="77"/>
      <c r="X1979" s="50"/>
      <c r="Y1979" s="50"/>
      <c r="Z1979" s="50"/>
      <c r="AA1979" s="50"/>
      <c r="AB1979" s="49"/>
      <c r="AC1979" s="84">
        <v>1979</v>
      </c>
      <c r="AD19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79" s="107">
        <v>4.2</v>
      </c>
      <c r="AF1979" s="110"/>
      <c r="AG1979" s="2"/>
      <c r="AI1979" s="3"/>
      <c r="AJ1979" s="3"/>
      <c r="AK1979" s="3"/>
    </row>
    <row r="1980" spans="1:37" ht="34.049999999999997" customHeight="1" x14ac:dyDescent="0.3">
      <c r="A1980" t="s">
        <v>5905</v>
      </c>
      <c r="C1980" t="s">
        <v>1081</v>
      </c>
      <c r="D1980" s="14"/>
      <c r="E1980" s="14" t="s">
        <v>56</v>
      </c>
      <c r="F1980" s="79">
        <v>1.9322033898305364</v>
      </c>
      <c r="G1980" s="80"/>
      <c r="H1980" s="14"/>
      <c r="I1980" s="14"/>
      <c r="J1980" s="15" t="s">
        <v>1081</v>
      </c>
      <c r="K1980" s="64"/>
      <c r="L1980" s="64"/>
      <c r="M1980" s="15"/>
      <c r="N1980" s="81"/>
      <c r="O1980" s="82">
        <v>4491.18115234375</v>
      </c>
      <c r="P1980" s="82">
        <v>8189.8876953125</v>
      </c>
      <c r="Q1980" s="75"/>
      <c r="R1980" s="83"/>
      <c r="S1980" s="83"/>
      <c r="T1980" s="77"/>
      <c r="U1980" s="77"/>
      <c r="V1980" s="77"/>
      <c r="W1980" s="77"/>
      <c r="X1980" s="50"/>
      <c r="Y1980" s="50"/>
      <c r="Z1980" s="50"/>
      <c r="AA1980" s="50"/>
      <c r="AB1980" s="49"/>
      <c r="AC1980" s="84">
        <v>1980</v>
      </c>
      <c r="AD19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0" s="107">
        <v>4.3</v>
      </c>
      <c r="AF1980" s="110"/>
      <c r="AG1980" s="2"/>
      <c r="AI1980" s="3"/>
      <c r="AJ1980" s="3"/>
      <c r="AK1980" s="3"/>
    </row>
    <row r="1981" spans="1:37" ht="34.049999999999997" customHeight="1" x14ac:dyDescent="0.3">
      <c r="A1981" t="s">
        <v>5906</v>
      </c>
      <c r="C1981" t="s">
        <v>177</v>
      </c>
      <c r="D1981" s="14"/>
      <c r="E1981" s="14" t="s">
        <v>56</v>
      </c>
      <c r="F1981" s="79">
        <v>2.0762711864407062</v>
      </c>
      <c r="G1981" s="80"/>
      <c r="H1981" s="14"/>
      <c r="I1981" s="14"/>
      <c r="J1981" s="15" t="s">
        <v>177</v>
      </c>
      <c r="K1981" s="64"/>
      <c r="L1981" s="64"/>
      <c r="M1981" s="15"/>
      <c r="N1981" s="81"/>
      <c r="O1981" s="82">
        <v>8031.9658203125</v>
      </c>
      <c r="P1981" s="82">
        <v>3204.300048828125</v>
      </c>
      <c r="Q1981" s="75"/>
      <c r="R1981" s="83"/>
      <c r="S1981" s="83"/>
      <c r="T1981" s="77"/>
      <c r="U1981" s="77"/>
      <c r="V1981" s="77"/>
      <c r="W1981" s="77"/>
      <c r="X1981" s="50"/>
      <c r="Y1981" s="50"/>
      <c r="Z1981" s="50"/>
      <c r="AA1981" s="50"/>
      <c r="AB1981" s="49"/>
      <c r="AC1981" s="84">
        <v>1981</v>
      </c>
      <c r="AD19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1" s="107">
        <v>4.4000000000000004</v>
      </c>
      <c r="AF1981" s="110"/>
      <c r="AG1981" s="2"/>
      <c r="AI1981" s="3"/>
      <c r="AJ1981" s="3"/>
      <c r="AK1981" s="3"/>
    </row>
    <row r="1982" spans="1:37" ht="34.049999999999997" customHeight="1" x14ac:dyDescent="0.3">
      <c r="A1982" t="s">
        <v>5907</v>
      </c>
      <c r="C1982" t="s">
        <v>177</v>
      </c>
      <c r="D1982" s="14"/>
      <c r="E1982" s="14" t="s">
        <v>56</v>
      </c>
      <c r="F1982" s="79">
        <v>2.2203389830508753</v>
      </c>
      <c r="G1982" s="80"/>
      <c r="H1982" s="14"/>
      <c r="I1982" s="14"/>
      <c r="J1982" s="15" t="s">
        <v>177</v>
      </c>
      <c r="K1982" s="64"/>
      <c r="L1982" s="64"/>
      <c r="M1982" s="15"/>
      <c r="N1982" s="81"/>
      <c r="O1982" s="82">
        <v>6158.22802734375</v>
      </c>
      <c r="P1982" s="82">
        <v>7445.90869140625</v>
      </c>
      <c r="Q1982" s="75"/>
      <c r="R1982" s="83"/>
      <c r="S1982" s="83"/>
      <c r="T1982" s="77"/>
      <c r="U1982" s="77"/>
      <c r="V1982" s="77"/>
      <c r="W1982" s="77"/>
      <c r="X1982" s="50"/>
      <c r="Y1982" s="50"/>
      <c r="Z1982" s="50"/>
      <c r="AA1982" s="50"/>
      <c r="AB1982" s="49"/>
      <c r="AC1982" s="84">
        <v>1982</v>
      </c>
      <c r="AD19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2" s="107">
        <v>4.5</v>
      </c>
      <c r="AF1982" s="110"/>
      <c r="AG1982" s="2"/>
      <c r="AI1982" s="3"/>
      <c r="AJ1982" s="3"/>
      <c r="AK1982" s="3"/>
    </row>
    <row r="1983" spans="1:37" ht="34.049999999999997" customHeight="1" x14ac:dyDescent="0.3">
      <c r="A1983" t="s">
        <v>5908</v>
      </c>
      <c r="C1983" t="s">
        <v>177</v>
      </c>
      <c r="D1983" s="14"/>
      <c r="E1983" s="14" t="s">
        <v>56</v>
      </c>
      <c r="F1983" s="79">
        <v>2.364406779661044</v>
      </c>
      <c r="G1983" s="80"/>
      <c r="H1983" s="14"/>
      <c r="I1983" s="14"/>
      <c r="J1983" s="15" t="s">
        <v>177</v>
      </c>
      <c r="K1983" s="64"/>
      <c r="L1983" s="64"/>
      <c r="M1983" s="15"/>
      <c r="N1983" s="81"/>
      <c r="O1983" s="82">
        <v>7214.49853515625</v>
      </c>
      <c r="P1983" s="82">
        <v>6326.37060546875</v>
      </c>
      <c r="Q1983" s="75"/>
      <c r="R1983" s="83"/>
      <c r="S1983" s="83"/>
      <c r="T1983" s="77"/>
      <c r="U1983" s="77"/>
      <c r="V1983" s="77"/>
      <c r="W1983" s="77"/>
      <c r="X1983" s="50"/>
      <c r="Y1983" s="50"/>
      <c r="Z1983" s="50"/>
      <c r="AA1983" s="50"/>
      <c r="AB1983" s="49"/>
      <c r="AC1983" s="84">
        <v>1983</v>
      </c>
      <c r="AD19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3" s="107">
        <v>4.5999999999999996</v>
      </c>
      <c r="AF1983" s="110"/>
      <c r="AG1983" s="2"/>
      <c r="AI1983" s="3"/>
      <c r="AJ1983" s="3"/>
      <c r="AK1983" s="3"/>
    </row>
    <row r="1984" spans="1:37" ht="34.049999999999997" customHeight="1" x14ac:dyDescent="0.3">
      <c r="A1984" t="s">
        <v>3943</v>
      </c>
      <c r="C1984" t="s">
        <v>733</v>
      </c>
      <c r="D1984" s="14"/>
      <c r="E1984" s="14" t="s">
        <v>56</v>
      </c>
      <c r="F1984" s="79">
        <v>2.508474576271214</v>
      </c>
      <c r="G1984" s="80"/>
      <c r="H1984" s="14"/>
      <c r="I1984" s="14"/>
      <c r="J1984" s="15" t="s">
        <v>733</v>
      </c>
      <c r="K1984" s="64"/>
      <c r="L1984" s="64"/>
      <c r="M1984" s="15"/>
      <c r="N1984" s="81"/>
      <c r="O1984" s="82">
        <v>6795.80126953125</v>
      </c>
      <c r="P1984" s="82">
        <v>2387.99853515625</v>
      </c>
      <c r="Q1984" s="75"/>
      <c r="R1984" s="83"/>
      <c r="S1984" s="83"/>
      <c r="T1984" s="77"/>
      <c r="U1984" s="77"/>
      <c r="V1984" s="77"/>
      <c r="W1984" s="77"/>
      <c r="X1984" s="50"/>
      <c r="Y1984" s="50"/>
      <c r="Z1984" s="50"/>
      <c r="AA1984" s="50"/>
      <c r="AB1984" s="49"/>
      <c r="AC1984" s="84">
        <v>1984</v>
      </c>
      <c r="AD19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4" s="107">
        <v>4.7</v>
      </c>
      <c r="AF1984" s="110"/>
      <c r="AG1984" s="2"/>
      <c r="AI1984" s="3"/>
      <c r="AJ1984" s="3"/>
      <c r="AK1984" s="3"/>
    </row>
    <row r="1985" spans="1:37" ht="34.049999999999997" customHeight="1" x14ac:dyDescent="0.3">
      <c r="A1985" t="s">
        <v>5909</v>
      </c>
      <c r="C1985" t="s">
        <v>443</v>
      </c>
      <c r="D1985" s="14"/>
      <c r="E1985" s="14" t="s">
        <v>56</v>
      </c>
      <c r="F1985" s="79">
        <v>2.6525423728813826</v>
      </c>
      <c r="G1985" s="80"/>
      <c r="H1985" s="14"/>
      <c r="I1985" s="14"/>
      <c r="J1985" s="15" t="s">
        <v>443</v>
      </c>
      <c r="K1985" s="64"/>
      <c r="L1985" s="64"/>
      <c r="M1985" s="15"/>
      <c r="N1985" s="81"/>
      <c r="O1985" s="82">
        <v>7394.3544921875</v>
      </c>
      <c r="P1985" s="82">
        <v>4253.31103515625</v>
      </c>
      <c r="Q1985" s="75"/>
      <c r="R1985" s="83"/>
      <c r="S1985" s="83"/>
      <c r="T1985" s="77"/>
      <c r="U1985" s="77"/>
      <c r="V1985" s="77"/>
      <c r="W1985" s="77"/>
      <c r="X1985" s="50"/>
      <c r="Y1985" s="50"/>
      <c r="Z1985" s="50"/>
      <c r="AA1985" s="50"/>
      <c r="AB1985" s="49"/>
      <c r="AC1985" s="84">
        <v>1985</v>
      </c>
      <c r="AD19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5" s="107">
        <v>4.8</v>
      </c>
      <c r="AF1985" s="110"/>
      <c r="AG1985" s="2"/>
      <c r="AI1985" s="3"/>
      <c r="AJ1985" s="3"/>
      <c r="AK1985" s="3"/>
    </row>
    <row r="1986" spans="1:37" ht="34.049999999999997" customHeight="1" x14ac:dyDescent="0.3">
      <c r="A1986" t="s">
        <v>5910</v>
      </c>
      <c r="C1986" t="s">
        <v>351</v>
      </c>
      <c r="D1986" s="14"/>
      <c r="E1986" s="14" t="s">
        <v>56</v>
      </c>
      <c r="F1986" s="79">
        <v>2.7966101694915526</v>
      </c>
      <c r="G1986" s="80"/>
      <c r="H1986" s="14"/>
      <c r="I1986" s="14"/>
      <c r="J1986" s="15" t="s">
        <v>351</v>
      </c>
      <c r="K1986" s="64"/>
      <c r="L1986" s="64"/>
      <c r="M1986" s="15"/>
      <c r="N1986" s="81"/>
      <c r="O1986" s="82">
        <v>5694.25048828125</v>
      </c>
      <c r="P1986" s="82">
        <v>8579.4453125</v>
      </c>
      <c r="Q1986" s="75"/>
      <c r="R1986" s="83"/>
      <c r="S1986" s="83"/>
      <c r="T1986" s="77"/>
      <c r="U1986" s="77"/>
      <c r="V1986" s="77"/>
      <c r="W1986" s="77"/>
      <c r="X1986" s="50"/>
      <c r="Y1986" s="50"/>
      <c r="Z1986" s="50"/>
      <c r="AA1986" s="50"/>
      <c r="AB1986" s="49"/>
      <c r="AC1986" s="84">
        <v>1986</v>
      </c>
      <c r="AD19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6" s="107">
        <v>4.9000000000000004</v>
      </c>
      <c r="AF1986" s="110"/>
      <c r="AG1986" s="2"/>
      <c r="AI1986" s="3"/>
      <c r="AJ1986" s="3"/>
      <c r="AK1986" s="3"/>
    </row>
    <row r="1987" spans="1:37" ht="34.049999999999997" customHeight="1" x14ac:dyDescent="0.3">
      <c r="A1987" t="s">
        <v>5911</v>
      </c>
      <c r="C1987" t="s">
        <v>1082</v>
      </c>
      <c r="D1987" s="14"/>
      <c r="E1987" s="14" t="s">
        <v>56</v>
      </c>
      <c r="F1987" s="79">
        <v>2.9406779661017213</v>
      </c>
      <c r="G1987" s="80"/>
      <c r="H1987" s="14"/>
      <c r="I1987" s="14"/>
      <c r="J1987" s="15" t="s">
        <v>1082</v>
      </c>
      <c r="K1987" s="64"/>
      <c r="L1987" s="64"/>
      <c r="M1987" s="15"/>
      <c r="N1987" s="81"/>
      <c r="O1987" s="82">
        <v>9708.7490234375</v>
      </c>
      <c r="P1987" s="82">
        <v>4115.65673828125</v>
      </c>
      <c r="Q1987" s="75"/>
      <c r="R1987" s="83"/>
      <c r="S1987" s="83"/>
      <c r="T1987" s="77"/>
      <c r="U1987" s="77"/>
      <c r="V1987" s="77"/>
      <c r="W1987" s="77"/>
      <c r="X1987" s="50"/>
      <c r="Y1987" s="50"/>
      <c r="Z1987" s="50"/>
      <c r="AA1987" s="50"/>
      <c r="AB1987" s="49"/>
      <c r="AC1987" s="84">
        <v>1987</v>
      </c>
      <c r="AD19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7" s="107">
        <v>5</v>
      </c>
      <c r="AF1987" s="110"/>
      <c r="AG1987" s="2"/>
      <c r="AI1987" s="3"/>
      <c r="AJ1987" s="3"/>
      <c r="AK1987" s="3"/>
    </row>
    <row r="1988" spans="1:37" ht="34.049999999999997" customHeight="1" x14ac:dyDescent="0.3">
      <c r="A1988" t="s">
        <v>5912</v>
      </c>
      <c r="C1988" t="s">
        <v>1010</v>
      </c>
      <c r="D1988" s="14"/>
      <c r="E1988" s="14" t="s">
        <v>56</v>
      </c>
      <c r="F1988" s="79">
        <v>3.0847457627119055</v>
      </c>
      <c r="G1988" s="80"/>
      <c r="H1988" s="14"/>
      <c r="I1988" s="14"/>
      <c r="J1988" s="15" t="s">
        <v>1010</v>
      </c>
      <c r="K1988" s="64"/>
      <c r="L1988" s="64"/>
      <c r="M1988" s="15"/>
      <c r="N1988" s="81"/>
      <c r="O1988" s="82">
        <v>6165.00341796875</v>
      </c>
      <c r="P1988" s="82">
        <v>9067.88671875</v>
      </c>
      <c r="Q1988" s="75"/>
      <c r="R1988" s="83"/>
      <c r="S1988" s="83"/>
      <c r="T1988" s="77"/>
      <c r="U1988" s="77"/>
      <c r="V1988" s="77"/>
      <c r="W1988" s="77"/>
      <c r="X1988" s="50"/>
      <c r="Y1988" s="50"/>
      <c r="Z1988" s="50"/>
      <c r="AA1988" s="50"/>
      <c r="AB1988" s="49"/>
      <c r="AC1988" s="84">
        <v>1988</v>
      </c>
      <c r="AD19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8" s="107">
        <v>5.1000000000000103</v>
      </c>
      <c r="AF1988" s="110"/>
      <c r="AG1988" s="2"/>
      <c r="AI1988" s="3"/>
      <c r="AJ1988" s="3"/>
      <c r="AK1988" s="3"/>
    </row>
    <row r="1989" spans="1:37" ht="34.049999999999997" customHeight="1" x14ac:dyDescent="0.3">
      <c r="A1989" t="s">
        <v>5913</v>
      </c>
      <c r="C1989" t="s">
        <v>373</v>
      </c>
      <c r="D1989" s="14"/>
      <c r="E1989" s="14" t="s">
        <v>56</v>
      </c>
      <c r="F1989" s="79">
        <v>3.2288135593220746</v>
      </c>
      <c r="G1989" s="80"/>
      <c r="H1989" s="14"/>
      <c r="I1989" s="14"/>
      <c r="J1989" s="15" t="s">
        <v>373</v>
      </c>
      <c r="K1989" s="64"/>
      <c r="L1989" s="64"/>
      <c r="M1989" s="15"/>
      <c r="N1989" s="81"/>
      <c r="O1989" s="82">
        <v>5057.6689453125</v>
      </c>
      <c r="P1989" s="82">
        <v>9745.3837890625</v>
      </c>
      <c r="Q1989" s="75"/>
      <c r="R1989" s="83"/>
      <c r="S1989" s="83"/>
      <c r="T1989" s="77"/>
      <c r="U1989" s="77"/>
      <c r="V1989" s="77"/>
      <c r="W1989" s="77"/>
      <c r="X1989" s="50"/>
      <c r="Y1989" s="50"/>
      <c r="Z1989" s="50"/>
      <c r="AA1989" s="50"/>
      <c r="AB1989" s="49"/>
      <c r="AC1989" s="84">
        <v>1989</v>
      </c>
      <c r="AD19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89" s="107">
        <v>5.2000000000000099</v>
      </c>
      <c r="AF1989" s="110"/>
      <c r="AG1989" s="2"/>
      <c r="AI1989" s="3"/>
      <c r="AJ1989" s="3"/>
      <c r="AK1989" s="3"/>
    </row>
    <row r="1990" spans="1:37" ht="34.049999999999997" customHeight="1" x14ac:dyDescent="0.3">
      <c r="A1990" t="s">
        <v>5914</v>
      </c>
      <c r="C1990" t="s">
        <v>995</v>
      </c>
      <c r="D1990" s="14"/>
      <c r="E1990" s="14" t="s">
        <v>56</v>
      </c>
      <c r="F1990" s="79">
        <v>3.3728813559322433</v>
      </c>
      <c r="G1990" s="80"/>
      <c r="H1990" s="14"/>
      <c r="I1990" s="14"/>
      <c r="J1990" s="15" t="s">
        <v>995</v>
      </c>
      <c r="K1990" s="64"/>
      <c r="L1990" s="64"/>
      <c r="M1990" s="15"/>
      <c r="N1990" s="81"/>
      <c r="O1990" s="82">
        <v>6051.69189453125</v>
      </c>
      <c r="P1990" s="82">
        <v>7415.34521484375</v>
      </c>
      <c r="Q1990" s="75"/>
      <c r="R1990" s="83"/>
      <c r="S1990" s="83"/>
      <c r="T1990" s="77"/>
      <c r="U1990" s="77"/>
      <c r="V1990" s="77"/>
      <c r="W1990" s="77"/>
      <c r="X1990" s="50"/>
      <c r="Y1990" s="50"/>
      <c r="Z1990" s="50"/>
      <c r="AA1990" s="50"/>
      <c r="AB1990" s="49"/>
      <c r="AC1990" s="84">
        <v>1990</v>
      </c>
      <c r="AD19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0" s="107">
        <v>5.3000000000000096</v>
      </c>
      <c r="AF1990" s="110"/>
      <c r="AG1990" s="2"/>
      <c r="AI1990" s="3"/>
      <c r="AJ1990" s="3"/>
      <c r="AK1990" s="3"/>
    </row>
    <row r="1991" spans="1:37" ht="34.049999999999997" customHeight="1" x14ac:dyDescent="0.3">
      <c r="A1991" t="s">
        <v>5915</v>
      </c>
      <c r="C1991" t="s">
        <v>298</v>
      </c>
      <c r="D1991" s="14"/>
      <c r="E1991" s="14" t="s">
        <v>56</v>
      </c>
      <c r="F1991" s="79">
        <v>3.5169491525424132</v>
      </c>
      <c r="G1991" s="80"/>
      <c r="H1991" s="14"/>
      <c r="I1991" s="14"/>
      <c r="J1991" s="15" t="s">
        <v>298</v>
      </c>
      <c r="K1991" s="64"/>
      <c r="L1991" s="64"/>
      <c r="M1991" s="15"/>
      <c r="N1991" s="81"/>
      <c r="O1991" s="82">
        <v>5010.43701171875</v>
      </c>
      <c r="P1991" s="82">
        <v>6366.14453125</v>
      </c>
      <c r="Q1991" s="75"/>
      <c r="R1991" s="83"/>
      <c r="S1991" s="83"/>
      <c r="T1991" s="77"/>
      <c r="U1991" s="77"/>
      <c r="V1991" s="77"/>
      <c r="W1991" s="77"/>
      <c r="X1991" s="50"/>
      <c r="Y1991" s="50"/>
      <c r="Z1991" s="50"/>
      <c r="AA1991" s="50"/>
      <c r="AB1991" s="49"/>
      <c r="AC1991" s="84">
        <v>1991</v>
      </c>
      <c r="AD19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1" s="107">
        <v>5.4000000000000101</v>
      </c>
      <c r="AF1991" s="110"/>
      <c r="AG1991" s="2"/>
      <c r="AI1991" s="3"/>
      <c r="AJ1991" s="3"/>
      <c r="AK1991" s="3"/>
    </row>
    <row r="1992" spans="1:37" ht="34.049999999999997" customHeight="1" x14ac:dyDescent="0.3">
      <c r="A1992" t="s">
        <v>5915</v>
      </c>
      <c r="C1992" t="s">
        <v>298</v>
      </c>
      <c r="D1992" s="14"/>
      <c r="E1992" s="14" t="s">
        <v>56</v>
      </c>
      <c r="F1992" s="79">
        <v>3.6610169491525819</v>
      </c>
      <c r="G1992" s="80"/>
      <c r="H1992" s="14"/>
      <c r="I1992" s="14"/>
      <c r="J1992" s="15" t="s">
        <v>298</v>
      </c>
      <c r="K1992" s="64"/>
      <c r="L1992" s="64"/>
      <c r="M1992" s="15"/>
      <c r="N1992" s="81"/>
      <c r="O1992" s="82">
        <v>5010.43701171875</v>
      </c>
      <c r="P1992" s="82">
        <v>6366.14453125</v>
      </c>
      <c r="Q1992" s="75"/>
      <c r="R1992" s="83"/>
      <c r="S1992" s="83"/>
      <c r="T1992" s="77"/>
      <c r="U1992" s="77"/>
      <c r="V1992" s="77"/>
      <c r="W1992" s="77"/>
      <c r="X1992" s="50"/>
      <c r="Y1992" s="50"/>
      <c r="Z1992" s="50"/>
      <c r="AA1992" s="50"/>
      <c r="AB1992" s="49"/>
      <c r="AC1992" s="84">
        <v>1992</v>
      </c>
      <c r="AD19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2" s="107">
        <v>5.5000000000000098</v>
      </c>
      <c r="AF1992" s="110"/>
      <c r="AG1992" s="2"/>
      <c r="AI1992" s="3"/>
      <c r="AJ1992" s="3"/>
      <c r="AK1992" s="3"/>
    </row>
    <row r="1993" spans="1:37" ht="34.049999999999997" customHeight="1" x14ac:dyDescent="0.3">
      <c r="A1993" t="s">
        <v>4903</v>
      </c>
      <c r="C1993" t="s">
        <v>964</v>
      </c>
      <c r="D1993" s="14"/>
      <c r="E1993" s="14" t="s">
        <v>56</v>
      </c>
      <c r="F1993" s="79">
        <v>3.8050847457627519</v>
      </c>
      <c r="G1993" s="80"/>
      <c r="H1993" s="14"/>
      <c r="I1993" s="14"/>
      <c r="J1993" s="15" t="s">
        <v>964</v>
      </c>
      <c r="K1993" s="64"/>
      <c r="L1993" s="64"/>
      <c r="M1993" s="15"/>
      <c r="N1993" s="81"/>
      <c r="O1993" s="82">
        <v>7661.904296875</v>
      </c>
      <c r="P1993" s="82">
        <v>7643.7109375</v>
      </c>
      <c r="Q1993" s="75"/>
      <c r="R1993" s="83"/>
      <c r="S1993" s="83"/>
      <c r="T1993" s="77"/>
      <c r="U1993" s="77"/>
      <c r="V1993" s="77"/>
      <c r="W1993" s="77"/>
      <c r="X1993" s="50"/>
      <c r="Y1993" s="50"/>
      <c r="Z1993" s="50"/>
      <c r="AA1993" s="50"/>
      <c r="AB1993" s="49"/>
      <c r="AC1993" s="84">
        <v>1993</v>
      </c>
      <c r="AD19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3" s="107">
        <v>5.6000000000000103</v>
      </c>
      <c r="AF1993" s="110"/>
      <c r="AG1993" s="2"/>
      <c r="AI1993" s="3"/>
      <c r="AJ1993" s="3"/>
      <c r="AK1993" s="3"/>
    </row>
    <row r="1994" spans="1:37" ht="34.049999999999997" customHeight="1" x14ac:dyDescent="0.3">
      <c r="A1994" t="s">
        <v>5916</v>
      </c>
      <c r="C1994" t="s">
        <v>443</v>
      </c>
      <c r="D1994" s="14"/>
      <c r="E1994" s="14" t="s">
        <v>56</v>
      </c>
      <c r="F1994" s="79">
        <v>3.9491525423729206</v>
      </c>
      <c r="G1994" s="80"/>
      <c r="H1994" s="14"/>
      <c r="I1994" s="14"/>
      <c r="J1994" s="15" t="s">
        <v>443</v>
      </c>
      <c r="K1994" s="64"/>
      <c r="L1994" s="64"/>
      <c r="M1994" s="15"/>
      <c r="N1994" s="81"/>
      <c r="O1994" s="82">
        <v>7775.81787109375</v>
      </c>
      <c r="P1994" s="82">
        <v>6502.005859375</v>
      </c>
      <c r="Q1994" s="75"/>
      <c r="R1994" s="83"/>
      <c r="S1994" s="83"/>
      <c r="T1994" s="77"/>
      <c r="U1994" s="77"/>
      <c r="V1994" s="77"/>
      <c r="W1994" s="77"/>
      <c r="X1994" s="50"/>
      <c r="Y1994" s="50"/>
      <c r="Z1994" s="50"/>
      <c r="AA1994" s="50"/>
      <c r="AB1994" s="49"/>
      <c r="AC1994" s="84">
        <v>1994</v>
      </c>
      <c r="AD19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4" s="107">
        <v>5.7000000000000099</v>
      </c>
      <c r="AF1994" s="110"/>
      <c r="AG1994" s="2"/>
      <c r="AI1994" s="3"/>
      <c r="AJ1994" s="3"/>
      <c r="AK1994" s="3"/>
    </row>
    <row r="1995" spans="1:37" ht="34.049999999999997" customHeight="1" x14ac:dyDescent="0.3">
      <c r="A1995" t="s">
        <v>5917</v>
      </c>
      <c r="C1995" t="s">
        <v>286</v>
      </c>
      <c r="D1995" s="14"/>
      <c r="E1995" s="14" t="s">
        <v>56</v>
      </c>
      <c r="F1995" s="79">
        <v>4.0932203389830892</v>
      </c>
      <c r="G1995" s="80"/>
      <c r="H1995" s="14"/>
      <c r="I1995" s="14"/>
      <c r="J1995" s="15" t="s">
        <v>286</v>
      </c>
      <c r="K1995" s="64"/>
      <c r="L1995" s="64"/>
      <c r="M1995" s="15"/>
      <c r="N1995" s="81"/>
      <c r="O1995" s="82">
        <v>9812.22265625</v>
      </c>
      <c r="P1995" s="82">
        <v>5063.57861328125</v>
      </c>
      <c r="Q1995" s="75"/>
      <c r="R1995" s="83"/>
      <c r="S1995" s="83"/>
      <c r="T1995" s="77"/>
      <c r="U1995" s="77"/>
      <c r="V1995" s="77"/>
      <c r="W1995" s="77"/>
      <c r="X1995" s="50"/>
      <c r="Y1995" s="50"/>
      <c r="Z1995" s="50"/>
      <c r="AA1995" s="50"/>
      <c r="AB1995" s="49"/>
      <c r="AC1995" s="84">
        <v>1995</v>
      </c>
      <c r="AD19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5" s="107">
        <v>5.8000000000000096</v>
      </c>
      <c r="AF1995" s="110"/>
      <c r="AG1995" s="2"/>
      <c r="AI1995" s="3"/>
      <c r="AJ1995" s="3"/>
      <c r="AK1995" s="3"/>
    </row>
    <row r="1996" spans="1:37" ht="34.049999999999997" customHeight="1" x14ac:dyDescent="0.3">
      <c r="A1996" t="s">
        <v>5918</v>
      </c>
      <c r="C1996" t="s">
        <v>298</v>
      </c>
      <c r="D1996" s="14"/>
      <c r="E1996" s="14" t="s">
        <v>56</v>
      </c>
      <c r="F1996" s="79">
        <v>4.2372881355932588</v>
      </c>
      <c r="G1996" s="80"/>
      <c r="H1996" s="14"/>
      <c r="I1996" s="14"/>
      <c r="J1996" s="15" t="s">
        <v>298</v>
      </c>
      <c r="K1996" s="64"/>
      <c r="L1996" s="64"/>
      <c r="M1996" s="15"/>
      <c r="N1996" s="81"/>
      <c r="O1996" s="82">
        <v>7007.79931640625</v>
      </c>
      <c r="P1996" s="82">
        <v>5415.60400390625</v>
      </c>
      <c r="Q1996" s="75"/>
      <c r="R1996" s="83"/>
      <c r="S1996" s="83"/>
      <c r="T1996" s="77"/>
      <c r="U1996" s="77"/>
      <c r="V1996" s="77"/>
      <c r="W1996" s="77"/>
      <c r="X1996" s="50"/>
      <c r="Y1996" s="50"/>
      <c r="Z1996" s="50"/>
      <c r="AA1996" s="50"/>
      <c r="AB1996" s="49"/>
      <c r="AC1996" s="84">
        <v>1996</v>
      </c>
      <c r="AD19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6" s="107">
        <v>5.9000000000000101</v>
      </c>
      <c r="AF1996" s="110"/>
      <c r="AG1996" s="2"/>
      <c r="AI1996" s="3"/>
      <c r="AJ1996" s="3"/>
      <c r="AK1996" s="3"/>
    </row>
    <row r="1997" spans="1:37" ht="34.049999999999997" customHeight="1" x14ac:dyDescent="0.3">
      <c r="A1997" t="s">
        <v>5919</v>
      </c>
      <c r="C1997" t="s">
        <v>464</v>
      </c>
      <c r="D1997" s="14"/>
      <c r="E1997" s="14" t="s">
        <v>56</v>
      </c>
      <c r="F1997" s="79">
        <v>4.3813559322034283</v>
      </c>
      <c r="G1997" s="80"/>
      <c r="H1997" s="14"/>
      <c r="I1997" s="14"/>
      <c r="J1997" s="15" t="s">
        <v>464</v>
      </c>
      <c r="K1997" s="64"/>
      <c r="L1997" s="64"/>
      <c r="M1997" s="15"/>
      <c r="N1997" s="81"/>
      <c r="O1997" s="82">
        <v>5864.06103515625</v>
      </c>
      <c r="P1997" s="82">
        <v>5653.16064453125</v>
      </c>
      <c r="Q1997" s="75"/>
      <c r="R1997" s="83"/>
      <c r="S1997" s="83"/>
      <c r="T1997" s="77"/>
      <c r="U1997" s="77"/>
      <c r="V1997" s="77"/>
      <c r="W1997" s="77"/>
      <c r="X1997" s="50"/>
      <c r="Y1997" s="50"/>
      <c r="Z1997" s="50"/>
      <c r="AA1997" s="50"/>
      <c r="AB1997" s="49"/>
      <c r="AC1997" s="84">
        <v>1997</v>
      </c>
      <c r="AD19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7" s="107">
        <v>6.0000000000000098</v>
      </c>
      <c r="AF1997" s="110"/>
      <c r="AG1997" s="2"/>
      <c r="AI1997" s="3"/>
      <c r="AJ1997" s="3"/>
      <c r="AK1997" s="3"/>
    </row>
    <row r="1998" spans="1:37" ht="34.049999999999997" customHeight="1" x14ac:dyDescent="0.3">
      <c r="A1998" t="s">
        <v>5920</v>
      </c>
      <c r="C1998" t="s">
        <v>554</v>
      </c>
      <c r="D1998" s="14"/>
      <c r="E1998" s="14" t="s">
        <v>56</v>
      </c>
      <c r="F1998" s="79">
        <v>4.5254237288135979</v>
      </c>
      <c r="G1998" s="80"/>
      <c r="H1998" s="14"/>
      <c r="I1998" s="14"/>
      <c r="J1998" s="15" t="s">
        <v>554</v>
      </c>
      <c r="K1998" s="64"/>
      <c r="L1998" s="64"/>
      <c r="M1998" s="15"/>
      <c r="N1998" s="81"/>
      <c r="O1998" s="82">
        <v>4753.06396484375</v>
      </c>
      <c r="P1998" s="82">
        <v>9130.642578125</v>
      </c>
      <c r="Q1998" s="75"/>
      <c r="R1998" s="83"/>
      <c r="S1998" s="83"/>
      <c r="T1998" s="77"/>
      <c r="U1998" s="77"/>
      <c r="V1998" s="77"/>
      <c r="W1998" s="77"/>
      <c r="X1998" s="50"/>
      <c r="Y1998" s="50"/>
      <c r="Z1998" s="50"/>
      <c r="AA1998" s="50"/>
      <c r="AB1998" s="49"/>
      <c r="AC1998" s="84">
        <v>1998</v>
      </c>
      <c r="AD19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8" s="107">
        <v>6.1000000000000103</v>
      </c>
      <c r="AF1998" s="110"/>
      <c r="AG1998" s="2"/>
      <c r="AI1998" s="3"/>
      <c r="AJ1998" s="3"/>
      <c r="AK1998" s="3"/>
    </row>
    <row r="1999" spans="1:37" ht="34.049999999999997" customHeight="1" x14ac:dyDescent="0.3">
      <c r="A1999" t="s">
        <v>5921</v>
      </c>
      <c r="C1999" t="s">
        <v>885</v>
      </c>
      <c r="D1999" s="14"/>
      <c r="E1999" s="14" t="s">
        <v>56</v>
      </c>
      <c r="F1999" s="79">
        <v>4.6694915254237674</v>
      </c>
      <c r="G1999" s="80"/>
      <c r="H1999" s="14"/>
      <c r="I1999" s="14"/>
      <c r="J1999" s="15" t="s">
        <v>885</v>
      </c>
      <c r="K1999" s="64"/>
      <c r="L1999" s="64"/>
      <c r="M1999" s="15"/>
      <c r="N1999" s="81"/>
      <c r="O1999" s="82">
        <v>4734.12353515625</v>
      </c>
      <c r="P1999" s="82">
        <v>9135.46875</v>
      </c>
      <c r="Q1999" s="75"/>
      <c r="R1999" s="83"/>
      <c r="S1999" s="83"/>
      <c r="T1999" s="77"/>
      <c r="U1999" s="77"/>
      <c r="V1999" s="77"/>
      <c r="W1999" s="77"/>
      <c r="X1999" s="50"/>
      <c r="Y1999" s="50"/>
      <c r="Z1999" s="50"/>
      <c r="AA1999" s="50"/>
      <c r="AB1999" s="49"/>
      <c r="AC1999" s="84">
        <v>1999</v>
      </c>
      <c r="AD19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1999" s="107">
        <v>6.2000000000000099</v>
      </c>
      <c r="AF1999" s="110"/>
      <c r="AG1999" s="2"/>
      <c r="AI1999" s="3"/>
      <c r="AJ1999" s="3"/>
      <c r="AK1999" s="3"/>
    </row>
    <row r="2000" spans="1:37" ht="34.049999999999997" customHeight="1" x14ac:dyDescent="0.3">
      <c r="A2000" t="s">
        <v>5922</v>
      </c>
      <c r="C2000" t="s">
        <v>325</v>
      </c>
      <c r="D2000" s="14"/>
      <c r="E2000" s="14" t="s">
        <v>56</v>
      </c>
      <c r="F2000" s="79">
        <v>4.8135593220339361</v>
      </c>
      <c r="G2000" s="80"/>
      <c r="H2000" s="14"/>
      <c r="I2000" s="14"/>
      <c r="J2000" s="15" t="s">
        <v>325</v>
      </c>
      <c r="K2000" s="64"/>
      <c r="L2000" s="64"/>
      <c r="M2000" s="15"/>
      <c r="N2000" s="81"/>
      <c r="O2000" s="82">
        <v>525.9337158203125</v>
      </c>
      <c r="P2000" s="82">
        <v>5530.4970703125</v>
      </c>
      <c r="Q2000" s="75"/>
      <c r="R2000" s="83"/>
      <c r="S2000" s="83"/>
      <c r="T2000" s="77"/>
      <c r="U2000" s="77"/>
      <c r="V2000" s="77"/>
      <c r="W2000" s="77"/>
      <c r="X2000" s="50"/>
      <c r="Y2000" s="50"/>
      <c r="Z2000" s="50"/>
      <c r="AA2000" s="50"/>
      <c r="AB2000" s="49"/>
      <c r="AC2000" s="84">
        <v>2000</v>
      </c>
      <c r="AD20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0" s="107">
        <v>6.3000000000000096</v>
      </c>
      <c r="AF2000" s="110"/>
      <c r="AG2000" s="2"/>
      <c r="AI2000" s="3"/>
      <c r="AJ2000" s="3"/>
      <c r="AK2000" s="3"/>
    </row>
    <row r="2001" spans="1:37" ht="34.049999999999997" customHeight="1" x14ac:dyDescent="0.3">
      <c r="A2001" t="s">
        <v>5923</v>
      </c>
      <c r="C2001" t="s">
        <v>298</v>
      </c>
      <c r="D2001" s="14"/>
      <c r="E2001" s="14" t="s">
        <v>56</v>
      </c>
      <c r="F2001" s="79">
        <v>4.9576271186441057</v>
      </c>
      <c r="G2001" s="80"/>
      <c r="H2001" s="14"/>
      <c r="I2001" s="14"/>
      <c r="J2001" s="15" t="s">
        <v>298</v>
      </c>
      <c r="K2001" s="64"/>
      <c r="L2001" s="64"/>
      <c r="M2001" s="15"/>
      <c r="N2001" s="81"/>
      <c r="O2001" s="82">
        <v>4594.29150390625</v>
      </c>
      <c r="P2001" s="82">
        <v>5459.5185546875</v>
      </c>
      <c r="Q2001" s="75"/>
      <c r="R2001" s="83"/>
      <c r="S2001" s="83"/>
      <c r="T2001" s="77"/>
      <c r="U2001" s="77"/>
      <c r="V2001" s="77"/>
      <c r="W2001" s="77"/>
      <c r="X2001" s="50"/>
      <c r="Y2001" s="50"/>
      <c r="Z2001" s="50"/>
      <c r="AA2001" s="50"/>
      <c r="AB2001" s="49"/>
      <c r="AC2001" s="84">
        <v>2001</v>
      </c>
      <c r="AD20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1" s="107">
        <v>6.4000000000000101</v>
      </c>
      <c r="AF2001" s="110"/>
      <c r="AG2001" s="2"/>
      <c r="AI2001" s="3"/>
      <c r="AJ2001" s="3"/>
      <c r="AK2001" s="3"/>
    </row>
    <row r="2002" spans="1:37" ht="34.049999999999997" customHeight="1" x14ac:dyDescent="0.3">
      <c r="A2002" t="s">
        <v>5924</v>
      </c>
      <c r="C2002" t="s">
        <v>373</v>
      </c>
      <c r="D2002" s="14"/>
      <c r="E2002" s="14" t="s">
        <v>56</v>
      </c>
      <c r="F2002" s="79">
        <v>5.1016949152542743</v>
      </c>
      <c r="G2002" s="80"/>
      <c r="H2002" s="14"/>
      <c r="I2002" s="14"/>
      <c r="J2002" s="15" t="s">
        <v>373</v>
      </c>
      <c r="K2002" s="64"/>
      <c r="L2002" s="64"/>
      <c r="M2002" s="15"/>
      <c r="N2002" s="81"/>
      <c r="O2002" s="82">
        <v>5789.35302734375</v>
      </c>
      <c r="P2002" s="82">
        <v>6885.41455078125</v>
      </c>
      <c r="Q2002" s="75"/>
      <c r="R2002" s="83"/>
      <c r="S2002" s="83"/>
      <c r="T2002" s="77"/>
      <c r="U2002" s="77"/>
      <c r="V2002" s="77"/>
      <c r="W2002" s="77"/>
      <c r="X2002" s="50"/>
      <c r="Y2002" s="50"/>
      <c r="Z2002" s="50"/>
      <c r="AA2002" s="50"/>
      <c r="AB2002" s="49"/>
      <c r="AC2002" s="84">
        <v>2002</v>
      </c>
      <c r="AD20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2" s="107">
        <v>6.5000000000000098</v>
      </c>
      <c r="AF2002" s="110"/>
      <c r="AG2002" s="2"/>
      <c r="AI2002" s="3"/>
      <c r="AJ2002" s="3"/>
      <c r="AK2002" s="3"/>
    </row>
    <row r="2003" spans="1:37" ht="34.049999999999997" customHeight="1" x14ac:dyDescent="0.3">
      <c r="A2003" t="s">
        <v>5925</v>
      </c>
      <c r="C2003" t="s">
        <v>682</v>
      </c>
      <c r="D2003" s="14"/>
      <c r="E2003" s="14" t="s">
        <v>56</v>
      </c>
      <c r="F2003" s="79">
        <v>5.2457627118644439</v>
      </c>
      <c r="G2003" s="80"/>
      <c r="H2003" s="14"/>
      <c r="I2003" s="14"/>
      <c r="J2003" s="15" t="s">
        <v>682</v>
      </c>
      <c r="K2003" s="64"/>
      <c r="L2003" s="64"/>
      <c r="M2003" s="15"/>
      <c r="N2003" s="81"/>
      <c r="O2003" s="82">
        <v>344.7149658203125</v>
      </c>
      <c r="P2003" s="82">
        <v>5773.1171875</v>
      </c>
      <c r="Q2003" s="75"/>
      <c r="R2003" s="83"/>
      <c r="S2003" s="83"/>
      <c r="T2003" s="77"/>
      <c r="U2003" s="77"/>
      <c r="V2003" s="77"/>
      <c r="W2003" s="77"/>
      <c r="X2003" s="50"/>
      <c r="Y2003" s="50"/>
      <c r="Z2003" s="50"/>
      <c r="AA2003" s="50"/>
      <c r="AB2003" s="49"/>
      <c r="AC2003" s="84">
        <v>2003</v>
      </c>
      <c r="AD20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3" s="107">
        <v>6.6000000000000103</v>
      </c>
      <c r="AF2003" s="110"/>
      <c r="AG2003" s="2"/>
      <c r="AI2003" s="3"/>
      <c r="AJ2003" s="3"/>
      <c r="AK2003" s="3"/>
    </row>
    <row r="2004" spans="1:37" ht="34.049999999999997" customHeight="1" x14ac:dyDescent="0.3">
      <c r="A2004" t="s">
        <v>5926</v>
      </c>
      <c r="C2004" t="s">
        <v>831</v>
      </c>
      <c r="D2004" s="14"/>
      <c r="E2004" s="14" t="s">
        <v>56</v>
      </c>
      <c r="F2004" s="79">
        <v>5.3898305084746134</v>
      </c>
      <c r="G2004" s="80"/>
      <c r="H2004" s="14"/>
      <c r="I2004" s="14"/>
      <c r="J2004" s="15" t="s">
        <v>831</v>
      </c>
      <c r="K2004" s="64"/>
      <c r="L2004" s="64"/>
      <c r="M2004" s="15"/>
      <c r="N2004" s="81"/>
      <c r="O2004" s="82">
        <v>3370.845947265625</v>
      </c>
      <c r="P2004" s="82">
        <v>1260.3812255859375</v>
      </c>
      <c r="Q2004" s="75"/>
      <c r="R2004" s="83"/>
      <c r="S2004" s="83"/>
      <c r="T2004" s="77"/>
      <c r="U2004" s="77"/>
      <c r="V2004" s="77"/>
      <c r="W2004" s="77"/>
      <c r="X2004" s="50"/>
      <c r="Y2004" s="50"/>
      <c r="Z2004" s="50"/>
      <c r="AA2004" s="50"/>
      <c r="AB2004" s="49"/>
      <c r="AC2004" s="84">
        <v>2004</v>
      </c>
      <c r="AD20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4" s="107">
        <v>6.7000000000000099</v>
      </c>
      <c r="AF2004" s="110"/>
      <c r="AG2004" s="2"/>
      <c r="AI2004" s="3"/>
      <c r="AJ2004" s="3"/>
      <c r="AK2004" s="3"/>
    </row>
    <row r="2005" spans="1:37" ht="34.049999999999997" customHeight="1" x14ac:dyDescent="0.3">
      <c r="A2005" t="s">
        <v>5927</v>
      </c>
      <c r="C2005" t="s">
        <v>957</v>
      </c>
      <c r="D2005" s="14"/>
      <c r="E2005" s="14" t="s">
        <v>56</v>
      </c>
      <c r="F2005" s="79">
        <v>5.5338983050847821</v>
      </c>
      <c r="G2005" s="80"/>
      <c r="H2005" s="14"/>
      <c r="I2005" s="14"/>
      <c r="J2005" s="15" t="s">
        <v>957</v>
      </c>
      <c r="K2005" s="64"/>
      <c r="L2005" s="64"/>
      <c r="M2005" s="15"/>
      <c r="N2005" s="81"/>
      <c r="O2005" s="82">
        <v>4377.771484375</v>
      </c>
      <c r="P2005" s="82">
        <v>577.78460693359375</v>
      </c>
      <c r="Q2005" s="75"/>
      <c r="R2005" s="83"/>
      <c r="S2005" s="83"/>
      <c r="T2005" s="77"/>
      <c r="U2005" s="77"/>
      <c r="V2005" s="77"/>
      <c r="W2005" s="77"/>
      <c r="X2005" s="50"/>
      <c r="Y2005" s="50"/>
      <c r="Z2005" s="50"/>
      <c r="AA2005" s="50"/>
      <c r="AB2005" s="49"/>
      <c r="AC2005" s="84">
        <v>2005</v>
      </c>
      <c r="AD20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5" s="107">
        <v>6.8000000000000096</v>
      </c>
      <c r="AF2005" s="110"/>
      <c r="AG2005" s="2"/>
      <c r="AI2005" s="3"/>
      <c r="AJ2005" s="3"/>
      <c r="AK2005" s="3"/>
    </row>
    <row r="2006" spans="1:37" ht="34.049999999999997" customHeight="1" x14ac:dyDescent="0.3">
      <c r="A2006" t="s">
        <v>5928</v>
      </c>
      <c r="C2006" t="s">
        <v>1083</v>
      </c>
      <c r="D2006" s="14"/>
      <c r="E2006" s="14" t="s">
        <v>56</v>
      </c>
      <c r="F2006" s="79">
        <v>5.6779661016949516</v>
      </c>
      <c r="G2006" s="80"/>
      <c r="H2006" s="14"/>
      <c r="I2006" s="14"/>
      <c r="J2006" s="15" t="s">
        <v>1083</v>
      </c>
      <c r="K2006" s="64"/>
      <c r="L2006" s="64"/>
      <c r="M2006" s="15"/>
      <c r="N2006" s="81"/>
      <c r="O2006" s="82">
        <v>1646.1973876953125</v>
      </c>
      <c r="P2006" s="82">
        <v>7637.93310546875</v>
      </c>
      <c r="Q2006" s="75"/>
      <c r="R2006" s="83"/>
      <c r="S2006" s="83"/>
      <c r="T2006" s="77"/>
      <c r="U2006" s="77"/>
      <c r="V2006" s="77"/>
      <c r="W2006" s="77"/>
      <c r="X2006" s="50"/>
      <c r="Y2006" s="50"/>
      <c r="Z2006" s="50"/>
      <c r="AA2006" s="50"/>
      <c r="AB2006" s="49"/>
      <c r="AC2006" s="84">
        <v>2006</v>
      </c>
      <c r="AD20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6" s="107">
        <v>6.9000000000000101</v>
      </c>
      <c r="AF2006" s="110"/>
      <c r="AG2006" s="2"/>
      <c r="AI2006" s="3"/>
      <c r="AJ2006" s="3"/>
      <c r="AK2006" s="3"/>
    </row>
    <row r="2007" spans="1:37" ht="34.049999999999997" customHeight="1" x14ac:dyDescent="0.3">
      <c r="A2007" t="s">
        <v>5929</v>
      </c>
      <c r="C2007" t="s">
        <v>177</v>
      </c>
      <c r="D2007" s="14"/>
      <c r="E2007" s="14" t="s">
        <v>56</v>
      </c>
      <c r="F2007" s="79">
        <v>5.8220338983051363</v>
      </c>
      <c r="G2007" s="80"/>
      <c r="H2007" s="14"/>
      <c r="I2007" s="14"/>
      <c r="J2007" s="15" t="s">
        <v>177</v>
      </c>
      <c r="K2007" s="64"/>
      <c r="L2007" s="64"/>
      <c r="M2007" s="15"/>
      <c r="N2007" s="81"/>
      <c r="O2007" s="82">
        <v>6018.56201171875</v>
      </c>
      <c r="P2007" s="82">
        <v>5975.97265625</v>
      </c>
      <c r="Q2007" s="75"/>
      <c r="R2007" s="83"/>
      <c r="S2007" s="83"/>
      <c r="T2007" s="77"/>
      <c r="U2007" s="77"/>
      <c r="V2007" s="77"/>
      <c r="W2007" s="77"/>
      <c r="X2007" s="50"/>
      <c r="Y2007" s="50"/>
      <c r="Z2007" s="50"/>
      <c r="AA2007" s="50"/>
      <c r="AB2007" s="49"/>
      <c r="AC2007" s="84">
        <v>2007</v>
      </c>
      <c r="AD20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7" s="107">
        <v>7.0000000000000204</v>
      </c>
      <c r="AF2007" s="110"/>
      <c r="AG2007" s="2"/>
      <c r="AI2007" s="3"/>
      <c r="AJ2007" s="3"/>
      <c r="AK2007" s="3"/>
    </row>
    <row r="2008" spans="1:37" ht="34.049999999999997" customHeight="1" x14ac:dyDescent="0.3">
      <c r="A2008" t="s">
        <v>5930</v>
      </c>
      <c r="C2008" t="s">
        <v>755</v>
      </c>
      <c r="D2008" s="14"/>
      <c r="E2008" s="14" t="s">
        <v>56</v>
      </c>
      <c r="F2008" s="79">
        <v>5.966101694915305</v>
      </c>
      <c r="G2008" s="80"/>
      <c r="H2008" s="14"/>
      <c r="I2008" s="14"/>
      <c r="J2008" s="15" t="s">
        <v>755</v>
      </c>
      <c r="K2008" s="64"/>
      <c r="L2008" s="64"/>
      <c r="M2008" s="15"/>
      <c r="N2008" s="81"/>
      <c r="O2008" s="82">
        <v>7110.44677734375</v>
      </c>
      <c r="P2008" s="82">
        <v>2742.5927734375</v>
      </c>
      <c r="Q2008" s="75"/>
      <c r="R2008" s="83"/>
      <c r="S2008" s="83"/>
      <c r="T2008" s="77"/>
      <c r="U2008" s="77"/>
      <c r="V2008" s="77"/>
      <c r="W2008" s="77"/>
      <c r="X2008" s="50"/>
      <c r="Y2008" s="50"/>
      <c r="Z2008" s="50"/>
      <c r="AA2008" s="50"/>
      <c r="AB2008" s="49"/>
      <c r="AC2008" s="84">
        <v>2008</v>
      </c>
      <c r="AD20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8" s="107">
        <v>7.1000000000000201</v>
      </c>
      <c r="AF2008" s="110"/>
      <c r="AG2008" s="2"/>
      <c r="AI2008" s="3"/>
      <c r="AJ2008" s="3"/>
      <c r="AK2008" s="3"/>
    </row>
    <row r="2009" spans="1:37" ht="34.049999999999997" customHeight="1" x14ac:dyDescent="0.3">
      <c r="A2009" t="s">
        <v>5931</v>
      </c>
      <c r="C2009" t="s">
        <v>325</v>
      </c>
      <c r="D2009" s="14"/>
      <c r="E2009" s="14" t="s">
        <v>56</v>
      </c>
      <c r="F2009" s="79">
        <v>6.1101694915254736</v>
      </c>
      <c r="G2009" s="80"/>
      <c r="H2009" s="14"/>
      <c r="I2009" s="14"/>
      <c r="J2009" s="15" t="s">
        <v>325</v>
      </c>
      <c r="K2009" s="64"/>
      <c r="L2009" s="64"/>
      <c r="M2009" s="15"/>
      <c r="N2009" s="81"/>
      <c r="O2009" s="82">
        <v>2802.035400390625</v>
      </c>
      <c r="P2009" s="82">
        <v>4259.83837890625</v>
      </c>
      <c r="Q2009" s="75"/>
      <c r="R2009" s="83"/>
      <c r="S2009" s="83"/>
      <c r="T2009" s="77"/>
      <c r="U2009" s="77"/>
      <c r="V2009" s="77"/>
      <c r="W2009" s="77"/>
      <c r="X2009" s="50"/>
      <c r="Y2009" s="50"/>
      <c r="Z2009" s="50"/>
      <c r="AA2009" s="50"/>
      <c r="AB2009" s="49"/>
      <c r="AC2009" s="84">
        <v>2009</v>
      </c>
      <c r="AD20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09" s="107">
        <v>7.2000000000000197</v>
      </c>
      <c r="AF2009" s="110"/>
      <c r="AG2009" s="2"/>
      <c r="AI2009" s="3"/>
      <c r="AJ2009" s="3"/>
      <c r="AK2009" s="3"/>
    </row>
    <row r="2010" spans="1:37" ht="34.049999999999997" customHeight="1" x14ac:dyDescent="0.3">
      <c r="A2010" t="s">
        <v>5932</v>
      </c>
      <c r="C2010" t="s">
        <v>275</v>
      </c>
      <c r="D2010" s="14"/>
      <c r="E2010" s="14" t="s">
        <v>56</v>
      </c>
      <c r="F2010" s="79">
        <v>6.2542372881356441</v>
      </c>
      <c r="G2010" s="80"/>
      <c r="H2010" s="14"/>
      <c r="I2010" s="14"/>
      <c r="J2010" s="15" t="s">
        <v>275</v>
      </c>
      <c r="K2010" s="64"/>
      <c r="L2010" s="64"/>
      <c r="M2010" s="15"/>
      <c r="N2010" s="81"/>
      <c r="O2010" s="82">
        <v>1879.788818359375</v>
      </c>
      <c r="P2010" s="82">
        <v>8110.064453125</v>
      </c>
      <c r="Q2010" s="75"/>
      <c r="R2010" s="83"/>
      <c r="S2010" s="83"/>
      <c r="T2010" s="77"/>
      <c r="U2010" s="77"/>
      <c r="V2010" s="77"/>
      <c r="W2010" s="77"/>
      <c r="X2010" s="50"/>
      <c r="Y2010" s="50"/>
      <c r="Z2010" s="50"/>
      <c r="AA2010" s="50"/>
      <c r="AB2010" s="49"/>
      <c r="AC2010" s="84">
        <v>2010</v>
      </c>
      <c r="AD20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0" s="107">
        <v>7.3000000000000203</v>
      </c>
      <c r="AF2010" s="110"/>
      <c r="AG2010" s="2"/>
      <c r="AI2010" s="3"/>
      <c r="AJ2010" s="3"/>
      <c r="AK2010" s="3"/>
    </row>
    <row r="2011" spans="1:37" ht="34.049999999999997" customHeight="1" x14ac:dyDescent="0.3">
      <c r="A2011" t="s">
        <v>5933</v>
      </c>
      <c r="C2011" t="s">
        <v>617</v>
      </c>
      <c r="D2011" s="14"/>
      <c r="E2011" s="14" t="s">
        <v>56</v>
      </c>
      <c r="F2011" s="79">
        <v>6.3983050847458127</v>
      </c>
      <c r="G2011" s="80"/>
      <c r="H2011" s="14"/>
      <c r="I2011" s="14"/>
      <c r="J2011" s="15" t="s">
        <v>617</v>
      </c>
      <c r="K2011" s="64"/>
      <c r="L2011" s="64"/>
      <c r="M2011" s="15"/>
      <c r="N2011" s="81"/>
      <c r="O2011" s="82">
        <v>4611.15283203125</v>
      </c>
      <c r="P2011" s="82">
        <v>501.85980224609375</v>
      </c>
      <c r="Q2011" s="75"/>
      <c r="R2011" s="83"/>
      <c r="S2011" s="83"/>
      <c r="T2011" s="77"/>
      <c r="U2011" s="77"/>
      <c r="V2011" s="77"/>
      <c r="W2011" s="77"/>
      <c r="X2011" s="50"/>
      <c r="Y2011" s="50"/>
      <c r="Z2011" s="50"/>
      <c r="AA2011" s="50"/>
      <c r="AB2011" s="49"/>
      <c r="AC2011" s="84">
        <v>2011</v>
      </c>
      <c r="AD20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1" s="107">
        <v>7.4000000000000199</v>
      </c>
      <c r="AF2011" s="110"/>
      <c r="AG2011" s="2"/>
      <c r="AI2011" s="3"/>
      <c r="AJ2011" s="3"/>
      <c r="AK2011" s="3"/>
    </row>
    <row r="2012" spans="1:37" ht="34.049999999999997" customHeight="1" x14ac:dyDescent="0.3">
      <c r="A2012" t="s">
        <v>5934</v>
      </c>
      <c r="C2012" t="s">
        <v>1038</v>
      </c>
      <c r="D2012" s="14"/>
      <c r="E2012" s="14" t="s">
        <v>56</v>
      </c>
      <c r="F2012" s="79">
        <v>6.5423728813559832</v>
      </c>
      <c r="G2012" s="80"/>
      <c r="H2012" s="14"/>
      <c r="I2012" s="14"/>
      <c r="J2012" s="15" t="s">
        <v>1038</v>
      </c>
      <c r="K2012" s="64"/>
      <c r="L2012" s="64"/>
      <c r="M2012" s="15"/>
      <c r="N2012" s="81"/>
      <c r="O2012" s="82">
        <v>4941.02294921875</v>
      </c>
      <c r="P2012" s="82">
        <v>7089.341796875</v>
      </c>
      <c r="Q2012" s="75"/>
      <c r="R2012" s="83"/>
      <c r="S2012" s="83"/>
      <c r="T2012" s="77"/>
      <c r="U2012" s="77"/>
      <c r="V2012" s="77"/>
      <c r="W2012" s="77"/>
      <c r="X2012" s="50"/>
      <c r="Y2012" s="50"/>
      <c r="Z2012" s="50"/>
      <c r="AA2012" s="50"/>
      <c r="AB2012" s="49"/>
      <c r="AC2012" s="84">
        <v>2012</v>
      </c>
      <c r="AD20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2" s="107">
        <v>7.5000000000000204</v>
      </c>
      <c r="AF2012" s="110"/>
      <c r="AG2012" s="2"/>
      <c r="AI2012" s="3"/>
      <c r="AJ2012" s="3"/>
      <c r="AK2012" s="3"/>
    </row>
    <row r="2013" spans="1:37" ht="34.049999999999997" customHeight="1" x14ac:dyDescent="0.3">
      <c r="A2013" t="s">
        <v>3696</v>
      </c>
      <c r="C2013" t="s">
        <v>617</v>
      </c>
      <c r="D2013" s="14"/>
      <c r="E2013" s="14" t="s">
        <v>56</v>
      </c>
      <c r="F2013" s="79">
        <v>6.6864406779661509</v>
      </c>
      <c r="G2013" s="80"/>
      <c r="H2013" s="14"/>
      <c r="I2013" s="14"/>
      <c r="J2013" s="15" t="s">
        <v>617</v>
      </c>
      <c r="K2013" s="64"/>
      <c r="L2013" s="64"/>
      <c r="M2013" s="15"/>
      <c r="N2013" s="81"/>
      <c r="O2013" s="82">
        <v>6989.1240234375</v>
      </c>
      <c r="P2013" s="82">
        <v>6751.0908203125</v>
      </c>
      <c r="Q2013" s="75"/>
      <c r="R2013" s="83"/>
      <c r="S2013" s="83"/>
      <c r="T2013" s="77"/>
      <c r="U2013" s="77"/>
      <c r="V2013" s="77"/>
      <c r="W2013" s="77"/>
      <c r="X2013" s="50"/>
      <c r="Y2013" s="50"/>
      <c r="Z2013" s="50"/>
      <c r="AA2013" s="50"/>
      <c r="AB2013" s="49"/>
      <c r="AC2013" s="84">
        <v>2013</v>
      </c>
      <c r="AD20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3" s="107">
        <v>7.6000000000000201</v>
      </c>
      <c r="AF2013" s="110"/>
      <c r="AG2013" s="2"/>
      <c r="AI2013" s="3"/>
      <c r="AJ2013" s="3"/>
      <c r="AK2013" s="3"/>
    </row>
    <row r="2014" spans="1:37" ht="34.049999999999997" customHeight="1" x14ac:dyDescent="0.3">
      <c r="A2014" t="s">
        <v>5935</v>
      </c>
      <c r="C2014" t="s">
        <v>177</v>
      </c>
      <c r="D2014" s="14"/>
      <c r="E2014" s="14" t="s">
        <v>56</v>
      </c>
      <c r="F2014" s="79">
        <v>6.8305084745763196</v>
      </c>
      <c r="G2014" s="80"/>
      <c r="H2014" s="14"/>
      <c r="I2014" s="14"/>
      <c r="J2014" s="15" t="s">
        <v>177</v>
      </c>
      <c r="K2014" s="64"/>
      <c r="L2014" s="64"/>
      <c r="M2014" s="15"/>
      <c r="N2014" s="81"/>
      <c r="O2014" s="82">
        <v>6150.646484375</v>
      </c>
      <c r="P2014" s="82">
        <v>243.58352661132812</v>
      </c>
      <c r="Q2014" s="75"/>
      <c r="R2014" s="83"/>
      <c r="S2014" s="83"/>
      <c r="T2014" s="77"/>
      <c r="U2014" s="77"/>
      <c r="V2014" s="77"/>
      <c r="W2014" s="77"/>
      <c r="X2014" s="50"/>
      <c r="Y2014" s="50"/>
      <c r="Z2014" s="50"/>
      <c r="AA2014" s="50"/>
      <c r="AB2014" s="49"/>
      <c r="AC2014" s="84">
        <v>2014</v>
      </c>
      <c r="AD20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4" s="107">
        <v>7.7000000000000197</v>
      </c>
      <c r="AF2014" s="110"/>
      <c r="AG2014" s="2"/>
      <c r="AI2014" s="3"/>
      <c r="AJ2014" s="3"/>
      <c r="AK2014" s="3"/>
    </row>
    <row r="2015" spans="1:37" ht="34.049999999999997" customHeight="1" x14ac:dyDescent="0.3">
      <c r="A2015" t="s">
        <v>5936</v>
      </c>
      <c r="C2015" t="s">
        <v>323</v>
      </c>
      <c r="D2015" s="14"/>
      <c r="E2015" s="14" t="s">
        <v>56</v>
      </c>
      <c r="F2015" s="79">
        <v>6.9745762711864909</v>
      </c>
      <c r="G2015" s="80"/>
      <c r="H2015" s="14"/>
      <c r="I2015" s="14"/>
      <c r="J2015" s="15" t="s">
        <v>323</v>
      </c>
      <c r="K2015" s="64"/>
      <c r="L2015" s="64"/>
      <c r="M2015" s="15"/>
      <c r="N2015" s="81"/>
      <c r="O2015" s="82">
        <v>6214.00341796875</v>
      </c>
      <c r="P2015" s="82">
        <v>4100.99951171875</v>
      </c>
      <c r="Q2015" s="75"/>
      <c r="R2015" s="83"/>
      <c r="S2015" s="83"/>
      <c r="T2015" s="77"/>
      <c r="U2015" s="77"/>
      <c r="V2015" s="77"/>
      <c r="W2015" s="77"/>
      <c r="X2015" s="50"/>
      <c r="Y2015" s="50"/>
      <c r="Z2015" s="50"/>
      <c r="AA2015" s="50"/>
      <c r="AB2015" s="49"/>
      <c r="AC2015" s="84">
        <v>2015</v>
      </c>
      <c r="AD20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5" s="107">
        <v>7.8000000000000203</v>
      </c>
      <c r="AF2015" s="110"/>
      <c r="AG2015" s="2"/>
      <c r="AI2015" s="3"/>
      <c r="AJ2015" s="3"/>
      <c r="AK2015" s="3"/>
    </row>
    <row r="2016" spans="1:37" ht="34.049999999999997" customHeight="1" x14ac:dyDescent="0.3">
      <c r="A2016" t="s">
        <v>5937</v>
      </c>
      <c r="C2016" t="s">
        <v>300</v>
      </c>
      <c r="D2016" s="14"/>
      <c r="E2016" s="14" t="s">
        <v>56</v>
      </c>
      <c r="F2016" s="79">
        <v>7.1186440677966587</v>
      </c>
      <c r="G2016" s="80"/>
      <c r="H2016" s="14"/>
      <c r="I2016" s="14"/>
      <c r="J2016" s="15" t="s">
        <v>300</v>
      </c>
      <c r="K2016" s="64"/>
      <c r="L2016" s="64"/>
      <c r="M2016" s="15"/>
      <c r="N2016" s="81"/>
      <c r="O2016" s="82">
        <v>1001.9154663085937</v>
      </c>
      <c r="P2016" s="82">
        <v>5746.49560546875</v>
      </c>
      <c r="Q2016" s="75"/>
      <c r="R2016" s="83"/>
      <c r="S2016" s="83"/>
      <c r="T2016" s="77"/>
      <c r="U2016" s="77"/>
      <c r="V2016" s="77"/>
      <c r="W2016" s="77"/>
      <c r="X2016" s="50"/>
      <c r="Y2016" s="50"/>
      <c r="Z2016" s="50"/>
      <c r="AA2016" s="50"/>
      <c r="AB2016" s="49"/>
      <c r="AC2016" s="84">
        <v>2016</v>
      </c>
      <c r="AD20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6" s="107">
        <v>7.9000000000000199</v>
      </c>
      <c r="AF2016" s="110"/>
      <c r="AG2016" s="2"/>
      <c r="AI2016" s="3"/>
      <c r="AJ2016" s="3"/>
      <c r="AK2016" s="3"/>
    </row>
    <row r="2017" spans="1:37" ht="34.049999999999997" customHeight="1" x14ac:dyDescent="0.3">
      <c r="A2017" t="s">
        <v>5938</v>
      </c>
      <c r="C2017" t="s">
        <v>638</v>
      </c>
      <c r="D2017" s="14"/>
      <c r="E2017" s="14" t="s">
        <v>56</v>
      </c>
      <c r="F2017" s="79">
        <v>7.2627118644068274</v>
      </c>
      <c r="G2017" s="80"/>
      <c r="H2017" s="14"/>
      <c r="I2017" s="14"/>
      <c r="J2017" s="15" t="s">
        <v>638</v>
      </c>
      <c r="K2017" s="64"/>
      <c r="L2017" s="64"/>
      <c r="M2017" s="15"/>
      <c r="N2017" s="81"/>
      <c r="O2017" s="82">
        <v>2619.157470703125</v>
      </c>
      <c r="P2017" s="82">
        <v>2912.202880859375</v>
      </c>
      <c r="Q2017" s="75"/>
      <c r="R2017" s="83"/>
      <c r="S2017" s="83"/>
      <c r="T2017" s="77"/>
      <c r="U2017" s="77"/>
      <c r="V2017" s="77"/>
      <c r="W2017" s="77"/>
      <c r="X2017" s="50"/>
      <c r="Y2017" s="50"/>
      <c r="Z2017" s="50"/>
      <c r="AA2017" s="50"/>
      <c r="AB2017" s="49"/>
      <c r="AC2017" s="84">
        <v>2017</v>
      </c>
      <c r="AD20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7" s="107">
        <v>8.0000000000000195</v>
      </c>
      <c r="AF2017" s="110"/>
      <c r="AG2017" s="2"/>
      <c r="AI2017" s="3"/>
      <c r="AJ2017" s="3"/>
      <c r="AK2017" s="3"/>
    </row>
    <row r="2018" spans="1:37" ht="34.049999999999997" customHeight="1" x14ac:dyDescent="0.3">
      <c r="A2018" t="s">
        <v>5939</v>
      </c>
      <c r="C2018" t="s">
        <v>395</v>
      </c>
      <c r="D2018" s="14"/>
      <c r="E2018" s="14" t="s">
        <v>56</v>
      </c>
      <c r="F2018" s="79">
        <v>7.4067796610169951</v>
      </c>
      <c r="G2018" s="80"/>
      <c r="H2018" s="14"/>
      <c r="I2018" s="14"/>
      <c r="J2018" s="15" t="s">
        <v>395</v>
      </c>
      <c r="K2018" s="64"/>
      <c r="L2018" s="64"/>
      <c r="M2018" s="15"/>
      <c r="N2018" s="81"/>
      <c r="O2018" s="82">
        <v>5136.13525390625</v>
      </c>
      <c r="P2018" s="82">
        <v>395.15447998046875</v>
      </c>
      <c r="Q2018" s="75"/>
      <c r="R2018" s="83"/>
      <c r="S2018" s="83"/>
      <c r="T2018" s="77"/>
      <c r="U2018" s="77"/>
      <c r="V2018" s="77"/>
      <c r="W2018" s="77"/>
      <c r="X2018" s="50"/>
      <c r="Y2018" s="50"/>
      <c r="Z2018" s="50"/>
      <c r="AA2018" s="50"/>
      <c r="AB2018" s="49"/>
      <c r="AC2018" s="84">
        <v>2018</v>
      </c>
      <c r="AD20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8" s="107">
        <v>8.1000000000000192</v>
      </c>
      <c r="AF2018" s="110"/>
      <c r="AG2018" s="2"/>
      <c r="AI2018" s="3"/>
      <c r="AJ2018" s="3"/>
      <c r="AK2018" s="3"/>
    </row>
    <row r="2019" spans="1:37" ht="34.049999999999997" customHeight="1" x14ac:dyDescent="0.3">
      <c r="A2019" t="s">
        <v>5940</v>
      </c>
      <c r="C2019" t="s">
        <v>1084</v>
      </c>
      <c r="D2019" s="14"/>
      <c r="E2019" s="14" t="s">
        <v>56</v>
      </c>
      <c r="F2019" s="79">
        <v>7.5508474576271674</v>
      </c>
      <c r="G2019" s="80"/>
      <c r="H2019" s="14"/>
      <c r="I2019" s="14"/>
      <c r="J2019" s="15" t="s">
        <v>1084</v>
      </c>
      <c r="K2019" s="64"/>
      <c r="L2019" s="64"/>
      <c r="M2019" s="15"/>
      <c r="N2019" s="81"/>
      <c r="O2019" s="82">
        <v>1956.604736328125</v>
      </c>
      <c r="P2019" s="82">
        <v>2825.89404296875</v>
      </c>
      <c r="Q2019" s="75"/>
      <c r="R2019" s="83"/>
      <c r="S2019" s="83"/>
      <c r="T2019" s="77"/>
      <c r="U2019" s="77"/>
      <c r="V2019" s="77"/>
      <c r="W2019" s="77"/>
      <c r="X2019" s="50"/>
      <c r="Y2019" s="50"/>
      <c r="Z2019" s="50"/>
      <c r="AA2019" s="50"/>
      <c r="AB2019" s="49"/>
      <c r="AC2019" s="84">
        <v>2019</v>
      </c>
      <c r="AD20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19" s="107">
        <v>8.2000000000000206</v>
      </c>
      <c r="AF2019" s="110"/>
      <c r="AG2019" s="2"/>
      <c r="AI2019" s="3"/>
      <c r="AJ2019" s="3"/>
      <c r="AK2019" s="3"/>
    </row>
    <row r="2020" spans="1:37" ht="34.049999999999997" customHeight="1" x14ac:dyDescent="0.3">
      <c r="A2020" t="s">
        <v>5941</v>
      </c>
      <c r="C2020" t="s">
        <v>298</v>
      </c>
      <c r="D2020" s="14"/>
      <c r="E2020" s="14" t="s">
        <v>56</v>
      </c>
      <c r="F2020" s="79">
        <v>7.694915254237336</v>
      </c>
      <c r="G2020" s="80"/>
      <c r="H2020" s="14"/>
      <c r="I2020" s="14"/>
      <c r="J2020" s="15" t="s">
        <v>298</v>
      </c>
      <c r="K2020" s="64"/>
      <c r="L2020" s="64"/>
      <c r="M2020" s="15"/>
      <c r="N2020" s="81"/>
      <c r="O2020" s="82">
        <v>1033.01171875</v>
      </c>
      <c r="P2020" s="82">
        <v>5549.267578125</v>
      </c>
      <c r="Q2020" s="75"/>
      <c r="R2020" s="83"/>
      <c r="S2020" s="83"/>
      <c r="T2020" s="77"/>
      <c r="U2020" s="77"/>
      <c r="V2020" s="77"/>
      <c r="W2020" s="77"/>
      <c r="X2020" s="50"/>
      <c r="Y2020" s="50"/>
      <c r="Z2020" s="50"/>
      <c r="AA2020" s="50"/>
      <c r="AB2020" s="49"/>
      <c r="AC2020" s="84">
        <v>2020</v>
      </c>
      <c r="AD20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0" s="107">
        <v>8.3000000000000203</v>
      </c>
      <c r="AF2020" s="110"/>
      <c r="AG2020" s="2"/>
      <c r="AI2020" s="3"/>
      <c r="AJ2020" s="3"/>
      <c r="AK2020" s="3"/>
    </row>
    <row r="2021" spans="1:37" ht="34.049999999999997" customHeight="1" x14ac:dyDescent="0.3">
      <c r="A2021" t="s">
        <v>5942</v>
      </c>
      <c r="C2021" t="s">
        <v>373</v>
      </c>
      <c r="D2021" s="14"/>
      <c r="E2021" s="14" t="s">
        <v>56</v>
      </c>
      <c r="F2021" s="79">
        <v>7.8389830508475038</v>
      </c>
      <c r="G2021" s="80"/>
      <c r="H2021" s="14"/>
      <c r="I2021" s="14"/>
      <c r="J2021" s="15" t="s">
        <v>373</v>
      </c>
      <c r="K2021" s="64"/>
      <c r="L2021" s="64"/>
      <c r="M2021" s="15"/>
      <c r="N2021" s="81"/>
      <c r="O2021" s="82">
        <v>6896.26171875</v>
      </c>
      <c r="P2021" s="82">
        <v>6580.49072265625</v>
      </c>
      <c r="Q2021" s="75"/>
      <c r="R2021" s="83"/>
      <c r="S2021" s="83"/>
      <c r="T2021" s="77"/>
      <c r="U2021" s="77"/>
      <c r="V2021" s="77"/>
      <c r="W2021" s="77"/>
      <c r="X2021" s="50"/>
      <c r="Y2021" s="50"/>
      <c r="Z2021" s="50"/>
      <c r="AA2021" s="50"/>
      <c r="AB2021" s="49"/>
      <c r="AC2021" s="84">
        <v>2021</v>
      </c>
      <c r="AD20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1" s="107">
        <v>8.4000000000000199</v>
      </c>
      <c r="AF2021" s="110"/>
      <c r="AG2021" s="2"/>
      <c r="AI2021" s="3"/>
      <c r="AJ2021" s="3"/>
      <c r="AK2021" s="3"/>
    </row>
    <row r="2022" spans="1:37" ht="34.049999999999997" customHeight="1" x14ac:dyDescent="0.3">
      <c r="A2022" t="s">
        <v>5943</v>
      </c>
      <c r="C2022" t="s">
        <v>750</v>
      </c>
      <c r="D2022" s="14"/>
      <c r="E2022" s="14" t="s">
        <v>56</v>
      </c>
      <c r="F2022" s="79">
        <v>7.9830508474576733</v>
      </c>
      <c r="G2022" s="80"/>
      <c r="H2022" s="14"/>
      <c r="I2022" s="14"/>
      <c r="J2022" s="15" t="s">
        <v>750</v>
      </c>
      <c r="K2022" s="64"/>
      <c r="L2022" s="64"/>
      <c r="M2022" s="15"/>
      <c r="N2022" s="81"/>
      <c r="O2022" s="82">
        <v>1444.2138671875</v>
      </c>
      <c r="P2022" s="82">
        <v>4574.251953125</v>
      </c>
      <c r="Q2022" s="75"/>
      <c r="R2022" s="83"/>
      <c r="S2022" s="83"/>
      <c r="T2022" s="77"/>
      <c r="U2022" s="77"/>
      <c r="V2022" s="77"/>
      <c r="W2022" s="77"/>
      <c r="X2022" s="50"/>
      <c r="Y2022" s="50"/>
      <c r="Z2022" s="50"/>
      <c r="AA2022" s="50"/>
      <c r="AB2022" s="49"/>
      <c r="AC2022" s="84">
        <v>2022</v>
      </c>
      <c r="AD20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2" s="107">
        <v>8.5000000000000195</v>
      </c>
      <c r="AF2022" s="110"/>
      <c r="AG2022" s="2"/>
      <c r="AI2022" s="3"/>
      <c r="AJ2022" s="3"/>
      <c r="AK2022" s="3"/>
    </row>
    <row r="2023" spans="1:37" ht="34.049999999999997" customHeight="1" x14ac:dyDescent="0.3">
      <c r="A2023" t="s">
        <v>5944</v>
      </c>
      <c r="C2023" t="s">
        <v>443</v>
      </c>
      <c r="D2023" s="14"/>
      <c r="E2023" s="14" t="s">
        <v>56</v>
      </c>
      <c r="F2023" s="79">
        <v>8.127118644067842</v>
      </c>
      <c r="G2023" s="80"/>
      <c r="H2023" s="14"/>
      <c r="I2023" s="14"/>
      <c r="J2023" s="15" t="s">
        <v>443</v>
      </c>
      <c r="K2023" s="64"/>
      <c r="L2023" s="64"/>
      <c r="M2023" s="15"/>
      <c r="N2023" s="81"/>
      <c r="O2023" s="82">
        <v>5269.21630859375</v>
      </c>
      <c r="P2023" s="82">
        <v>8208.9150390625</v>
      </c>
      <c r="Q2023" s="75"/>
      <c r="R2023" s="83"/>
      <c r="S2023" s="83"/>
      <c r="T2023" s="77"/>
      <c r="U2023" s="77"/>
      <c r="V2023" s="77"/>
      <c r="W2023" s="77"/>
      <c r="X2023" s="50"/>
      <c r="Y2023" s="50"/>
      <c r="Z2023" s="50"/>
      <c r="AA2023" s="50"/>
      <c r="AB2023" s="49"/>
      <c r="AC2023" s="84">
        <v>2023</v>
      </c>
      <c r="AD20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3" s="107">
        <v>8.6000000000000192</v>
      </c>
      <c r="AF2023" s="110"/>
      <c r="AG2023" s="2"/>
      <c r="AI2023" s="3"/>
      <c r="AJ2023" s="3"/>
      <c r="AK2023" s="3"/>
    </row>
    <row r="2024" spans="1:37" ht="34.049999999999997" customHeight="1" x14ac:dyDescent="0.3">
      <c r="A2024" t="s">
        <v>5945</v>
      </c>
      <c r="C2024" t="s">
        <v>298</v>
      </c>
      <c r="D2024" s="14"/>
      <c r="E2024" s="14" t="s">
        <v>56</v>
      </c>
      <c r="F2024" s="79">
        <v>8.2711864406780151</v>
      </c>
      <c r="G2024" s="80"/>
      <c r="H2024" s="14"/>
      <c r="I2024" s="14"/>
      <c r="J2024" s="15" t="s">
        <v>298</v>
      </c>
      <c r="K2024" s="64"/>
      <c r="L2024" s="64"/>
      <c r="M2024" s="15"/>
      <c r="N2024" s="81"/>
      <c r="O2024" s="82">
        <v>7720.240234375</v>
      </c>
      <c r="P2024" s="82">
        <v>7218.220703125</v>
      </c>
      <c r="Q2024" s="75"/>
      <c r="R2024" s="83"/>
      <c r="S2024" s="83"/>
      <c r="T2024" s="77"/>
      <c r="U2024" s="77"/>
      <c r="V2024" s="77"/>
      <c r="W2024" s="77"/>
      <c r="X2024" s="50"/>
      <c r="Y2024" s="50"/>
      <c r="Z2024" s="50"/>
      <c r="AA2024" s="50"/>
      <c r="AB2024" s="49"/>
      <c r="AC2024" s="84">
        <v>2024</v>
      </c>
      <c r="AD20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4" s="107">
        <v>8.7000000000000206</v>
      </c>
      <c r="AF2024" s="110"/>
      <c r="AG2024" s="2"/>
      <c r="AI2024" s="3"/>
      <c r="AJ2024" s="3"/>
      <c r="AK2024" s="3"/>
    </row>
    <row r="2025" spans="1:37" ht="34.049999999999997" customHeight="1" x14ac:dyDescent="0.3">
      <c r="A2025" t="s">
        <v>5946</v>
      </c>
      <c r="C2025" t="s">
        <v>964</v>
      </c>
      <c r="D2025" s="14"/>
      <c r="E2025" s="14" t="s">
        <v>56</v>
      </c>
      <c r="F2025" s="79">
        <v>8.4152542372881953</v>
      </c>
      <c r="G2025" s="80"/>
      <c r="H2025" s="14"/>
      <c r="I2025" s="14"/>
      <c r="J2025" s="15" t="s">
        <v>964</v>
      </c>
      <c r="K2025" s="64"/>
      <c r="L2025" s="64"/>
      <c r="M2025" s="15"/>
      <c r="N2025" s="81"/>
      <c r="O2025" s="82">
        <v>8310.228515625</v>
      </c>
      <c r="P2025" s="82">
        <v>1826.26123046875</v>
      </c>
      <c r="Q2025" s="75"/>
      <c r="R2025" s="83"/>
      <c r="S2025" s="83"/>
      <c r="T2025" s="77"/>
      <c r="U2025" s="77"/>
      <c r="V2025" s="77"/>
      <c r="W2025" s="77"/>
      <c r="X2025" s="50"/>
      <c r="Y2025" s="50"/>
      <c r="Z2025" s="50"/>
      <c r="AA2025" s="50"/>
      <c r="AB2025" s="49"/>
      <c r="AC2025" s="84">
        <v>2025</v>
      </c>
      <c r="AD20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5" s="107">
        <v>8.8000000000000291</v>
      </c>
      <c r="AF2025" s="110"/>
      <c r="AG2025" s="2"/>
      <c r="AI2025" s="3"/>
      <c r="AJ2025" s="3"/>
      <c r="AK2025" s="3"/>
    </row>
    <row r="2026" spans="1:37" ht="34.049999999999997" customHeight="1" x14ac:dyDescent="0.3">
      <c r="A2026" t="s">
        <v>5947</v>
      </c>
      <c r="C2026" t="s">
        <v>278</v>
      </c>
      <c r="D2026" s="14"/>
      <c r="E2026" s="14" t="s">
        <v>56</v>
      </c>
      <c r="F2026" s="79">
        <v>8.5593220338983649</v>
      </c>
      <c r="G2026" s="80"/>
      <c r="H2026" s="14"/>
      <c r="I2026" s="14"/>
      <c r="J2026" s="15" t="s">
        <v>278</v>
      </c>
      <c r="K2026" s="64"/>
      <c r="L2026" s="64"/>
      <c r="M2026" s="15"/>
      <c r="N2026" s="81"/>
      <c r="O2026" s="82">
        <v>7605.51025390625</v>
      </c>
      <c r="P2026" s="82">
        <v>9227.1455078125</v>
      </c>
      <c r="Q2026" s="75"/>
      <c r="R2026" s="83"/>
      <c r="S2026" s="83"/>
      <c r="T2026" s="77"/>
      <c r="U2026" s="77"/>
      <c r="V2026" s="77"/>
      <c r="W2026" s="77"/>
      <c r="X2026" s="50"/>
      <c r="Y2026" s="50"/>
      <c r="Z2026" s="50"/>
      <c r="AA2026" s="50"/>
      <c r="AB2026" s="49"/>
      <c r="AC2026" s="84">
        <v>2026</v>
      </c>
      <c r="AD20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6" s="107">
        <v>8.9000000000000306</v>
      </c>
      <c r="AF2026" s="110"/>
      <c r="AG2026" s="2"/>
      <c r="AI2026" s="3"/>
      <c r="AJ2026" s="3"/>
      <c r="AK2026" s="3"/>
    </row>
    <row r="2027" spans="1:37" ht="34.049999999999997" customHeight="1" x14ac:dyDescent="0.3">
      <c r="A2027" t="s">
        <v>5948</v>
      </c>
      <c r="C2027" t="s">
        <v>341</v>
      </c>
      <c r="D2027" s="14"/>
      <c r="E2027" s="14" t="s">
        <v>56</v>
      </c>
      <c r="F2027" s="79">
        <v>8.7033898305085344</v>
      </c>
      <c r="G2027" s="80"/>
      <c r="H2027" s="14"/>
      <c r="I2027" s="14"/>
      <c r="J2027" s="15" t="s">
        <v>341</v>
      </c>
      <c r="K2027" s="64"/>
      <c r="L2027" s="64"/>
      <c r="M2027" s="15"/>
      <c r="N2027" s="81"/>
      <c r="O2027" s="82">
        <v>4051.320068359375</v>
      </c>
      <c r="P2027" s="82">
        <v>2176.281494140625</v>
      </c>
      <c r="Q2027" s="75"/>
      <c r="R2027" s="83"/>
      <c r="S2027" s="83"/>
      <c r="T2027" s="77"/>
      <c r="U2027" s="77"/>
      <c r="V2027" s="77"/>
      <c r="W2027" s="77"/>
      <c r="X2027" s="50"/>
      <c r="Y2027" s="50"/>
      <c r="Z2027" s="50"/>
      <c r="AA2027" s="50"/>
      <c r="AB2027" s="49"/>
      <c r="AC2027" s="84">
        <v>2027</v>
      </c>
      <c r="AD20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7" s="107">
        <v>9.0000000000000302</v>
      </c>
      <c r="AF2027" s="110"/>
      <c r="AG2027" s="2"/>
      <c r="AI2027" s="3"/>
      <c r="AJ2027" s="3"/>
      <c r="AK2027" s="3"/>
    </row>
    <row r="2028" spans="1:37" ht="34.049999999999997" customHeight="1" x14ac:dyDescent="0.3">
      <c r="A2028" t="s">
        <v>5949</v>
      </c>
      <c r="C2028" t="s">
        <v>278</v>
      </c>
      <c r="D2028" s="14"/>
      <c r="E2028" s="14" t="s">
        <v>56</v>
      </c>
      <c r="F2028" s="79">
        <v>8.847457627118704</v>
      </c>
      <c r="G2028" s="80"/>
      <c r="H2028" s="14"/>
      <c r="I2028" s="14"/>
      <c r="J2028" s="15" t="s">
        <v>278</v>
      </c>
      <c r="K2028" s="64"/>
      <c r="L2028" s="64"/>
      <c r="M2028" s="15"/>
      <c r="N2028" s="81"/>
      <c r="O2028" s="82">
        <v>245.04499816894531</v>
      </c>
      <c r="P2028" s="82">
        <v>2995.538818359375</v>
      </c>
      <c r="Q2028" s="75"/>
      <c r="R2028" s="83"/>
      <c r="S2028" s="83"/>
      <c r="T2028" s="77"/>
      <c r="U2028" s="77"/>
      <c r="V2028" s="77"/>
      <c r="W2028" s="77"/>
      <c r="X2028" s="50"/>
      <c r="Y2028" s="50"/>
      <c r="Z2028" s="50"/>
      <c r="AA2028" s="50"/>
      <c r="AB2028" s="49"/>
      <c r="AC2028" s="84">
        <v>2028</v>
      </c>
      <c r="AD20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8" s="107">
        <v>9.1000000000000298</v>
      </c>
      <c r="AF2028" s="110"/>
      <c r="AG2028" s="2"/>
      <c r="AI2028" s="3"/>
      <c r="AJ2028" s="3"/>
      <c r="AK2028" s="3"/>
    </row>
    <row r="2029" spans="1:37" ht="34.049999999999997" customHeight="1" x14ac:dyDescent="0.3">
      <c r="A2029" t="s">
        <v>5950</v>
      </c>
      <c r="C2029" t="s">
        <v>278</v>
      </c>
      <c r="D2029" s="14"/>
      <c r="E2029" s="14" t="s">
        <v>56</v>
      </c>
      <c r="F2029" s="79">
        <v>8.9915254237288718</v>
      </c>
      <c r="G2029" s="80"/>
      <c r="H2029" s="14"/>
      <c r="I2029" s="14"/>
      <c r="J2029" s="15" t="s">
        <v>278</v>
      </c>
      <c r="K2029" s="64"/>
      <c r="L2029" s="64"/>
      <c r="M2029" s="15"/>
      <c r="N2029" s="81"/>
      <c r="O2029" s="82">
        <v>7018.171875</v>
      </c>
      <c r="P2029" s="82">
        <v>2030.8524169921875</v>
      </c>
      <c r="Q2029" s="75"/>
      <c r="R2029" s="83"/>
      <c r="S2029" s="83"/>
      <c r="T2029" s="77"/>
      <c r="U2029" s="77"/>
      <c r="V2029" s="77"/>
      <c r="W2029" s="77"/>
      <c r="X2029" s="50"/>
      <c r="Y2029" s="50"/>
      <c r="Z2029" s="50"/>
      <c r="AA2029" s="50"/>
      <c r="AB2029" s="49"/>
      <c r="AC2029" s="84">
        <v>2029</v>
      </c>
      <c r="AD20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29" s="107">
        <v>9.2000000000000295</v>
      </c>
      <c r="AF2029" s="110"/>
      <c r="AG2029" s="2"/>
      <c r="AI2029" s="3"/>
      <c r="AJ2029" s="3"/>
      <c r="AK2029" s="3"/>
    </row>
    <row r="2030" spans="1:37" ht="34.049999999999997" customHeight="1" x14ac:dyDescent="0.3">
      <c r="A2030" t="s">
        <v>5951</v>
      </c>
      <c r="C2030" t="s">
        <v>1085</v>
      </c>
      <c r="D2030" s="14"/>
      <c r="E2030" s="14" t="s">
        <v>56</v>
      </c>
      <c r="F2030" s="79">
        <v>9.1355932203390413</v>
      </c>
      <c r="G2030" s="80"/>
      <c r="H2030" s="14"/>
      <c r="I2030" s="14"/>
      <c r="J2030" s="15" t="s">
        <v>1085</v>
      </c>
      <c r="K2030" s="64"/>
      <c r="L2030" s="64"/>
      <c r="M2030" s="15"/>
      <c r="N2030" s="81"/>
      <c r="O2030" s="82">
        <v>9184.1279296875</v>
      </c>
      <c r="P2030" s="82">
        <v>5633.39306640625</v>
      </c>
      <c r="Q2030" s="75"/>
      <c r="R2030" s="83"/>
      <c r="S2030" s="83"/>
      <c r="T2030" s="77"/>
      <c r="U2030" s="77"/>
      <c r="V2030" s="77"/>
      <c r="W2030" s="77"/>
      <c r="X2030" s="50"/>
      <c r="Y2030" s="50"/>
      <c r="Z2030" s="50"/>
      <c r="AA2030" s="50"/>
      <c r="AB2030" s="49"/>
      <c r="AC2030" s="84">
        <v>2030</v>
      </c>
      <c r="AD20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0" s="107">
        <v>9.3000000000000291</v>
      </c>
      <c r="AF2030" s="110"/>
      <c r="AG2030" s="2"/>
      <c r="AI2030" s="3"/>
      <c r="AJ2030" s="3"/>
      <c r="AK2030" s="3"/>
    </row>
    <row r="2031" spans="1:37" ht="34.049999999999997" customHeight="1" x14ac:dyDescent="0.3">
      <c r="A2031" t="s">
        <v>5952</v>
      </c>
      <c r="C2031" t="s">
        <v>373</v>
      </c>
      <c r="D2031" s="14"/>
      <c r="E2031" s="14" t="s">
        <v>56</v>
      </c>
      <c r="F2031" s="79">
        <v>9.2796610169492126</v>
      </c>
      <c r="G2031" s="80"/>
      <c r="H2031" s="14"/>
      <c r="I2031" s="14"/>
      <c r="J2031" s="15" t="s">
        <v>373</v>
      </c>
      <c r="K2031" s="64"/>
      <c r="L2031" s="64"/>
      <c r="M2031" s="15"/>
      <c r="N2031" s="81"/>
      <c r="O2031" s="82">
        <v>7397.537109375</v>
      </c>
      <c r="P2031" s="82">
        <v>8140.9501953125</v>
      </c>
      <c r="Q2031" s="75"/>
      <c r="R2031" s="83"/>
      <c r="S2031" s="83"/>
      <c r="T2031" s="77"/>
      <c r="U2031" s="77"/>
      <c r="V2031" s="77"/>
      <c r="W2031" s="77"/>
      <c r="X2031" s="50"/>
      <c r="Y2031" s="50"/>
      <c r="Z2031" s="50"/>
      <c r="AA2031" s="50"/>
      <c r="AB2031" s="49"/>
      <c r="AC2031" s="84">
        <v>2031</v>
      </c>
      <c r="AD20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1" s="107">
        <v>9.4000000000000306</v>
      </c>
      <c r="AF2031" s="110"/>
      <c r="AG2031" s="2"/>
      <c r="AI2031" s="3"/>
      <c r="AJ2031" s="3"/>
      <c r="AK2031" s="3"/>
    </row>
    <row r="2032" spans="1:37" ht="34.049999999999997" customHeight="1" x14ac:dyDescent="0.3">
      <c r="A2032" t="s">
        <v>5953</v>
      </c>
      <c r="C2032" t="s">
        <v>177</v>
      </c>
      <c r="D2032" s="14"/>
      <c r="E2032" s="14" t="s">
        <v>56</v>
      </c>
      <c r="F2032" s="79">
        <v>9.4237288135593822</v>
      </c>
      <c r="G2032" s="80"/>
      <c r="H2032" s="14"/>
      <c r="I2032" s="14"/>
      <c r="J2032" s="15" t="s">
        <v>177</v>
      </c>
      <c r="K2032" s="64"/>
      <c r="L2032" s="64"/>
      <c r="M2032" s="15"/>
      <c r="N2032" s="81"/>
      <c r="O2032" s="82">
        <v>1730.323486328125</v>
      </c>
      <c r="P2032" s="82">
        <v>7881.916015625</v>
      </c>
      <c r="Q2032" s="75"/>
      <c r="R2032" s="83"/>
      <c r="S2032" s="83"/>
      <c r="T2032" s="77"/>
      <c r="U2032" s="77"/>
      <c r="V2032" s="77"/>
      <c r="W2032" s="77"/>
      <c r="X2032" s="50"/>
      <c r="Y2032" s="50"/>
      <c r="Z2032" s="50"/>
      <c r="AA2032" s="50"/>
      <c r="AB2032" s="49"/>
      <c r="AC2032" s="84">
        <v>2032</v>
      </c>
      <c r="AD20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2" s="107">
        <v>9.5000000000000302</v>
      </c>
      <c r="AF2032" s="110"/>
      <c r="AG2032" s="2"/>
      <c r="AI2032" s="3"/>
      <c r="AJ2032" s="3"/>
      <c r="AK2032" s="3"/>
    </row>
    <row r="2033" spans="1:37" ht="34.049999999999997" customHeight="1" x14ac:dyDescent="0.3">
      <c r="A2033" t="s">
        <v>5954</v>
      </c>
      <c r="C2033" t="s">
        <v>381</v>
      </c>
      <c r="D2033" s="14"/>
      <c r="E2033" s="14" t="s">
        <v>56</v>
      </c>
      <c r="F2033" s="79">
        <v>9.56779661016955</v>
      </c>
      <c r="G2033" s="80"/>
      <c r="H2033" s="14"/>
      <c r="I2033" s="14"/>
      <c r="J2033" s="15" t="s">
        <v>381</v>
      </c>
      <c r="K2033" s="64"/>
      <c r="L2033" s="64"/>
      <c r="M2033" s="15"/>
      <c r="N2033" s="81"/>
      <c r="O2033" s="82">
        <v>6274.49072265625</v>
      </c>
      <c r="P2033" s="82">
        <v>2178.877197265625</v>
      </c>
      <c r="Q2033" s="75"/>
      <c r="R2033" s="83"/>
      <c r="S2033" s="83"/>
      <c r="T2033" s="77"/>
      <c r="U2033" s="77"/>
      <c r="V2033" s="77"/>
      <c r="W2033" s="77"/>
      <c r="X2033" s="50"/>
      <c r="Y2033" s="50"/>
      <c r="Z2033" s="50"/>
      <c r="AA2033" s="50"/>
      <c r="AB2033" s="49"/>
      <c r="AC2033" s="84">
        <v>2033</v>
      </c>
      <c r="AD20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3" s="107">
        <v>9.6000000000000298</v>
      </c>
      <c r="AF2033" s="110"/>
      <c r="AG2033" s="2"/>
      <c r="AI2033" s="3"/>
      <c r="AJ2033" s="3"/>
      <c r="AK2033" s="3"/>
    </row>
    <row r="2034" spans="1:37" ht="34.049999999999997" customHeight="1" x14ac:dyDescent="0.3">
      <c r="A2034" t="s">
        <v>5955</v>
      </c>
      <c r="C2034" t="s">
        <v>177</v>
      </c>
      <c r="D2034" s="14"/>
      <c r="E2034" s="14" t="s">
        <v>56</v>
      </c>
      <c r="F2034" s="79">
        <v>9.7118644067797177</v>
      </c>
      <c r="G2034" s="80"/>
      <c r="H2034" s="14"/>
      <c r="I2034" s="14"/>
      <c r="J2034" s="15" t="s">
        <v>177</v>
      </c>
      <c r="K2034" s="64"/>
      <c r="L2034" s="64"/>
      <c r="M2034" s="15"/>
      <c r="N2034" s="81"/>
      <c r="O2034" s="82">
        <v>3323.37939453125</v>
      </c>
      <c r="P2034" s="82">
        <v>9623.548828125</v>
      </c>
      <c r="Q2034" s="75"/>
      <c r="R2034" s="83"/>
      <c r="S2034" s="83"/>
      <c r="T2034" s="77"/>
      <c r="U2034" s="77"/>
      <c r="V2034" s="77"/>
      <c r="W2034" s="77"/>
      <c r="X2034" s="50"/>
      <c r="Y2034" s="50"/>
      <c r="Z2034" s="50"/>
      <c r="AA2034" s="50"/>
      <c r="AB2034" s="49"/>
      <c r="AC2034" s="84">
        <v>2034</v>
      </c>
      <c r="AD20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4" s="107">
        <v>9.7000000000000295</v>
      </c>
      <c r="AF2034" s="110"/>
      <c r="AG2034" s="2"/>
      <c r="AI2034" s="3"/>
      <c r="AJ2034" s="3"/>
      <c r="AK2034" s="3"/>
    </row>
    <row r="2035" spans="1:37" ht="34.049999999999997" customHeight="1" x14ac:dyDescent="0.3">
      <c r="A2035" t="s">
        <v>5956</v>
      </c>
      <c r="C2035" t="s">
        <v>405</v>
      </c>
      <c r="D2035" s="14"/>
      <c r="E2035" s="14" t="s">
        <v>56</v>
      </c>
      <c r="F2035" s="79">
        <v>9.8559322033898873</v>
      </c>
      <c r="G2035" s="80"/>
      <c r="H2035" s="14"/>
      <c r="I2035" s="14"/>
      <c r="J2035" s="15" t="s">
        <v>405</v>
      </c>
      <c r="K2035" s="64"/>
      <c r="L2035" s="64"/>
      <c r="M2035" s="15"/>
      <c r="N2035" s="81"/>
      <c r="O2035" s="82">
        <v>1121.138427734375</v>
      </c>
      <c r="P2035" s="82">
        <v>3793.555908203125</v>
      </c>
      <c r="Q2035" s="75"/>
      <c r="R2035" s="83"/>
      <c r="S2035" s="83"/>
      <c r="T2035" s="77"/>
      <c r="U2035" s="77"/>
      <c r="V2035" s="77"/>
      <c r="W2035" s="77"/>
      <c r="X2035" s="50"/>
      <c r="Y2035" s="50"/>
      <c r="Z2035" s="50"/>
      <c r="AA2035" s="50"/>
      <c r="AB2035" s="49"/>
      <c r="AC2035" s="84">
        <v>2035</v>
      </c>
      <c r="AD20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5" s="107">
        <v>9.8000000000000291</v>
      </c>
      <c r="AF2035" s="110"/>
      <c r="AG2035" s="2"/>
      <c r="AI2035" s="3"/>
      <c r="AJ2035" s="3"/>
      <c r="AK2035" s="3"/>
    </row>
    <row r="2036" spans="1:37" ht="34.049999999999997" customHeight="1" x14ac:dyDescent="0.3">
      <c r="A2036" t="s">
        <v>5957</v>
      </c>
      <c r="C2036" t="s">
        <v>1067</v>
      </c>
      <c r="D2036" s="14"/>
      <c r="E2036" s="14" t="s">
        <v>56</v>
      </c>
      <c r="F2036" s="79">
        <v>1.5000000000000289</v>
      </c>
      <c r="G2036" s="80"/>
      <c r="H2036" s="14"/>
      <c r="I2036" s="14"/>
      <c r="J2036" s="15" t="s">
        <v>1067</v>
      </c>
      <c r="K2036" s="64"/>
      <c r="L2036" s="64"/>
      <c r="M2036" s="15"/>
      <c r="N2036" s="81"/>
      <c r="O2036" s="82">
        <v>3481.425537109375</v>
      </c>
      <c r="P2036" s="82">
        <v>8299.1474609375</v>
      </c>
      <c r="Q2036" s="75"/>
      <c r="R2036" s="83"/>
      <c r="S2036" s="83"/>
      <c r="T2036" s="77"/>
      <c r="U2036" s="77"/>
      <c r="V2036" s="77"/>
      <c r="W2036" s="77"/>
      <c r="X2036" s="50"/>
      <c r="Y2036" s="50"/>
      <c r="Z2036" s="50"/>
      <c r="AA2036" s="50"/>
      <c r="AB2036" s="49"/>
      <c r="AC2036" s="84">
        <v>2036</v>
      </c>
      <c r="AD20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6" s="107">
        <v>4</v>
      </c>
      <c r="AF2036" s="110"/>
      <c r="AG2036" s="2"/>
      <c r="AI2036" s="3"/>
      <c r="AJ2036" s="3"/>
      <c r="AK2036" s="3"/>
    </row>
    <row r="2037" spans="1:37" ht="34.049999999999997" customHeight="1" x14ac:dyDescent="0.3">
      <c r="A2037" t="s">
        <v>5958</v>
      </c>
      <c r="C2037" t="s">
        <v>443</v>
      </c>
      <c r="D2037" s="14"/>
      <c r="E2037" s="14" t="s">
        <v>56</v>
      </c>
      <c r="F2037" s="79">
        <v>1.6440677966101975</v>
      </c>
      <c r="G2037" s="80"/>
      <c r="H2037" s="14"/>
      <c r="I2037" s="14"/>
      <c r="J2037" s="15" t="s">
        <v>443</v>
      </c>
      <c r="K2037" s="64"/>
      <c r="L2037" s="64"/>
      <c r="M2037" s="15"/>
      <c r="N2037" s="81"/>
      <c r="O2037" s="82">
        <v>8250.328125</v>
      </c>
      <c r="P2037" s="82">
        <v>5924.1806640625</v>
      </c>
      <c r="Q2037" s="75"/>
      <c r="R2037" s="83"/>
      <c r="S2037" s="83"/>
      <c r="T2037" s="77"/>
      <c r="U2037" s="77"/>
      <c r="V2037" s="77"/>
      <c r="W2037" s="77"/>
      <c r="X2037" s="50"/>
      <c r="Y2037" s="50"/>
      <c r="Z2037" s="50"/>
      <c r="AA2037" s="50"/>
      <c r="AB2037" s="49"/>
      <c r="AC2037" s="84">
        <v>2037</v>
      </c>
      <c r="AD20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7" s="107">
        <v>4.0999999999999996</v>
      </c>
      <c r="AF2037" s="110"/>
      <c r="AG2037" s="2"/>
      <c r="AI2037" s="3"/>
      <c r="AJ2037" s="3"/>
      <c r="AK2037" s="3"/>
    </row>
    <row r="2038" spans="1:37" ht="34.049999999999997" customHeight="1" x14ac:dyDescent="0.3">
      <c r="A2038" t="s">
        <v>5959</v>
      </c>
      <c r="C2038" t="s">
        <v>298</v>
      </c>
      <c r="D2038" s="14"/>
      <c r="E2038" s="14" t="s">
        <v>56</v>
      </c>
      <c r="F2038" s="79">
        <v>1.7881355932203675</v>
      </c>
      <c r="G2038" s="80"/>
      <c r="H2038" s="14"/>
      <c r="I2038" s="14"/>
      <c r="J2038" s="15" t="s">
        <v>298</v>
      </c>
      <c r="K2038" s="64"/>
      <c r="L2038" s="64"/>
      <c r="M2038" s="15"/>
      <c r="N2038" s="81"/>
      <c r="O2038" s="82">
        <v>3101.122314453125</v>
      </c>
      <c r="P2038" s="82">
        <v>3334.8515625</v>
      </c>
      <c r="Q2038" s="75"/>
      <c r="R2038" s="83"/>
      <c r="S2038" s="83"/>
      <c r="T2038" s="77"/>
      <c r="U2038" s="77"/>
      <c r="V2038" s="77"/>
      <c r="W2038" s="77"/>
      <c r="X2038" s="50"/>
      <c r="Y2038" s="50"/>
      <c r="Z2038" s="50"/>
      <c r="AA2038" s="50"/>
      <c r="AB2038" s="49"/>
      <c r="AC2038" s="84">
        <v>2038</v>
      </c>
      <c r="AD20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8" s="107">
        <v>4.2</v>
      </c>
      <c r="AF2038" s="110"/>
      <c r="AG2038" s="2"/>
      <c r="AI2038" s="3"/>
      <c r="AJ2038" s="3"/>
      <c r="AK2038" s="3"/>
    </row>
    <row r="2039" spans="1:37" ht="34.049999999999997" customHeight="1" x14ac:dyDescent="0.3">
      <c r="A2039" t="s">
        <v>5960</v>
      </c>
      <c r="C2039" t="s">
        <v>443</v>
      </c>
      <c r="D2039" s="14"/>
      <c r="E2039" s="14" t="s">
        <v>56</v>
      </c>
      <c r="F2039" s="79">
        <v>1.9322033898305364</v>
      </c>
      <c r="G2039" s="80"/>
      <c r="H2039" s="14"/>
      <c r="I2039" s="14"/>
      <c r="J2039" s="15" t="s">
        <v>443</v>
      </c>
      <c r="K2039" s="64"/>
      <c r="L2039" s="64"/>
      <c r="M2039" s="15"/>
      <c r="N2039" s="81"/>
      <c r="O2039" s="82">
        <v>4438.01611328125</v>
      </c>
      <c r="P2039" s="82">
        <v>2890.379638671875</v>
      </c>
      <c r="Q2039" s="75"/>
      <c r="R2039" s="83"/>
      <c r="S2039" s="83"/>
      <c r="T2039" s="77"/>
      <c r="U2039" s="77"/>
      <c r="V2039" s="77"/>
      <c r="W2039" s="77"/>
      <c r="X2039" s="50"/>
      <c r="Y2039" s="50"/>
      <c r="Z2039" s="50"/>
      <c r="AA2039" s="50"/>
      <c r="AB2039" s="49"/>
      <c r="AC2039" s="84">
        <v>2039</v>
      </c>
      <c r="AD20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39" s="107">
        <v>4.3</v>
      </c>
      <c r="AF2039" s="110"/>
      <c r="AG2039" s="2"/>
      <c r="AI2039" s="3"/>
      <c r="AJ2039" s="3"/>
      <c r="AK2039" s="3"/>
    </row>
    <row r="2040" spans="1:37" ht="34.049999999999997" customHeight="1" x14ac:dyDescent="0.3">
      <c r="A2040" t="s">
        <v>5961</v>
      </c>
      <c r="C2040" t="s">
        <v>300</v>
      </c>
      <c r="D2040" s="14"/>
      <c r="E2040" s="14" t="s">
        <v>56</v>
      </c>
      <c r="F2040" s="79">
        <v>2.0762711864407062</v>
      </c>
      <c r="G2040" s="80"/>
      <c r="H2040" s="14"/>
      <c r="I2040" s="14"/>
      <c r="J2040" s="15" t="s">
        <v>300</v>
      </c>
      <c r="K2040" s="64"/>
      <c r="L2040" s="64"/>
      <c r="M2040" s="15"/>
      <c r="N2040" s="81"/>
      <c r="O2040" s="82">
        <v>5640.35986328125</v>
      </c>
      <c r="P2040" s="82">
        <v>8271.1318359375</v>
      </c>
      <c r="Q2040" s="75"/>
      <c r="R2040" s="83"/>
      <c r="S2040" s="83"/>
      <c r="T2040" s="77"/>
      <c r="U2040" s="77"/>
      <c r="V2040" s="77"/>
      <c r="W2040" s="77"/>
      <c r="X2040" s="50"/>
      <c r="Y2040" s="50"/>
      <c r="Z2040" s="50"/>
      <c r="AA2040" s="50"/>
      <c r="AB2040" s="49"/>
      <c r="AC2040" s="84">
        <v>2040</v>
      </c>
      <c r="AD20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0" s="107">
        <v>4.4000000000000004</v>
      </c>
      <c r="AF2040" s="110"/>
      <c r="AG2040" s="2"/>
      <c r="AI2040" s="3"/>
      <c r="AJ2040" s="3"/>
      <c r="AK2040" s="3"/>
    </row>
    <row r="2041" spans="1:37" ht="34.049999999999997" customHeight="1" x14ac:dyDescent="0.3">
      <c r="A2041" t="s">
        <v>5962</v>
      </c>
      <c r="C2041" t="s">
        <v>384</v>
      </c>
      <c r="D2041" s="14"/>
      <c r="E2041" s="14" t="s">
        <v>56</v>
      </c>
      <c r="F2041" s="79">
        <v>2.2203389830508753</v>
      </c>
      <c r="G2041" s="80"/>
      <c r="H2041" s="14"/>
      <c r="I2041" s="14"/>
      <c r="J2041" s="15" t="s">
        <v>384</v>
      </c>
      <c r="K2041" s="64"/>
      <c r="L2041" s="64"/>
      <c r="M2041" s="15"/>
      <c r="N2041" s="81"/>
      <c r="O2041" s="82">
        <v>6213.7412109375</v>
      </c>
      <c r="P2041" s="82">
        <v>2023.7784423828125</v>
      </c>
      <c r="Q2041" s="75"/>
      <c r="R2041" s="83"/>
      <c r="S2041" s="83"/>
      <c r="T2041" s="77"/>
      <c r="U2041" s="77"/>
      <c r="V2041" s="77"/>
      <c r="W2041" s="77"/>
      <c r="X2041" s="50"/>
      <c r="Y2041" s="50"/>
      <c r="Z2041" s="50"/>
      <c r="AA2041" s="50"/>
      <c r="AB2041" s="49"/>
      <c r="AC2041" s="84">
        <v>2041</v>
      </c>
      <c r="AD20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1" s="107">
        <v>4.5</v>
      </c>
      <c r="AF2041" s="110"/>
      <c r="AG2041" s="2"/>
      <c r="AI2041" s="3"/>
      <c r="AJ2041" s="3"/>
      <c r="AK2041" s="3"/>
    </row>
    <row r="2042" spans="1:37" ht="34.049999999999997" customHeight="1" x14ac:dyDescent="0.3">
      <c r="A2042" t="s">
        <v>5963</v>
      </c>
      <c r="C2042" t="s">
        <v>602</v>
      </c>
      <c r="D2042" s="14"/>
      <c r="E2042" s="14" t="s">
        <v>56</v>
      </c>
      <c r="F2042" s="79">
        <v>2.364406779661044</v>
      </c>
      <c r="G2042" s="80"/>
      <c r="H2042" s="14"/>
      <c r="I2042" s="14"/>
      <c r="J2042" s="15" t="s">
        <v>602</v>
      </c>
      <c r="K2042" s="64"/>
      <c r="L2042" s="64"/>
      <c r="M2042" s="15"/>
      <c r="N2042" s="81"/>
      <c r="O2042" s="82">
        <v>2445.365234375</v>
      </c>
      <c r="P2042" s="82">
        <v>3780.470703125</v>
      </c>
      <c r="Q2042" s="75"/>
      <c r="R2042" s="83"/>
      <c r="S2042" s="83"/>
      <c r="T2042" s="77"/>
      <c r="U2042" s="77"/>
      <c r="V2042" s="77"/>
      <c r="W2042" s="77"/>
      <c r="X2042" s="50"/>
      <c r="Y2042" s="50"/>
      <c r="Z2042" s="50"/>
      <c r="AA2042" s="50"/>
      <c r="AB2042" s="49"/>
      <c r="AC2042" s="84">
        <v>2042</v>
      </c>
      <c r="AD20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2" s="107">
        <v>4.5999999999999996</v>
      </c>
      <c r="AF2042" s="110"/>
      <c r="AG2042" s="2"/>
      <c r="AI2042" s="3"/>
      <c r="AJ2042" s="3"/>
      <c r="AK2042" s="3"/>
    </row>
    <row r="2043" spans="1:37" ht="34.049999999999997" customHeight="1" x14ac:dyDescent="0.3">
      <c r="A2043" t="s">
        <v>5964</v>
      </c>
      <c r="C2043" t="s">
        <v>478</v>
      </c>
      <c r="D2043" s="14"/>
      <c r="E2043" s="14" t="s">
        <v>56</v>
      </c>
      <c r="F2043" s="79">
        <v>2.508474576271214</v>
      </c>
      <c r="G2043" s="80"/>
      <c r="H2043" s="14"/>
      <c r="I2043" s="14"/>
      <c r="J2043" s="15" t="s">
        <v>478</v>
      </c>
      <c r="K2043" s="64"/>
      <c r="L2043" s="64"/>
      <c r="M2043" s="15"/>
      <c r="N2043" s="81"/>
      <c r="O2043" s="82">
        <v>5289.62255859375</v>
      </c>
      <c r="P2043" s="82">
        <v>1121.4910888671875</v>
      </c>
      <c r="Q2043" s="75"/>
      <c r="R2043" s="83"/>
      <c r="S2043" s="83"/>
      <c r="T2043" s="77"/>
      <c r="U2043" s="77"/>
      <c r="V2043" s="77"/>
      <c r="W2043" s="77"/>
      <c r="X2043" s="50"/>
      <c r="Y2043" s="50"/>
      <c r="Z2043" s="50"/>
      <c r="AA2043" s="50"/>
      <c r="AB2043" s="49"/>
      <c r="AC2043" s="84">
        <v>2043</v>
      </c>
      <c r="AD20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3" s="107">
        <v>4.7</v>
      </c>
      <c r="AF2043" s="110"/>
      <c r="AG2043" s="2"/>
      <c r="AI2043" s="3"/>
      <c r="AJ2043" s="3"/>
      <c r="AK2043" s="3"/>
    </row>
    <row r="2044" spans="1:37" ht="34.049999999999997" customHeight="1" x14ac:dyDescent="0.3">
      <c r="A2044" t="s">
        <v>5965</v>
      </c>
      <c r="C2044" t="s">
        <v>554</v>
      </c>
      <c r="D2044" s="14"/>
      <c r="E2044" s="14" t="s">
        <v>56</v>
      </c>
      <c r="F2044" s="79">
        <v>2.6525423728813826</v>
      </c>
      <c r="G2044" s="80"/>
      <c r="H2044" s="14"/>
      <c r="I2044" s="14"/>
      <c r="J2044" s="15" t="s">
        <v>554</v>
      </c>
      <c r="K2044" s="64"/>
      <c r="L2044" s="64"/>
      <c r="M2044" s="15"/>
      <c r="N2044" s="81"/>
      <c r="O2044" s="82">
        <v>9050.1630859375</v>
      </c>
      <c r="P2044" s="82">
        <v>5058.60205078125</v>
      </c>
      <c r="Q2044" s="75"/>
      <c r="R2044" s="83"/>
      <c r="S2044" s="83"/>
      <c r="T2044" s="77"/>
      <c r="U2044" s="77"/>
      <c r="V2044" s="77"/>
      <c r="W2044" s="77"/>
      <c r="X2044" s="50"/>
      <c r="Y2044" s="50"/>
      <c r="Z2044" s="50"/>
      <c r="AA2044" s="50"/>
      <c r="AB2044" s="49"/>
      <c r="AC2044" s="84">
        <v>2044</v>
      </c>
      <c r="AD20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4" s="107">
        <v>4.8</v>
      </c>
      <c r="AF2044" s="110"/>
      <c r="AG2044" s="2"/>
      <c r="AI2044" s="3"/>
      <c r="AJ2044" s="3"/>
      <c r="AK2044" s="3"/>
    </row>
    <row r="2045" spans="1:37" ht="34.049999999999997" customHeight="1" x14ac:dyDescent="0.3">
      <c r="A2045" t="s">
        <v>5966</v>
      </c>
      <c r="C2045" t="s">
        <v>443</v>
      </c>
      <c r="D2045" s="14"/>
      <c r="E2045" s="14" t="s">
        <v>56</v>
      </c>
      <c r="F2045" s="79">
        <v>2.7966101694915526</v>
      </c>
      <c r="G2045" s="80"/>
      <c r="H2045" s="14"/>
      <c r="I2045" s="14"/>
      <c r="J2045" s="15" t="s">
        <v>443</v>
      </c>
      <c r="K2045" s="64"/>
      <c r="L2045" s="64"/>
      <c r="M2045" s="15"/>
      <c r="N2045" s="81"/>
      <c r="O2045" s="82">
        <v>3843.21337890625</v>
      </c>
      <c r="P2045" s="82">
        <v>1295.3748779296875</v>
      </c>
      <c r="Q2045" s="75"/>
      <c r="R2045" s="83"/>
      <c r="S2045" s="83"/>
      <c r="T2045" s="77"/>
      <c r="U2045" s="77"/>
      <c r="V2045" s="77"/>
      <c r="W2045" s="77"/>
      <c r="X2045" s="50"/>
      <c r="Y2045" s="50"/>
      <c r="Z2045" s="50"/>
      <c r="AA2045" s="50"/>
      <c r="AB2045" s="49"/>
      <c r="AC2045" s="84">
        <v>2045</v>
      </c>
      <c r="AD20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5" s="107">
        <v>4.9000000000000004</v>
      </c>
      <c r="AF2045" s="110"/>
      <c r="AG2045" s="2"/>
      <c r="AI2045" s="3"/>
      <c r="AJ2045" s="3"/>
      <c r="AK2045" s="3"/>
    </row>
    <row r="2046" spans="1:37" ht="34.049999999999997" customHeight="1" x14ac:dyDescent="0.3">
      <c r="A2046" t="s">
        <v>5967</v>
      </c>
      <c r="C2046" t="s">
        <v>886</v>
      </c>
      <c r="D2046" s="14"/>
      <c r="E2046" s="14" t="s">
        <v>56</v>
      </c>
      <c r="F2046" s="79">
        <v>2.9406779661017213</v>
      </c>
      <c r="G2046" s="80"/>
      <c r="H2046" s="14"/>
      <c r="I2046" s="14"/>
      <c r="J2046" s="15" t="s">
        <v>886</v>
      </c>
      <c r="K2046" s="64"/>
      <c r="L2046" s="64"/>
      <c r="M2046" s="15"/>
      <c r="N2046" s="81"/>
      <c r="O2046" s="82">
        <v>6352.11865234375</v>
      </c>
      <c r="P2046" s="82">
        <v>9074.9833984375</v>
      </c>
      <c r="Q2046" s="75"/>
      <c r="R2046" s="83"/>
      <c r="S2046" s="83"/>
      <c r="T2046" s="77"/>
      <c r="U2046" s="77"/>
      <c r="V2046" s="77"/>
      <c r="W2046" s="77"/>
      <c r="X2046" s="50"/>
      <c r="Y2046" s="50"/>
      <c r="Z2046" s="50"/>
      <c r="AA2046" s="50"/>
      <c r="AB2046" s="49"/>
      <c r="AC2046" s="84">
        <v>2046</v>
      </c>
      <c r="AD20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6" s="107">
        <v>5</v>
      </c>
      <c r="AF2046" s="110"/>
      <c r="AG2046" s="2"/>
      <c r="AI2046" s="3"/>
      <c r="AJ2046" s="3"/>
      <c r="AK2046" s="3"/>
    </row>
    <row r="2047" spans="1:37" ht="34.049999999999997" customHeight="1" x14ac:dyDescent="0.3">
      <c r="A2047" t="s">
        <v>5968</v>
      </c>
      <c r="C2047" t="s">
        <v>298</v>
      </c>
      <c r="D2047" s="14"/>
      <c r="E2047" s="14" t="s">
        <v>56</v>
      </c>
      <c r="F2047" s="79">
        <v>3.0847457627118899</v>
      </c>
      <c r="G2047" s="80"/>
      <c r="H2047" s="14"/>
      <c r="I2047" s="14"/>
      <c r="J2047" s="15" t="s">
        <v>298</v>
      </c>
      <c r="K2047" s="64"/>
      <c r="L2047" s="64"/>
      <c r="M2047" s="15"/>
      <c r="N2047" s="81"/>
      <c r="O2047" s="82">
        <v>6780.810546875</v>
      </c>
      <c r="P2047" s="82">
        <v>9065.2333984375</v>
      </c>
      <c r="Q2047" s="75"/>
      <c r="R2047" s="83"/>
      <c r="S2047" s="83"/>
      <c r="T2047" s="77"/>
      <c r="U2047" s="77"/>
      <c r="V2047" s="77"/>
      <c r="W2047" s="77"/>
      <c r="X2047" s="50"/>
      <c r="Y2047" s="50"/>
      <c r="Z2047" s="50"/>
      <c r="AA2047" s="50"/>
      <c r="AB2047" s="49"/>
      <c r="AC2047" s="84">
        <v>2047</v>
      </c>
      <c r="AD20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7" s="107">
        <v>5.0999999999999996</v>
      </c>
      <c r="AF2047" s="110"/>
      <c r="AG2047" s="2"/>
      <c r="AI2047" s="3"/>
      <c r="AJ2047" s="3"/>
      <c r="AK2047" s="3"/>
    </row>
    <row r="2048" spans="1:37" ht="34.049999999999997" customHeight="1" x14ac:dyDescent="0.3">
      <c r="A2048" t="s">
        <v>5969</v>
      </c>
      <c r="C2048" t="s">
        <v>602</v>
      </c>
      <c r="D2048" s="14"/>
      <c r="E2048" s="14" t="s">
        <v>56</v>
      </c>
      <c r="F2048" s="79">
        <v>3.2288135593220604</v>
      </c>
      <c r="G2048" s="80"/>
      <c r="H2048" s="14"/>
      <c r="I2048" s="14"/>
      <c r="J2048" s="15" t="s">
        <v>602</v>
      </c>
      <c r="K2048" s="64"/>
      <c r="L2048" s="64"/>
      <c r="M2048" s="15"/>
      <c r="N2048" s="81"/>
      <c r="O2048" s="82">
        <v>4302.13623046875</v>
      </c>
      <c r="P2048" s="82">
        <v>4355.80859375</v>
      </c>
      <c r="Q2048" s="75"/>
      <c r="R2048" s="83"/>
      <c r="S2048" s="83"/>
      <c r="T2048" s="77"/>
      <c r="U2048" s="77"/>
      <c r="V2048" s="77"/>
      <c r="W2048" s="77"/>
      <c r="X2048" s="50"/>
      <c r="Y2048" s="50"/>
      <c r="Z2048" s="50"/>
      <c r="AA2048" s="50"/>
      <c r="AB2048" s="49"/>
      <c r="AC2048" s="84">
        <v>2048</v>
      </c>
      <c r="AD20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8" s="107">
        <v>5.2</v>
      </c>
      <c r="AF2048" s="110"/>
      <c r="AG2048" s="2"/>
      <c r="AI2048" s="3"/>
      <c r="AJ2048" s="3"/>
      <c r="AK2048" s="3"/>
    </row>
    <row r="2049" spans="1:37" ht="34.049999999999997" customHeight="1" x14ac:dyDescent="0.3">
      <c r="A2049" t="s">
        <v>5970</v>
      </c>
      <c r="C2049" t="s">
        <v>712</v>
      </c>
      <c r="D2049" s="14"/>
      <c r="E2049" s="14" t="s">
        <v>56</v>
      </c>
      <c r="F2049" s="79">
        <v>3.372881355932229</v>
      </c>
      <c r="G2049" s="80"/>
      <c r="H2049" s="14"/>
      <c r="I2049" s="14"/>
      <c r="J2049" s="15" t="s">
        <v>712</v>
      </c>
      <c r="K2049" s="64"/>
      <c r="L2049" s="64"/>
      <c r="M2049" s="15"/>
      <c r="N2049" s="81"/>
      <c r="O2049" s="82">
        <v>5512.8896484375</v>
      </c>
      <c r="P2049" s="82">
        <v>1847.1895751953125</v>
      </c>
      <c r="Q2049" s="75"/>
      <c r="R2049" s="83"/>
      <c r="S2049" s="83"/>
      <c r="T2049" s="77"/>
      <c r="U2049" s="77"/>
      <c r="V2049" s="77"/>
      <c r="W2049" s="77"/>
      <c r="X2049" s="50"/>
      <c r="Y2049" s="50"/>
      <c r="Z2049" s="50"/>
      <c r="AA2049" s="50"/>
      <c r="AB2049" s="49"/>
      <c r="AC2049" s="84">
        <v>2049</v>
      </c>
      <c r="AD20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49" s="107">
        <v>5.3</v>
      </c>
      <c r="AF2049" s="110"/>
      <c r="AG2049" s="2"/>
      <c r="AI2049" s="3"/>
      <c r="AJ2049" s="3"/>
      <c r="AK2049" s="3"/>
    </row>
    <row r="2050" spans="1:37" ht="34.049999999999997" customHeight="1" x14ac:dyDescent="0.3">
      <c r="A2050" t="s">
        <v>5971</v>
      </c>
      <c r="C2050" t="s">
        <v>298</v>
      </c>
      <c r="D2050" s="14"/>
      <c r="E2050" s="14" t="s">
        <v>56</v>
      </c>
      <c r="F2050" s="79">
        <v>3.516949152542399</v>
      </c>
      <c r="G2050" s="80"/>
      <c r="H2050" s="14"/>
      <c r="I2050" s="14"/>
      <c r="J2050" s="15" t="s">
        <v>298</v>
      </c>
      <c r="K2050" s="64"/>
      <c r="L2050" s="64"/>
      <c r="M2050" s="15"/>
      <c r="N2050" s="81"/>
      <c r="O2050" s="82">
        <v>7848.76220703125</v>
      </c>
      <c r="P2050" s="82">
        <v>5997.20166015625</v>
      </c>
      <c r="Q2050" s="75"/>
      <c r="R2050" s="83"/>
      <c r="S2050" s="83"/>
      <c r="T2050" s="77"/>
      <c r="U2050" s="77"/>
      <c r="V2050" s="77"/>
      <c r="W2050" s="77"/>
      <c r="X2050" s="50"/>
      <c r="Y2050" s="50"/>
      <c r="Z2050" s="50"/>
      <c r="AA2050" s="50"/>
      <c r="AB2050" s="49"/>
      <c r="AC2050" s="84">
        <v>2050</v>
      </c>
      <c r="AD20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0" s="107">
        <v>5.4</v>
      </c>
      <c r="AF2050" s="110"/>
      <c r="AG2050" s="2"/>
      <c r="AI2050" s="3"/>
      <c r="AJ2050" s="3"/>
      <c r="AK2050" s="3"/>
    </row>
    <row r="2051" spans="1:37" ht="34.049999999999997" customHeight="1" x14ac:dyDescent="0.3">
      <c r="A2051" t="s">
        <v>5972</v>
      </c>
      <c r="C2051" t="s">
        <v>543</v>
      </c>
      <c r="D2051" s="14"/>
      <c r="E2051" s="14" t="s">
        <v>56</v>
      </c>
      <c r="F2051" s="79">
        <v>3.6610169491525539</v>
      </c>
      <c r="G2051" s="80"/>
      <c r="H2051" s="14"/>
      <c r="I2051" s="14"/>
      <c r="J2051" s="15" t="s">
        <v>543</v>
      </c>
      <c r="K2051" s="64"/>
      <c r="L2051" s="64"/>
      <c r="M2051" s="15"/>
      <c r="N2051" s="81"/>
      <c r="O2051" s="82">
        <v>9374.0419921875</v>
      </c>
      <c r="P2051" s="82">
        <v>2651.4833984375</v>
      </c>
      <c r="Q2051" s="75"/>
      <c r="R2051" s="83"/>
      <c r="S2051" s="83"/>
      <c r="T2051" s="77"/>
      <c r="U2051" s="77"/>
      <c r="V2051" s="77"/>
      <c r="W2051" s="77"/>
      <c r="X2051" s="50"/>
      <c r="Y2051" s="50"/>
      <c r="Z2051" s="50"/>
      <c r="AA2051" s="50"/>
      <c r="AB2051" s="49"/>
      <c r="AC2051" s="84">
        <v>2051</v>
      </c>
      <c r="AD20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1" s="107">
        <v>5.4999999999999902</v>
      </c>
      <c r="AF2051" s="110"/>
      <c r="AG2051" s="2"/>
      <c r="AI2051" s="3"/>
      <c r="AJ2051" s="3"/>
      <c r="AK2051" s="3"/>
    </row>
    <row r="2052" spans="1:37" ht="34.049999999999997" customHeight="1" x14ac:dyDescent="0.3">
      <c r="A2052" t="s">
        <v>5973</v>
      </c>
      <c r="C2052" t="s">
        <v>373</v>
      </c>
      <c r="D2052" s="14"/>
      <c r="E2052" s="14" t="s">
        <v>56</v>
      </c>
      <c r="F2052" s="79">
        <v>3.8050847457627222</v>
      </c>
      <c r="G2052" s="80"/>
      <c r="H2052" s="14"/>
      <c r="I2052" s="14"/>
      <c r="J2052" s="15" t="s">
        <v>373</v>
      </c>
      <c r="K2052" s="64"/>
      <c r="L2052" s="64"/>
      <c r="M2052" s="15"/>
      <c r="N2052" s="81"/>
      <c r="O2052" s="82">
        <v>3466.020263671875</v>
      </c>
      <c r="P2052" s="82">
        <v>6029.38671875</v>
      </c>
      <c r="Q2052" s="75"/>
      <c r="R2052" s="83"/>
      <c r="S2052" s="83"/>
      <c r="T2052" s="77"/>
      <c r="U2052" s="77"/>
      <c r="V2052" s="77"/>
      <c r="W2052" s="77"/>
      <c r="X2052" s="50"/>
      <c r="Y2052" s="50"/>
      <c r="Z2052" s="50"/>
      <c r="AA2052" s="50"/>
      <c r="AB2052" s="49"/>
      <c r="AC2052" s="84">
        <v>2052</v>
      </c>
      <c r="AD20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2" s="107">
        <v>5.5999999999999899</v>
      </c>
      <c r="AF2052" s="110"/>
      <c r="AG2052" s="2"/>
      <c r="AI2052" s="3"/>
      <c r="AJ2052" s="3"/>
      <c r="AK2052" s="3"/>
    </row>
    <row r="2053" spans="1:37" ht="34.049999999999997" customHeight="1" x14ac:dyDescent="0.3">
      <c r="A2053" t="s">
        <v>5974</v>
      </c>
      <c r="C2053" t="s">
        <v>373</v>
      </c>
      <c r="D2053" s="14"/>
      <c r="E2053" s="14" t="s">
        <v>56</v>
      </c>
      <c r="F2053" s="79">
        <v>3.9491525423728926</v>
      </c>
      <c r="G2053" s="80"/>
      <c r="H2053" s="14"/>
      <c r="I2053" s="14"/>
      <c r="J2053" s="15" t="s">
        <v>373</v>
      </c>
      <c r="K2053" s="64"/>
      <c r="L2053" s="64"/>
      <c r="M2053" s="15"/>
      <c r="N2053" s="81"/>
      <c r="O2053" s="82">
        <v>2195.91455078125</v>
      </c>
      <c r="P2053" s="82">
        <v>7994.99462890625</v>
      </c>
      <c r="Q2053" s="75"/>
      <c r="R2053" s="83"/>
      <c r="S2053" s="83"/>
      <c r="T2053" s="77"/>
      <c r="U2053" s="77"/>
      <c r="V2053" s="77"/>
      <c r="W2053" s="77"/>
      <c r="X2053" s="50"/>
      <c r="Y2053" s="50"/>
      <c r="Z2053" s="50"/>
      <c r="AA2053" s="50"/>
      <c r="AB2053" s="49"/>
      <c r="AC2053" s="84">
        <v>2053</v>
      </c>
      <c r="AD20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3" s="107">
        <v>5.6999999999999904</v>
      </c>
      <c r="AF2053" s="110"/>
      <c r="AG2053" s="2"/>
      <c r="AI2053" s="3"/>
      <c r="AJ2053" s="3"/>
      <c r="AK2053" s="3"/>
    </row>
    <row r="2054" spans="1:37" ht="34.049999999999997" customHeight="1" x14ac:dyDescent="0.3">
      <c r="A2054" t="s">
        <v>2566</v>
      </c>
      <c r="C2054" t="s">
        <v>201</v>
      </c>
      <c r="D2054" s="14"/>
      <c r="E2054" s="14" t="s">
        <v>56</v>
      </c>
      <c r="F2054" s="79">
        <v>4.0932203389830608</v>
      </c>
      <c r="G2054" s="80"/>
      <c r="H2054" s="14"/>
      <c r="I2054" s="14"/>
      <c r="J2054" s="15" t="s">
        <v>201</v>
      </c>
      <c r="K2054" s="64"/>
      <c r="L2054" s="64"/>
      <c r="M2054" s="15"/>
      <c r="N2054" s="81"/>
      <c r="O2054" s="82">
        <v>4744.9462890625</v>
      </c>
      <c r="P2054" s="82">
        <v>687.30853271484375</v>
      </c>
      <c r="Q2054" s="75"/>
      <c r="R2054" s="83"/>
      <c r="S2054" s="83"/>
      <c r="T2054" s="77"/>
      <c r="U2054" s="77"/>
      <c r="V2054" s="77"/>
      <c r="W2054" s="77"/>
      <c r="X2054" s="50"/>
      <c r="Y2054" s="50"/>
      <c r="Z2054" s="50"/>
      <c r="AA2054" s="50"/>
      <c r="AB2054" s="49"/>
      <c r="AC2054" s="84">
        <v>2054</v>
      </c>
      <c r="AD20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4" s="107">
        <v>5.7999999999999901</v>
      </c>
      <c r="AF2054" s="110"/>
      <c r="AG2054" s="2"/>
      <c r="AI2054" s="3"/>
      <c r="AJ2054" s="3"/>
      <c r="AK2054" s="3"/>
    </row>
    <row r="2055" spans="1:37" ht="34.049999999999997" customHeight="1" x14ac:dyDescent="0.3">
      <c r="A2055" t="s">
        <v>5975</v>
      </c>
      <c r="C2055" t="s">
        <v>636</v>
      </c>
      <c r="D2055" s="14"/>
      <c r="E2055" s="14" t="s">
        <v>56</v>
      </c>
      <c r="F2055" s="79">
        <v>4.2372881355932304</v>
      </c>
      <c r="G2055" s="80"/>
      <c r="H2055" s="14"/>
      <c r="I2055" s="14"/>
      <c r="J2055" s="15" t="s">
        <v>636</v>
      </c>
      <c r="K2055" s="64"/>
      <c r="L2055" s="64"/>
      <c r="M2055" s="15"/>
      <c r="N2055" s="81"/>
      <c r="O2055" s="82">
        <v>4547.5078125</v>
      </c>
      <c r="P2055" s="82">
        <v>7059.43212890625</v>
      </c>
      <c r="Q2055" s="75"/>
      <c r="R2055" s="83"/>
      <c r="S2055" s="83"/>
      <c r="T2055" s="77"/>
      <c r="U2055" s="77"/>
      <c r="V2055" s="77"/>
      <c r="W2055" s="77"/>
      <c r="X2055" s="50"/>
      <c r="Y2055" s="50"/>
      <c r="Z2055" s="50"/>
      <c r="AA2055" s="50"/>
      <c r="AB2055" s="49"/>
      <c r="AC2055" s="84">
        <v>2055</v>
      </c>
      <c r="AD20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5" s="107">
        <v>5.8999999999999897</v>
      </c>
      <c r="AF2055" s="110"/>
      <c r="AG2055" s="2"/>
      <c r="AI2055" s="3"/>
      <c r="AJ2055" s="3"/>
      <c r="AK2055" s="3"/>
    </row>
    <row r="2056" spans="1:37" ht="34.049999999999997" customHeight="1" x14ac:dyDescent="0.3">
      <c r="A2056" t="s">
        <v>5976</v>
      </c>
      <c r="C2056" t="s">
        <v>196</v>
      </c>
      <c r="D2056" s="14"/>
      <c r="E2056" s="14" t="s">
        <v>56</v>
      </c>
      <c r="F2056" s="79">
        <v>4.3813559322033999</v>
      </c>
      <c r="G2056" s="80"/>
      <c r="H2056" s="14"/>
      <c r="I2056" s="14"/>
      <c r="J2056" s="15" t="s">
        <v>196</v>
      </c>
      <c r="K2056" s="64"/>
      <c r="L2056" s="64"/>
      <c r="M2056" s="15"/>
      <c r="N2056" s="81"/>
      <c r="O2056" s="82">
        <v>1252.4102783203125</v>
      </c>
      <c r="P2056" s="82">
        <v>6578.96923828125</v>
      </c>
      <c r="Q2056" s="75"/>
      <c r="R2056" s="83"/>
      <c r="S2056" s="83"/>
      <c r="T2056" s="77"/>
      <c r="U2056" s="77"/>
      <c r="V2056" s="77"/>
      <c r="W2056" s="77"/>
      <c r="X2056" s="50"/>
      <c r="Y2056" s="50"/>
      <c r="Z2056" s="50"/>
      <c r="AA2056" s="50"/>
      <c r="AB2056" s="49"/>
      <c r="AC2056" s="84">
        <v>2056</v>
      </c>
      <c r="AD20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6" s="107">
        <v>5.9999999999999902</v>
      </c>
      <c r="AF2056" s="110"/>
      <c r="AG2056" s="2"/>
      <c r="AI2056" s="3"/>
      <c r="AJ2056" s="3"/>
      <c r="AK2056" s="3"/>
    </row>
    <row r="2057" spans="1:37" ht="34.049999999999997" customHeight="1" x14ac:dyDescent="0.3">
      <c r="A2057" t="s">
        <v>5977</v>
      </c>
      <c r="C2057" t="s">
        <v>373</v>
      </c>
      <c r="D2057" s="14"/>
      <c r="E2057" s="14" t="s">
        <v>56</v>
      </c>
      <c r="F2057" s="79">
        <v>4.5254237288135686</v>
      </c>
      <c r="G2057" s="80"/>
      <c r="H2057" s="14"/>
      <c r="I2057" s="14"/>
      <c r="J2057" s="15" t="s">
        <v>373</v>
      </c>
      <c r="K2057" s="64"/>
      <c r="L2057" s="64"/>
      <c r="M2057" s="15"/>
      <c r="N2057" s="81"/>
      <c r="O2057" s="82">
        <v>3779.823486328125</v>
      </c>
      <c r="P2057" s="82">
        <v>9613.21484375</v>
      </c>
      <c r="Q2057" s="75"/>
      <c r="R2057" s="83"/>
      <c r="S2057" s="83"/>
      <c r="T2057" s="77"/>
      <c r="U2057" s="77"/>
      <c r="V2057" s="77"/>
      <c r="W2057" s="77"/>
      <c r="X2057" s="50"/>
      <c r="Y2057" s="50"/>
      <c r="Z2057" s="50"/>
      <c r="AA2057" s="50"/>
      <c r="AB2057" s="49"/>
      <c r="AC2057" s="84">
        <v>2057</v>
      </c>
      <c r="AD20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7" s="107">
        <v>6.0999999999999899</v>
      </c>
      <c r="AF2057" s="110"/>
      <c r="AG2057" s="2"/>
      <c r="AI2057" s="3"/>
      <c r="AJ2057" s="3"/>
      <c r="AK2057" s="3"/>
    </row>
    <row r="2058" spans="1:37" ht="34.049999999999997" customHeight="1" x14ac:dyDescent="0.3">
      <c r="A2058" t="s">
        <v>5978</v>
      </c>
      <c r="C2058" t="s">
        <v>341</v>
      </c>
      <c r="D2058" s="14"/>
      <c r="E2058" s="14" t="s">
        <v>56</v>
      </c>
      <c r="F2058" s="79">
        <v>4.669491525423739</v>
      </c>
      <c r="G2058" s="80"/>
      <c r="H2058" s="14"/>
      <c r="I2058" s="14"/>
      <c r="J2058" s="15" t="s">
        <v>341</v>
      </c>
      <c r="K2058" s="64"/>
      <c r="L2058" s="64"/>
      <c r="M2058" s="15"/>
      <c r="N2058" s="81"/>
      <c r="O2058" s="82">
        <v>2406.393310546875</v>
      </c>
      <c r="P2058" s="82">
        <v>6622.8701171875</v>
      </c>
      <c r="Q2058" s="75"/>
      <c r="R2058" s="83"/>
      <c r="S2058" s="83"/>
      <c r="T2058" s="77"/>
      <c r="U2058" s="77"/>
      <c r="V2058" s="77"/>
      <c r="W2058" s="77"/>
      <c r="X2058" s="50"/>
      <c r="Y2058" s="50"/>
      <c r="Z2058" s="50"/>
      <c r="AA2058" s="50"/>
      <c r="AB2058" s="49"/>
      <c r="AC2058" s="84">
        <v>2058</v>
      </c>
      <c r="AD20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8" s="107">
        <v>6.1999999999999904</v>
      </c>
      <c r="AF2058" s="110"/>
      <c r="AG2058" s="2"/>
      <c r="AI2058" s="3"/>
      <c r="AJ2058" s="3"/>
      <c r="AK2058" s="3"/>
    </row>
    <row r="2059" spans="1:37" ht="34.049999999999997" customHeight="1" x14ac:dyDescent="0.3">
      <c r="A2059" t="s">
        <v>5979</v>
      </c>
      <c r="C2059" t="s">
        <v>300</v>
      </c>
      <c r="D2059" s="14"/>
      <c r="E2059" s="14" t="s">
        <v>56</v>
      </c>
      <c r="F2059" s="79">
        <v>4.8135593220339077</v>
      </c>
      <c r="G2059" s="80"/>
      <c r="H2059" s="14"/>
      <c r="I2059" s="14"/>
      <c r="J2059" s="15" t="s">
        <v>300</v>
      </c>
      <c r="K2059" s="64"/>
      <c r="L2059" s="64"/>
      <c r="M2059" s="15"/>
      <c r="N2059" s="81"/>
      <c r="O2059" s="82">
        <v>6299.1357421875</v>
      </c>
      <c r="P2059" s="82">
        <v>5121.40576171875</v>
      </c>
      <c r="Q2059" s="75"/>
      <c r="R2059" s="83"/>
      <c r="S2059" s="83"/>
      <c r="T2059" s="77"/>
      <c r="U2059" s="77"/>
      <c r="V2059" s="77"/>
      <c r="W2059" s="77"/>
      <c r="X2059" s="50"/>
      <c r="Y2059" s="50"/>
      <c r="Z2059" s="50"/>
      <c r="AA2059" s="50"/>
      <c r="AB2059" s="49"/>
      <c r="AC2059" s="84">
        <v>2059</v>
      </c>
      <c r="AD20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59" s="107">
        <v>6.2999999999999901</v>
      </c>
      <c r="AF2059" s="110"/>
      <c r="AG2059" s="2"/>
      <c r="AI2059" s="3"/>
      <c r="AJ2059" s="3"/>
      <c r="AK2059" s="3"/>
    </row>
    <row r="2060" spans="1:37" ht="34.049999999999997" customHeight="1" x14ac:dyDescent="0.3">
      <c r="A2060" t="s">
        <v>5980</v>
      </c>
      <c r="C2060" t="s">
        <v>443</v>
      </c>
      <c r="D2060" s="14"/>
      <c r="E2060" s="14" t="s">
        <v>56</v>
      </c>
      <c r="F2060" s="79">
        <v>4.9576271186440763</v>
      </c>
      <c r="G2060" s="80"/>
      <c r="H2060" s="14"/>
      <c r="I2060" s="14"/>
      <c r="J2060" s="15" t="s">
        <v>443</v>
      </c>
      <c r="K2060" s="64"/>
      <c r="L2060" s="64"/>
      <c r="M2060" s="15"/>
      <c r="N2060" s="81"/>
      <c r="O2060" s="82">
        <v>6771.55810546875</v>
      </c>
      <c r="P2060" s="82">
        <v>2138.464111328125</v>
      </c>
      <c r="Q2060" s="75"/>
      <c r="R2060" s="83"/>
      <c r="S2060" s="83"/>
      <c r="T2060" s="77"/>
      <c r="U2060" s="77"/>
      <c r="V2060" s="77"/>
      <c r="W2060" s="77"/>
      <c r="X2060" s="50"/>
      <c r="Y2060" s="50"/>
      <c r="Z2060" s="50"/>
      <c r="AA2060" s="50"/>
      <c r="AB2060" s="49"/>
      <c r="AC2060" s="84">
        <v>2060</v>
      </c>
      <c r="AD20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0" s="107">
        <v>6.3999999999999897</v>
      </c>
      <c r="AF2060" s="110"/>
      <c r="AG2060" s="2"/>
      <c r="AI2060" s="3"/>
      <c r="AJ2060" s="3"/>
      <c r="AK2060" s="3"/>
    </row>
    <row r="2061" spans="1:37" ht="34.049999999999997" customHeight="1" x14ac:dyDescent="0.3">
      <c r="A2061" t="s">
        <v>5981</v>
      </c>
      <c r="C2061" t="s">
        <v>409</v>
      </c>
      <c r="D2061" s="14"/>
      <c r="E2061" s="14" t="s">
        <v>56</v>
      </c>
      <c r="F2061" s="79">
        <v>5.1016949152542459</v>
      </c>
      <c r="G2061" s="80"/>
      <c r="H2061" s="14"/>
      <c r="I2061" s="14"/>
      <c r="J2061" s="15" t="s">
        <v>409</v>
      </c>
      <c r="K2061" s="64"/>
      <c r="L2061" s="64"/>
      <c r="M2061" s="15"/>
      <c r="N2061" s="81"/>
      <c r="O2061" s="82">
        <v>9464.05859375</v>
      </c>
      <c r="P2061" s="82">
        <v>4529.7041015625</v>
      </c>
      <c r="Q2061" s="75"/>
      <c r="R2061" s="83"/>
      <c r="S2061" s="83"/>
      <c r="T2061" s="77"/>
      <c r="U2061" s="77"/>
      <c r="V2061" s="77"/>
      <c r="W2061" s="77"/>
      <c r="X2061" s="50"/>
      <c r="Y2061" s="50"/>
      <c r="Z2061" s="50"/>
      <c r="AA2061" s="50"/>
      <c r="AB2061" s="49"/>
      <c r="AC2061" s="84">
        <v>2061</v>
      </c>
      <c r="AD20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1" s="107">
        <v>6.4999999999999902</v>
      </c>
      <c r="AF2061" s="110"/>
      <c r="AG2061" s="2"/>
      <c r="AI2061" s="3"/>
      <c r="AJ2061" s="3"/>
      <c r="AK2061" s="3"/>
    </row>
    <row r="2062" spans="1:37" ht="34.049999999999997" customHeight="1" x14ac:dyDescent="0.3">
      <c r="A2062" t="s">
        <v>5982</v>
      </c>
      <c r="C2062" t="s">
        <v>500</v>
      </c>
      <c r="D2062" s="14"/>
      <c r="E2062" s="14" t="s">
        <v>56</v>
      </c>
      <c r="F2062" s="79">
        <v>5.2457627118644155</v>
      </c>
      <c r="G2062" s="80"/>
      <c r="H2062" s="14"/>
      <c r="I2062" s="14"/>
      <c r="J2062" s="15" t="s">
        <v>500</v>
      </c>
      <c r="K2062" s="64"/>
      <c r="L2062" s="64"/>
      <c r="M2062" s="15"/>
      <c r="N2062" s="81"/>
      <c r="O2062" s="82">
        <v>6104.2451171875</v>
      </c>
      <c r="P2062" s="82">
        <v>286.93539428710937</v>
      </c>
      <c r="Q2062" s="75"/>
      <c r="R2062" s="83"/>
      <c r="S2062" s="83"/>
      <c r="T2062" s="77"/>
      <c r="U2062" s="77"/>
      <c r="V2062" s="77"/>
      <c r="W2062" s="77"/>
      <c r="X2062" s="50"/>
      <c r="Y2062" s="50"/>
      <c r="Z2062" s="50"/>
      <c r="AA2062" s="50"/>
      <c r="AB2062" s="49"/>
      <c r="AC2062" s="84">
        <v>2062</v>
      </c>
      <c r="AD20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2" s="107">
        <v>6.5999999999999899</v>
      </c>
      <c r="AF2062" s="110"/>
      <c r="AG2062" s="2"/>
      <c r="AI2062" s="3"/>
      <c r="AJ2062" s="3"/>
      <c r="AK2062" s="3"/>
    </row>
    <row r="2063" spans="1:37" ht="34.049999999999997" customHeight="1" x14ac:dyDescent="0.3">
      <c r="A2063" t="s">
        <v>5983</v>
      </c>
      <c r="C2063" t="s">
        <v>278</v>
      </c>
      <c r="D2063" s="14"/>
      <c r="E2063" s="14" t="s">
        <v>56</v>
      </c>
      <c r="F2063" s="79">
        <v>5.389830508474585</v>
      </c>
      <c r="G2063" s="80"/>
      <c r="H2063" s="14"/>
      <c r="I2063" s="14"/>
      <c r="J2063" s="15" t="s">
        <v>278</v>
      </c>
      <c r="K2063" s="64"/>
      <c r="L2063" s="64"/>
      <c r="M2063" s="15"/>
      <c r="N2063" s="81"/>
      <c r="O2063" s="82">
        <v>1654.744384765625</v>
      </c>
      <c r="P2063" s="82">
        <v>6976.0595703125</v>
      </c>
      <c r="Q2063" s="75"/>
      <c r="R2063" s="83"/>
      <c r="S2063" s="83"/>
      <c r="T2063" s="77"/>
      <c r="U2063" s="77"/>
      <c r="V2063" s="77"/>
      <c r="W2063" s="77"/>
      <c r="X2063" s="50"/>
      <c r="Y2063" s="50"/>
      <c r="Z2063" s="50"/>
      <c r="AA2063" s="50"/>
      <c r="AB2063" s="49"/>
      <c r="AC2063" s="84">
        <v>2063</v>
      </c>
      <c r="AD20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3" s="107">
        <v>6.6999999999999904</v>
      </c>
      <c r="AF2063" s="110"/>
      <c r="AG2063" s="2"/>
      <c r="AI2063" s="3"/>
      <c r="AJ2063" s="3"/>
      <c r="AK2063" s="3"/>
    </row>
    <row r="2064" spans="1:37" ht="34.049999999999997" customHeight="1" x14ac:dyDescent="0.3">
      <c r="A2064" t="s">
        <v>5984</v>
      </c>
      <c r="C2064" t="s">
        <v>443</v>
      </c>
      <c r="D2064" s="14"/>
      <c r="E2064" s="14" t="s">
        <v>56</v>
      </c>
      <c r="F2064" s="79">
        <v>5.5338983050847537</v>
      </c>
      <c r="G2064" s="80"/>
      <c r="H2064" s="14"/>
      <c r="I2064" s="14"/>
      <c r="J2064" s="15" t="s">
        <v>443</v>
      </c>
      <c r="K2064" s="64"/>
      <c r="L2064" s="64"/>
      <c r="M2064" s="15"/>
      <c r="N2064" s="81"/>
      <c r="O2064" s="82">
        <v>7200.6669921875</v>
      </c>
      <c r="P2064" s="82">
        <v>2385.53759765625</v>
      </c>
      <c r="Q2064" s="75"/>
      <c r="R2064" s="83"/>
      <c r="S2064" s="83"/>
      <c r="T2064" s="77"/>
      <c r="U2064" s="77"/>
      <c r="V2064" s="77"/>
      <c r="W2064" s="77"/>
      <c r="X2064" s="50"/>
      <c r="Y2064" s="50"/>
      <c r="Z2064" s="50"/>
      <c r="AA2064" s="50"/>
      <c r="AB2064" s="49"/>
      <c r="AC2064" s="84">
        <v>2064</v>
      </c>
      <c r="AD20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4" s="107">
        <v>6.7999999999999901</v>
      </c>
      <c r="AF2064" s="110"/>
      <c r="AG2064" s="2"/>
      <c r="AI2064" s="3"/>
      <c r="AJ2064" s="3"/>
      <c r="AK2064" s="3"/>
    </row>
    <row r="2065" spans="1:37" ht="34.049999999999997" customHeight="1" x14ac:dyDescent="0.3">
      <c r="A2065" t="s">
        <v>5985</v>
      </c>
      <c r="C2065" t="s">
        <v>995</v>
      </c>
      <c r="D2065" s="14"/>
      <c r="E2065" s="14" t="s">
        <v>56</v>
      </c>
      <c r="F2065" s="79">
        <v>5.6779661016949232</v>
      </c>
      <c r="G2065" s="80"/>
      <c r="H2065" s="14"/>
      <c r="I2065" s="14"/>
      <c r="J2065" s="15" t="s">
        <v>995</v>
      </c>
      <c r="K2065" s="64"/>
      <c r="L2065" s="64"/>
      <c r="M2065" s="15"/>
      <c r="N2065" s="81"/>
      <c r="O2065" s="82">
        <v>7092.38720703125</v>
      </c>
      <c r="P2065" s="82">
        <v>7811.28076171875</v>
      </c>
      <c r="Q2065" s="75"/>
      <c r="R2065" s="83"/>
      <c r="S2065" s="83"/>
      <c r="T2065" s="77"/>
      <c r="U2065" s="77"/>
      <c r="V2065" s="77"/>
      <c r="W2065" s="77"/>
      <c r="X2065" s="50"/>
      <c r="Y2065" s="50"/>
      <c r="Z2065" s="50"/>
      <c r="AA2065" s="50"/>
      <c r="AB2065" s="49"/>
      <c r="AC2065" s="84">
        <v>2065</v>
      </c>
      <c r="AD20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5" s="107">
        <v>6.8999999999999897</v>
      </c>
      <c r="AF2065" s="110"/>
      <c r="AG2065" s="2"/>
      <c r="AI2065" s="3"/>
      <c r="AJ2065" s="3"/>
      <c r="AK2065" s="3"/>
    </row>
    <row r="2066" spans="1:37" ht="34.049999999999997" customHeight="1" x14ac:dyDescent="0.3">
      <c r="A2066" t="s">
        <v>5986</v>
      </c>
      <c r="C2066" t="s">
        <v>405</v>
      </c>
      <c r="D2066" s="14"/>
      <c r="E2066" s="14" t="s">
        <v>56</v>
      </c>
      <c r="F2066" s="79">
        <v>5.8220338983050928</v>
      </c>
      <c r="G2066" s="80"/>
      <c r="H2066" s="14"/>
      <c r="I2066" s="14"/>
      <c r="J2066" s="15" t="s">
        <v>405</v>
      </c>
      <c r="K2066" s="64"/>
      <c r="L2066" s="64"/>
      <c r="M2066" s="15"/>
      <c r="N2066" s="81"/>
      <c r="O2066" s="82">
        <v>1444.4971923828125</v>
      </c>
      <c r="P2066" s="82">
        <v>1564.8486328125</v>
      </c>
      <c r="Q2066" s="75"/>
      <c r="R2066" s="83"/>
      <c r="S2066" s="83"/>
      <c r="T2066" s="77"/>
      <c r="U2066" s="77"/>
      <c r="V2066" s="77"/>
      <c r="W2066" s="77"/>
      <c r="X2066" s="50"/>
      <c r="Y2066" s="50"/>
      <c r="Z2066" s="50"/>
      <c r="AA2066" s="50"/>
      <c r="AB2066" s="49"/>
      <c r="AC2066" s="84">
        <v>2066</v>
      </c>
      <c r="AD20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6" s="107">
        <v>6.9999999999999902</v>
      </c>
      <c r="AF2066" s="110"/>
      <c r="AG2066" s="2"/>
      <c r="AI2066" s="3"/>
      <c r="AJ2066" s="3"/>
      <c r="AK2066" s="3"/>
    </row>
    <row r="2067" spans="1:37" ht="34.049999999999997" customHeight="1" x14ac:dyDescent="0.3">
      <c r="A2067" t="s">
        <v>5987</v>
      </c>
      <c r="C2067" t="s">
        <v>1086</v>
      </c>
      <c r="D2067" s="14"/>
      <c r="E2067" s="14" t="s">
        <v>56</v>
      </c>
      <c r="F2067" s="79">
        <v>5.9661016949152614</v>
      </c>
      <c r="G2067" s="80"/>
      <c r="H2067" s="14"/>
      <c r="I2067" s="14"/>
      <c r="J2067" s="15" t="s">
        <v>1086</v>
      </c>
      <c r="K2067" s="64"/>
      <c r="L2067" s="64"/>
      <c r="M2067" s="15"/>
      <c r="N2067" s="81"/>
      <c r="O2067" s="82">
        <v>9479.3037109375</v>
      </c>
      <c r="P2067" s="82">
        <v>5887.7255859375</v>
      </c>
      <c r="Q2067" s="75"/>
      <c r="R2067" s="83"/>
      <c r="S2067" s="83"/>
      <c r="T2067" s="77"/>
      <c r="U2067" s="77"/>
      <c r="V2067" s="77"/>
      <c r="W2067" s="77"/>
      <c r="X2067" s="50"/>
      <c r="Y2067" s="50"/>
      <c r="Z2067" s="50"/>
      <c r="AA2067" s="50"/>
      <c r="AB2067" s="49"/>
      <c r="AC2067" s="84">
        <v>2067</v>
      </c>
      <c r="AD20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7" s="107">
        <v>7.0999999999999899</v>
      </c>
      <c r="AF2067" s="110"/>
      <c r="AG2067" s="2"/>
      <c r="AI2067" s="3"/>
      <c r="AJ2067" s="3"/>
      <c r="AK2067" s="3"/>
    </row>
    <row r="2068" spans="1:37" ht="34.049999999999997" customHeight="1" x14ac:dyDescent="0.3">
      <c r="A2068" t="s">
        <v>5988</v>
      </c>
      <c r="C2068" t="s">
        <v>657</v>
      </c>
      <c r="D2068" s="14"/>
      <c r="E2068" s="14" t="s">
        <v>56</v>
      </c>
      <c r="F2068" s="79">
        <v>6.1101694915254319</v>
      </c>
      <c r="G2068" s="80"/>
      <c r="H2068" s="14"/>
      <c r="I2068" s="14"/>
      <c r="J2068" s="15" t="s">
        <v>657</v>
      </c>
      <c r="K2068" s="64"/>
      <c r="L2068" s="64"/>
      <c r="M2068" s="15"/>
      <c r="N2068" s="81"/>
      <c r="O2068" s="82">
        <v>6854.9150390625</v>
      </c>
      <c r="P2068" s="82">
        <v>2372.5029296875</v>
      </c>
      <c r="Q2068" s="75"/>
      <c r="R2068" s="83"/>
      <c r="S2068" s="83"/>
      <c r="T2068" s="77"/>
      <c r="U2068" s="77"/>
      <c r="V2068" s="77"/>
      <c r="W2068" s="77"/>
      <c r="X2068" s="50"/>
      <c r="Y2068" s="50"/>
      <c r="Z2068" s="50"/>
      <c r="AA2068" s="50"/>
      <c r="AB2068" s="49"/>
      <c r="AC2068" s="84">
        <v>2068</v>
      </c>
      <c r="AD20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8" s="107">
        <v>7.1999999999999904</v>
      </c>
      <c r="AF2068" s="110"/>
      <c r="AG2068" s="2"/>
      <c r="AI2068" s="3"/>
      <c r="AJ2068" s="3"/>
      <c r="AK2068" s="3"/>
    </row>
    <row r="2069" spans="1:37" ht="34.049999999999997" customHeight="1" x14ac:dyDescent="0.3">
      <c r="A2069" t="s">
        <v>5989</v>
      </c>
      <c r="C2069" t="s">
        <v>443</v>
      </c>
      <c r="D2069" s="14"/>
      <c r="E2069" s="14" t="s">
        <v>56</v>
      </c>
      <c r="F2069" s="79">
        <v>6.2542372881356005</v>
      </c>
      <c r="G2069" s="80"/>
      <c r="H2069" s="14"/>
      <c r="I2069" s="14"/>
      <c r="J2069" s="15" t="s">
        <v>443</v>
      </c>
      <c r="K2069" s="64"/>
      <c r="L2069" s="64"/>
      <c r="M2069" s="15"/>
      <c r="N2069" s="81"/>
      <c r="O2069" s="82">
        <v>7510.51220703125</v>
      </c>
      <c r="P2069" s="82">
        <v>5108.28369140625</v>
      </c>
      <c r="Q2069" s="75"/>
      <c r="R2069" s="83"/>
      <c r="S2069" s="83"/>
      <c r="T2069" s="77"/>
      <c r="U2069" s="77"/>
      <c r="V2069" s="77"/>
      <c r="W2069" s="77"/>
      <c r="X2069" s="50"/>
      <c r="Y2069" s="50"/>
      <c r="Z2069" s="50"/>
      <c r="AA2069" s="50"/>
      <c r="AB2069" s="49"/>
      <c r="AC2069" s="84">
        <v>2069</v>
      </c>
      <c r="AD20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69" s="107">
        <v>7.2999999999999901</v>
      </c>
      <c r="AF2069" s="110"/>
      <c r="AG2069" s="2"/>
      <c r="AI2069" s="3"/>
      <c r="AJ2069" s="3"/>
      <c r="AK2069" s="3"/>
    </row>
    <row r="2070" spans="1:37" ht="34.049999999999997" customHeight="1" x14ac:dyDescent="0.3">
      <c r="A2070" t="s">
        <v>5990</v>
      </c>
      <c r="C2070" t="s">
        <v>602</v>
      </c>
      <c r="D2070" s="14"/>
      <c r="E2070" s="14" t="s">
        <v>56</v>
      </c>
      <c r="F2070" s="79">
        <v>6.3983050847457692</v>
      </c>
      <c r="G2070" s="80"/>
      <c r="H2070" s="14"/>
      <c r="I2070" s="14"/>
      <c r="J2070" s="15" t="s">
        <v>602</v>
      </c>
      <c r="K2070" s="64"/>
      <c r="L2070" s="64"/>
      <c r="M2070" s="15"/>
      <c r="N2070" s="81"/>
      <c r="O2070" s="82">
        <v>2728.10595703125</v>
      </c>
      <c r="P2070" s="82">
        <v>4888.66259765625</v>
      </c>
      <c r="Q2070" s="75"/>
      <c r="R2070" s="83"/>
      <c r="S2070" s="83"/>
      <c r="T2070" s="77"/>
      <c r="U2070" s="77"/>
      <c r="V2070" s="77"/>
      <c r="W2070" s="77"/>
      <c r="X2070" s="50"/>
      <c r="Y2070" s="50"/>
      <c r="Z2070" s="50"/>
      <c r="AA2070" s="50"/>
      <c r="AB2070" s="49"/>
      <c r="AC2070" s="84">
        <v>2070</v>
      </c>
      <c r="AD20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0" s="107">
        <v>7.3999999999999897</v>
      </c>
      <c r="AF2070" s="110"/>
      <c r="AG2070" s="2"/>
      <c r="AI2070" s="3"/>
      <c r="AJ2070" s="3"/>
      <c r="AK2070" s="3"/>
    </row>
    <row r="2071" spans="1:37" ht="34.049999999999997" customHeight="1" x14ac:dyDescent="0.3">
      <c r="A2071" t="s">
        <v>5991</v>
      </c>
      <c r="C2071" t="s">
        <v>526</v>
      </c>
      <c r="D2071" s="14"/>
      <c r="E2071" s="14" t="s">
        <v>56</v>
      </c>
      <c r="F2071" s="79">
        <v>6.5423728813559388</v>
      </c>
      <c r="G2071" s="80"/>
      <c r="H2071" s="14"/>
      <c r="I2071" s="14"/>
      <c r="J2071" s="15" t="s">
        <v>526</v>
      </c>
      <c r="K2071" s="64"/>
      <c r="L2071" s="64"/>
      <c r="M2071" s="15"/>
      <c r="N2071" s="81"/>
      <c r="O2071" s="82">
        <v>2397.27880859375</v>
      </c>
      <c r="P2071" s="82">
        <v>6489.35107421875</v>
      </c>
      <c r="Q2071" s="75"/>
      <c r="R2071" s="83"/>
      <c r="S2071" s="83"/>
      <c r="T2071" s="77"/>
      <c r="U2071" s="77"/>
      <c r="V2071" s="77"/>
      <c r="W2071" s="77"/>
      <c r="X2071" s="50"/>
      <c r="Y2071" s="50"/>
      <c r="Z2071" s="50"/>
      <c r="AA2071" s="50"/>
      <c r="AB2071" s="49"/>
      <c r="AC2071" s="84">
        <v>2071</v>
      </c>
      <c r="AD20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1" s="107">
        <v>7.4999999999999902</v>
      </c>
      <c r="AF2071" s="110"/>
      <c r="AG2071" s="2"/>
      <c r="AI2071" s="3"/>
      <c r="AJ2071" s="3"/>
      <c r="AK2071" s="3"/>
    </row>
    <row r="2072" spans="1:37" ht="34.049999999999997" customHeight="1" x14ac:dyDescent="0.3">
      <c r="A2072" t="s">
        <v>5992</v>
      </c>
      <c r="C2072" t="s">
        <v>443</v>
      </c>
      <c r="D2072" s="14"/>
      <c r="E2072" s="14" t="s">
        <v>56</v>
      </c>
      <c r="F2072" s="79">
        <v>6.6864406779661074</v>
      </c>
      <c r="G2072" s="80"/>
      <c r="H2072" s="14"/>
      <c r="I2072" s="14"/>
      <c r="J2072" s="15" t="s">
        <v>443</v>
      </c>
      <c r="K2072" s="64"/>
      <c r="L2072" s="64"/>
      <c r="M2072" s="15"/>
      <c r="N2072" s="81"/>
      <c r="O2072" s="82">
        <v>8489.208984375</v>
      </c>
      <c r="P2072" s="82">
        <v>2991.1513671875</v>
      </c>
      <c r="Q2072" s="75"/>
      <c r="R2072" s="83"/>
      <c r="S2072" s="83"/>
      <c r="T2072" s="77"/>
      <c r="U2072" s="77"/>
      <c r="V2072" s="77"/>
      <c r="W2072" s="77"/>
      <c r="X2072" s="50"/>
      <c r="Y2072" s="50"/>
      <c r="Z2072" s="50"/>
      <c r="AA2072" s="50"/>
      <c r="AB2072" s="49"/>
      <c r="AC2072" s="84">
        <v>2072</v>
      </c>
      <c r="AD20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2" s="107">
        <v>7.5999999999999899</v>
      </c>
      <c r="AF2072" s="110"/>
      <c r="AG2072" s="2"/>
      <c r="AI2072" s="3"/>
      <c r="AJ2072" s="3"/>
      <c r="AK2072" s="3"/>
    </row>
    <row r="2073" spans="1:37" ht="34.049999999999997" customHeight="1" x14ac:dyDescent="0.3">
      <c r="A2073" t="s">
        <v>5993</v>
      </c>
      <c r="C2073" t="s">
        <v>835</v>
      </c>
      <c r="D2073" s="14"/>
      <c r="E2073" s="14" t="s">
        <v>56</v>
      </c>
      <c r="F2073" s="79">
        <v>6.8305084745762779</v>
      </c>
      <c r="G2073" s="80"/>
      <c r="H2073" s="14"/>
      <c r="I2073" s="14"/>
      <c r="J2073" s="15" t="s">
        <v>835</v>
      </c>
      <c r="K2073" s="64"/>
      <c r="L2073" s="64"/>
      <c r="M2073" s="15"/>
      <c r="N2073" s="81"/>
      <c r="O2073" s="82">
        <v>4838.6806640625</v>
      </c>
      <c r="P2073" s="82">
        <v>2272.591796875</v>
      </c>
      <c r="Q2073" s="75"/>
      <c r="R2073" s="83"/>
      <c r="S2073" s="83"/>
      <c r="T2073" s="77"/>
      <c r="U2073" s="77"/>
      <c r="V2073" s="77"/>
      <c r="W2073" s="77"/>
      <c r="X2073" s="50"/>
      <c r="Y2073" s="50"/>
      <c r="Z2073" s="50"/>
      <c r="AA2073" s="50"/>
      <c r="AB2073" s="49"/>
      <c r="AC2073" s="84">
        <v>2073</v>
      </c>
      <c r="AD20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3" s="107">
        <v>7.6999999999999904</v>
      </c>
      <c r="AF2073" s="110"/>
      <c r="AG2073" s="2"/>
      <c r="AI2073" s="3"/>
      <c r="AJ2073" s="3"/>
      <c r="AK2073" s="3"/>
    </row>
    <row r="2074" spans="1:37" ht="34.049999999999997" customHeight="1" x14ac:dyDescent="0.3">
      <c r="A2074" t="s">
        <v>5994</v>
      </c>
      <c r="C2074" t="s">
        <v>325</v>
      </c>
      <c r="D2074" s="14"/>
      <c r="E2074" s="14" t="s">
        <v>56</v>
      </c>
      <c r="F2074" s="79">
        <v>6.9745762711864465</v>
      </c>
      <c r="G2074" s="80"/>
      <c r="H2074" s="14"/>
      <c r="I2074" s="14"/>
      <c r="J2074" s="15" t="s">
        <v>325</v>
      </c>
      <c r="K2074" s="64"/>
      <c r="L2074" s="64"/>
      <c r="M2074" s="15"/>
      <c r="N2074" s="81"/>
      <c r="O2074" s="82">
        <v>6697.3359375</v>
      </c>
      <c r="P2074" s="82">
        <v>9380.576171875</v>
      </c>
      <c r="Q2074" s="75"/>
      <c r="R2074" s="83"/>
      <c r="S2074" s="83"/>
      <c r="T2074" s="77"/>
      <c r="U2074" s="77"/>
      <c r="V2074" s="77"/>
      <c r="W2074" s="77"/>
      <c r="X2074" s="50"/>
      <c r="Y2074" s="50"/>
      <c r="Z2074" s="50"/>
      <c r="AA2074" s="50"/>
      <c r="AB2074" s="49"/>
      <c r="AC2074" s="84">
        <v>2074</v>
      </c>
      <c r="AD20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4" s="107">
        <v>7.7999999999999901</v>
      </c>
      <c r="AF2074" s="110"/>
      <c r="AG2074" s="2"/>
      <c r="AI2074" s="3"/>
      <c r="AJ2074" s="3"/>
      <c r="AK2074" s="3"/>
    </row>
    <row r="2075" spans="1:37" ht="34.049999999999997" customHeight="1" x14ac:dyDescent="0.3">
      <c r="A2075" t="s">
        <v>5995</v>
      </c>
      <c r="C2075" t="s">
        <v>384</v>
      </c>
      <c r="D2075" s="14"/>
      <c r="E2075" s="14" t="s">
        <v>56</v>
      </c>
      <c r="F2075" s="79">
        <v>7.1186440677966152</v>
      </c>
      <c r="G2075" s="80"/>
      <c r="H2075" s="14"/>
      <c r="I2075" s="14"/>
      <c r="J2075" s="15" t="s">
        <v>384</v>
      </c>
      <c r="K2075" s="64"/>
      <c r="L2075" s="64"/>
      <c r="M2075" s="15"/>
      <c r="N2075" s="81"/>
      <c r="O2075" s="82">
        <v>9300.068359375</v>
      </c>
      <c r="P2075" s="82">
        <v>4499.83447265625</v>
      </c>
      <c r="Q2075" s="75"/>
      <c r="R2075" s="83"/>
      <c r="S2075" s="83"/>
      <c r="T2075" s="77"/>
      <c r="U2075" s="77"/>
      <c r="V2075" s="77"/>
      <c r="W2075" s="77"/>
      <c r="X2075" s="50"/>
      <c r="Y2075" s="50"/>
      <c r="Z2075" s="50"/>
      <c r="AA2075" s="50"/>
      <c r="AB2075" s="49"/>
      <c r="AC2075" s="84">
        <v>2075</v>
      </c>
      <c r="AD20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5" s="107">
        <v>7.8999999999999897</v>
      </c>
      <c r="AF2075" s="110"/>
      <c r="AG2075" s="2"/>
      <c r="AI2075" s="3"/>
      <c r="AJ2075" s="3"/>
      <c r="AK2075" s="3"/>
    </row>
    <row r="2076" spans="1:37" ht="34.049999999999997" customHeight="1" x14ac:dyDescent="0.3">
      <c r="A2076" t="s">
        <v>5996</v>
      </c>
      <c r="C2076" t="s">
        <v>755</v>
      </c>
      <c r="D2076" s="14"/>
      <c r="E2076" s="14" t="s">
        <v>56</v>
      </c>
      <c r="F2076" s="79">
        <v>7.2627118644067865</v>
      </c>
      <c r="G2076" s="80"/>
      <c r="H2076" s="14"/>
      <c r="I2076" s="14"/>
      <c r="J2076" s="15" t="s">
        <v>755</v>
      </c>
      <c r="K2076" s="64"/>
      <c r="L2076" s="64"/>
      <c r="M2076" s="15"/>
      <c r="N2076" s="81"/>
      <c r="O2076" s="82">
        <v>8464.98046875</v>
      </c>
      <c r="P2076" s="82">
        <v>2878.485107421875</v>
      </c>
      <c r="Q2076" s="75"/>
      <c r="R2076" s="83"/>
      <c r="S2076" s="83"/>
      <c r="T2076" s="77"/>
      <c r="U2076" s="77"/>
      <c r="V2076" s="77"/>
      <c r="W2076" s="77"/>
      <c r="X2076" s="50"/>
      <c r="Y2076" s="50"/>
      <c r="Z2076" s="50"/>
      <c r="AA2076" s="50"/>
      <c r="AB2076" s="49"/>
      <c r="AC2076" s="84">
        <v>2076</v>
      </c>
      <c r="AD20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6" s="107">
        <v>7.9999999999999902</v>
      </c>
      <c r="AF2076" s="110"/>
      <c r="AG2076" s="2"/>
      <c r="AI2076" s="3"/>
      <c r="AJ2076" s="3"/>
      <c r="AK2076" s="3"/>
    </row>
    <row r="2077" spans="1:37" ht="34.049999999999997" customHeight="1" x14ac:dyDescent="0.3">
      <c r="A2077" t="s">
        <v>5997</v>
      </c>
      <c r="C2077" t="s">
        <v>573</v>
      </c>
      <c r="D2077" s="14"/>
      <c r="E2077" s="14" t="s">
        <v>56</v>
      </c>
      <c r="F2077" s="79">
        <v>7.4067796610169543</v>
      </c>
      <c r="G2077" s="80"/>
      <c r="H2077" s="14"/>
      <c r="I2077" s="14"/>
      <c r="J2077" s="15" t="s">
        <v>573</v>
      </c>
      <c r="K2077" s="64"/>
      <c r="L2077" s="64"/>
      <c r="M2077" s="15"/>
      <c r="N2077" s="81"/>
      <c r="O2077" s="82">
        <v>6995.025390625</v>
      </c>
      <c r="P2077" s="82">
        <v>1363.9847412109375</v>
      </c>
      <c r="Q2077" s="75"/>
      <c r="R2077" s="83"/>
      <c r="S2077" s="83"/>
      <c r="T2077" s="77"/>
      <c r="U2077" s="77"/>
      <c r="V2077" s="77"/>
      <c r="W2077" s="77"/>
      <c r="X2077" s="50"/>
      <c r="Y2077" s="50"/>
      <c r="Z2077" s="50"/>
      <c r="AA2077" s="50"/>
      <c r="AB2077" s="49"/>
      <c r="AC2077" s="84">
        <v>2077</v>
      </c>
      <c r="AD20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7" s="107">
        <v>8.0999999999999908</v>
      </c>
      <c r="AF2077" s="110"/>
      <c r="AG2077" s="2"/>
      <c r="AI2077" s="3"/>
      <c r="AJ2077" s="3"/>
      <c r="AK2077" s="3"/>
    </row>
    <row r="2078" spans="1:37" ht="34.049999999999997" customHeight="1" x14ac:dyDescent="0.3">
      <c r="A2078" t="s">
        <v>5998</v>
      </c>
      <c r="C2078" t="s">
        <v>325</v>
      </c>
      <c r="D2078" s="14"/>
      <c r="E2078" s="14" t="s">
        <v>56</v>
      </c>
      <c r="F2078" s="79">
        <v>7.5508474576271238</v>
      </c>
      <c r="G2078" s="80"/>
      <c r="H2078" s="14"/>
      <c r="I2078" s="14"/>
      <c r="J2078" s="15" t="s">
        <v>325</v>
      </c>
      <c r="K2078" s="64"/>
      <c r="L2078" s="64"/>
      <c r="M2078" s="15"/>
      <c r="N2078" s="81"/>
      <c r="O2078" s="82">
        <v>2668.722900390625</v>
      </c>
      <c r="P2078" s="82">
        <v>2466.170654296875</v>
      </c>
      <c r="Q2078" s="75"/>
      <c r="R2078" s="83"/>
      <c r="S2078" s="83"/>
      <c r="T2078" s="77"/>
      <c r="U2078" s="77"/>
      <c r="V2078" s="77"/>
      <c r="W2078" s="77"/>
      <c r="X2078" s="50"/>
      <c r="Y2078" s="50"/>
      <c r="Z2078" s="50"/>
      <c r="AA2078" s="50"/>
      <c r="AB2078" s="49"/>
      <c r="AC2078" s="84">
        <v>2078</v>
      </c>
      <c r="AD20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8" s="107">
        <v>8.1999999999999904</v>
      </c>
      <c r="AF2078" s="110"/>
      <c r="AG2078" s="2"/>
      <c r="AI2078" s="3"/>
      <c r="AJ2078" s="3"/>
      <c r="AK2078" s="3"/>
    </row>
    <row r="2079" spans="1:37" ht="34.049999999999997" customHeight="1" x14ac:dyDescent="0.3">
      <c r="A2079" t="s">
        <v>5999</v>
      </c>
      <c r="C2079" t="s">
        <v>373</v>
      </c>
      <c r="D2079" s="14"/>
      <c r="E2079" s="14" t="s">
        <v>56</v>
      </c>
      <c r="F2079" s="79">
        <v>7.6949152542372765</v>
      </c>
      <c r="G2079" s="80"/>
      <c r="H2079" s="14"/>
      <c r="I2079" s="14"/>
      <c r="J2079" s="15" t="s">
        <v>373</v>
      </c>
      <c r="K2079" s="64"/>
      <c r="L2079" s="64"/>
      <c r="M2079" s="15"/>
      <c r="N2079" s="81"/>
      <c r="O2079" s="82">
        <v>6289.3134765625</v>
      </c>
      <c r="P2079" s="82">
        <v>7255.30712890625</v>
      </c>
      <c r="Q2079" s="75"/>
      <c r="R2079" s="83"/>
      <c r="S2079" s="83"/>
      <c r="T2079" s="77"/>
      <c r="U2079" s="77"/>
      <c r="V2079" s="77"/>
      <c r="W2079" s="77"/>
      <c r="X2079" s="50"/>
      <c r="Y2079" s="50"/>
      <c r="Z2079" s="50"/>
      <c r="AA2079" s="50"/>
      <c r="AB2079" s="49"/>
      <c r="AC2079" s="84">
        <v>2079</v>
      </c>
      <c r="AD20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79" s="107">
        <v>8.2999999999999794</v>
      </c>
      <c r="AF2079" s="110"/>
      <c r="AG2079" s="2"/>
      <c r="AI2079" s="3"/>
      <c r="AJ2079" s="3"/>
      <c r="AK2079" s="3"/>
    </row>
    <row r="2080" spans="1:37" ht="34.049999999999997" customHeight="1" x14ac:dyDescent="0.3">
      <c r="A2080" t="s">
        <v>6000</v>
      </c>
      <c r="C2080" t="s">
        <v>373</v>
      </c>
      <c r="D2080" s="14"/>
      <c r="E2080" s="14" t="s">
        <v>56</v>
      </c>
      <c r="F2080" s="79">
        <v>7.8389830508474487</v>
      </c>
      <c r="G2080" s="80"/>
      <c r="H2080" s="14"/>
      <c r="I2080" s="14"/>
      <c r="J2080" s="15" t="s">
        <v>373</v>
      </c>
      <c r="K2080" s="64"/>
      <c r="L2080" s="64"/>
      <c r="M2080" s="15"/>
      <c r="N2080" s="81"/>
      <c r="O2080" s="82">
        <v>1336.5802001953125</v>
      </c>
      <c r="P2080" s="82">
        <v>8038.50146484375</v>
      </c>
      <c r="Q2080" s="75"/>
      <c r="R2080" s="83"/>
      <c r="S2080" s="83"/>
      <c r="T2080" s="77"/>
      <c r="U2080" s="77"/>
      <c r="V2080" s="77"/>
      <c r="W2080" s="77"/>
      <c r="X2080" s="50"/>
      <c r="Y2080" s="50"/>
      <c r="Z2080" s="50"/>
      <c r="AA2080" s="50"/>
      <c r="AB2080" s="49"/>
      <c r="AC2080" s="84">
        <v>2080</v>
      </c>
      <c r="AD20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0" s="107">
        <v>8.3999999999999808</v>
      </c>
      <c r="AF2080" s="110"/>
      <c r="AG2080" s="2"/>
      <c r="AI2080" s="3"/>
      <c r="AJ2080" s="3"/>
      <c r="AK2080" s="3"/>
    </row>
    <row r="2081" spans="1:37" ht="34.049999999999997" customHeight="1" x14ac:dyDescent="0.3">
      <c r="A2081" t="s">
        <v>6001</v>
      </c>
      <c r="C2081" t="s">
        <v>344</v>
      </c>
      <c r="D2081" s="14"/>
      <c r="E2081" s="14" t="s">
        <v>56</v>
      </c>
      <c r="F2081" s="79">
        <v>7.9830508474576174</v>
      </c>
      <c r="G2081" s="80"/>
      <c r="H2081" s="14"/>
      <c r="I2081" s="14"/>
      <c r="J2081" s="15" t="s">
        <v>344</v>
      </c>
      <c r="K2081" s="64"/>
      <c r="L2081" s="64"/>
      <c r="M2081" s="15"/>
      <c r="N2081" s="81"/>
      <c r="O2081" s="82">
        <v>3427.261474609375</v>
      </c>
      <c r="P2081" s="82">
        <v>7330.0185546875</v>
      </c>
      <c r="Q2081" s="75"/>
      <c r="R2081" s="83"/>
      <c r="S2081" s="83"/>
      <c r="T2081" s="77"/>
      <c r="U2081" s="77"/>
      <c r="V2081" s="77"/>
      <c r="W2081" s="77"/>
      <c r="X2081" s="50"/>
      <c r="Y2081" s="50"/>
      <c r="Z2081" s="50"/>
      <c r="AA2081" s="50"/>
      <c r="AB2081" s="49"/>
      <c r="AC2081" s="84">
        <v>2081</v>
      </c>
      <c r="AD20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1" s="107">
        <v>8.4999999999999805</v>
      </c>
      <c r="AF2081" s="110"/>
      <c r="AG2081" s="2"/>
      <c r="AI2081" s="3"/>
      <c r="AJ2081" s="3"/>
      <c r="AK2081" s="3"/>
    </row>
    <row r="2082" spans="1:37" ht="34.049999999999997" customHeight="1" x14ac:dyDescent="0.3">
      <c r="A2082" t="s">
        <v>6002</v>
      </c>
      <c r="C2082" t="s">
        <v>500</v>
      </c>
      <c r="D2082" s="14"/>
      <c r="E2082" s="14" t="s">
        <v>56</v>
      </c>
      <c r="F2082" s="79">
        <v>8.1271186440677852</v>
      </c>
      <c r="G2082" s="80"/>
      <c r="H2082" s="14"/>
      <c r="I2082" s="14"/>
      <c r="J2082" s="15" t="s">
        <v>500</v>
      </c>
      <c r="K2082" s="64"/>
      <c r="L2082" s="64"/>
      <c r="M2082" s="15"/>
      <c r="N2082" s="81"/>
      <c r="O2082" s="82">
        <v>3306.099609375</v>
      </c>
      <c r="P2082" s="82">
        <v>8285.9453125</v>
      </c>
      <c r="Q2082" s="75"/>
      <c r="R2082" s="83"/>
      <c r="S2082" s="83"/>
      <c r="T2082" s="77"/>
      <c r="U2082" s="77"/>
      <c r="V2082" s="77"/>
      <c r="W2082" s="77"/>
      <c r="X2082" s="50"/>
      <c r="Y2082" s="50"/>
      <c r="Z2082" s="50"/>
      <c r="AA2082" s="50"/>
      <c r="AB2082" s="49"/>
      <c r="AC2082" s="84">
        <v>2082</v>
      </c>
      <c r="AD20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2" s="107">
        <v>8.5999999999999801</v>
      </c>
      <c r="AF2082" s="110"/>
      <c r="AG2082" s="2"/>
      <c r="AI2082" s="3"/>
      <c r="AJ2082" s="3"/>
      <c r="AK2082" s="3"/>
    </row>
    <row r="2083" spans="1:37" ht="34.049999999999997" customHeight="1" x14ac:dyDescent="0.3">
      <c r="A2083" t="s">
        <v>6003</v>
      </c>
      <c r="C2083" t="s">
        <v>278</v>
      </c>
      <c r="D2083" s="14"/>
      <c r="E2083" s="14" t="s">
        <v>56</v>
      </c>
      <c r="F2083" s="79">
        <v>8.2711864406779547</v>
      </c>
      <c r="G2083" s="80"/>
      <c r="H2083" s="14"/>
      <c r="I2083" s="14"/>
      <c r="J2083" s="15" t="s">
        <v>278</v>
      </c>
      <c r="K2083" s="64"/>
      <c r="L2083" s="64"/>
      <c r="M2083" s="15"/>
      <c r="N2083" s="81"/>
      <c r="O2083" s="82">
        <v>7016.62109375</v>
      </c>
      <c r="P2083" s="82">
        <v>7825.796875</v>
      </c>
      <c r="Q2083" s="75"/>
      <c r="R2083" s="83"/>
      <c r="S2083" s="83"/>
      <c r="T2083" s="77"/>
      <c r="U2083" s="77"/>
      <c r="V2083" s="77"/>
      <c r="W2083" s="77"/>
      <c r="X2083" s="50"/>
      <c r="Y2083" s="50"/>
      <c r="Z2083" s="50"/>
      <c r="AA2083" s="50"/>
      <c r="AB2083" s="49"/>
      <c r="AC2083" s="84">
        <v>2083</v>
      </c>
      <c r="AD20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3" s="107">
        <v>8.6999999999999797</v>
      </c>
      <c r="AF2083" s="110"/>
      <c r="AG2083" s="2"/>
      <c r="AI2083" s="3"/>
      <c r="AJ2083" s="3"/>
      <c r="AK2083" s="3"/>
    </row>
    <row r="2084" spans="1:37" ht="34.049999999999997" customHeight="1" x14ac:dyDescent="0.3">
      <c r="A2084" t="s">
        <v>6004</v>
      </c>
      <c r="C2084" t="s">
        <v>177</v>
      </c>
      <c r="D2084" s="14"/>
      <c r="E2084" s="14" t="s">
        <v>56</v>
      </c>
      <c r="F2084" s="79">
        <v>8.4152542372881243</v>
      </c>
      <c r="G2084" s="80"/>
      <c r="H2084" s="14"/>
      <c r="I2084" s="14"/>
      <c r="J2084" s="15" t="s">
        <v>177</v>
      </c>
      <c r="K2084" s="64"/>
      <c r="L2084" s="64"/>
      <c r="M2084" s="15"/>
      <c r="N2084" s="81"/>
      <c r="O2084" s="82">
        <v>9257.58984375</v>
      </c>
      <c r="P2084" s="82">
        <v>4673.98486328125</v>
      </c>
      <c r="Q2084" s="75"/>
      <c r="R2084" s="83"/>
      <c r="S2084" s="83"/>
      <c r="T2084" s="77"/>
      <c r="U2084" s="77"/>
      <c r="V2084" s="77"/>
      <c r="W2084" s="77"/>
      <c r="X2084" s="50"/>
      <c r="Y2084" s="50"/>
      <c r="Z2084" s="50"/>
      <c r="AA2084" s="50"/>
      <c r="AB2084" s="49"/>
      <c r="AC2084" s="84">
        <v>2084</v>
      </c>
      <c r="AD20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4" s="107">
        <v>8.7999999999999794</v>
      </c>
      <c r="AF2084" s="110"/>
      <c r="AG2084" s="2"/>
      <c r="AI2084" s="3"/>
      <c r="AJ2084" s="3"/>
      <c r="AK2084" s="3"/>
    </row>
    <row r="2085" spans="1:37" ht="34.049999999999997" customHeight="1" x14ac:dyDescent="0.3">
      <c r="A2085" s="13" t="s">
        <v>173</v>
      </c>
      <c r="D2085" s="14"/>
      <c r="E2085" s="14"/>
      <c r="F2085" s="79"/>
      <c r="G2085" s="80"/>
      <c r="H2085" s="14"/>
      <c r="I2085" s="14"/>
      <c r="J2085" s="15"/>
      <c r="K2085" s="64"/>
      <c r="L2085" s="64"/>
      <c r="M2085" s="15"/>
      <c r="N2085" s="81"/>
      <c r="O2085" s="82">
        <v>5415.27392578125</v>
      </c>
      <c r="P2085" s="82">
        <v>1797.013671875</v>
      </c>
      <c r="Q2085" s="75"/>
      <c r="R2085" s="83"/>
      <c r="S2085" s="83"/>
      <c r="T2085" s="77"/>
      <c r="U2085" s="77"/>
      <c r="V2085" s="77"/>
      <c r="W2085" s="77"/>
      <c r="X2085" s="50"/>
      <c r="Y2085" s="50"/>
      <c r="Z2085" s="50"/>
      <c r="AA2085" s="50"/>
      <c r="AB2085" s="49"/>
      <c r="AC2085" s="84">
        <v>2085</v>
      </c>
      <c r="AD20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5"/>
      <c r="AF2085" s="108"/>
      <c r="AG2085" s="2"/>
      <c r="AI2085" s="3"/>
      <c r="AJ2085" s="3"/>
      <c r="AK2085" s="3"/>
    </row>
    <row r="2086" spans="1:37" ht="34.049999999999997" customHeight="1" x14ac:dyDescent="0.3">
      <c r="A2086" s="13" t="s">
        <v>174</v>
      </c>
      <c r="D2086" s="14"/>
      <c r="E2086" s="14"/>
      <c r="F2086" s="79"/>
      <c r="G2086" s="80"/>
      <c r="H2086" s="14"/>
      <c r="I2086" s="14"/>
      <c r="J2086" s="15"/>
      <c r="K2086" s="64"/>
      <c r="L2086" s="64"/>
      <c r="M2086" s="15"/>
      <c r="N2086" s="81"/>
      <c r="O2086" s="82">
        <v>4132.7041015625</v>
      </c>
      <c r="P2086" s="82">
        <v>5596.27587890625</v>
      </c>
      <c r="Q2086" s="75"/>
      <c r="R2086" s="83"/>
      <c r="S2086" s="83"/>
      <c r="T2086" s="77"/>
      <c r="U2086" s="77"/>
      <c r="V2086" s="77"/>
      <c r="W2086" s="77"/>
      <c r="X2086" s="50"/>
      <c r="Y2086" s="50"/>
      <c r="Z2086" s="50"/>
      <c r="AA2086" s="50"/>
      <c r="AB2086" s="49"/>
      <c r="AC2086" s="84">
        <v>2086</v>
      </c>
      <c r="AD20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6"/>
      <c r="AF2086" s="108"/>
      <c r="AG2086" s="2"/>
      <c r="AI2086" s="3"/>
      <c r="AJ2086" s="3"/>
      <c r="AK2086" s="3"/>
    </row>
    <row r="2087" spans="1:37" ht="34.049999999999997" customHeight="1" x14ac:dyDescent="0.3">
      <c r="A2087" s="13" t="s">
        <v>175</v>
      </c>
      <c r="D2087" s="14"/>
      <c r="E2087" s="14"/>
      <c r="F2087" s="79"/>
      <c r="G2087" s="80"/>
      <c r="H2087" s="14"/>
      <c r="I2087" s="14"/>
      <c r="J2087" s="15"/>
      <c r="K2087" s="64"/>
      <c r="L2087" s="64"/>
      <c r="M2087" s="15"/>
      <c r="N2087" s="81"/>
      <c r="O2087" s="82">
        <v>2282.798583984375</v>
      </c>
      <c r="P2087" s="82">
        <v>5076.77294921875</v>
      </c>
      <c r="Q2087" s="75"/>
      <c r="R2087" s="83"/>
      <c r="S2087" s="83"/>
      <c r="T2087" s="77"/>
      <c r="U2087" s="77"/>
      <c r="V2087" s="77"/>
      <c r="W2087" s="77"/>
      <c r="X2087" s="50"/>
      <c r="Y2087" s="50"/>
      <c r="Z2087" s="50"/>
      <c r="AA2087" s="50"/>
      <c r="AB2087" s="49"/>
      <c r="AC2087" s="84">
        <v>2087</v>
      </c>
      <c r="AD20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7"/>
      <c r="AF2087" s="108"/>
      <c r="AG2087" s="2"/>
      <c r="AI2087" s="3"/>
      <c r="AJ2087" s="3"/>
      <c r="AK2087" s="3"/>
    </row>
    <row r="2088" spans="1:37" ht="34.049999999999997" customHeight="1" x14ac:dyDescent="0.3">
      <c r="A2088" s="13" t="s">
        <v>176</v>
      </c>
      <c r="D2088" s="14"/>
      <c r="E2088" s="14"/>
      <c r="F2088" s="79"/>
      <c r="G2088" s="80"/>
      <c r="H2088" s="14"/>
      <c r="I2088" s="14"/>
      <c r="J2088" s="15"/>
      <c r="K2088" s="64"/>
      <c r="L2088" s="64"/>
      <c r="M2088" s="15"/>
      <c r="N2088" s="81"/>
      <c r="O2088" s="82">
        <v>6126.4736328125</v>
      </c>
      <c r="P2088" s="82">
        <v>8210.7783203125</v>
      </c>
      <c r="Q2088" s="75"/>
      <c r="R2088" s="83"/>
      <c r="S2088" s="83"/>
      <c r="T2088" s="77"/>
      <c r="U2088" s="77"/>
      <c r="V2088" s="77"/>
      <c r="W2088" s="77"/>
      <c r="X2088" s="50"/>
      <c r="Y2088" s="50"/>
      <c r="Z2088" s="50"/>
      <c r="AA2088" s="50"/>
      <c r="AB2088" s="49"/>
      <c r="AC2088" s="84">
        <v>2088</v>
      </c>
      <c r="AD20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8"/>
      <c r="AF2088" s="108"/>
      <c r="AG2088" s="2"/>
      <c r="AI2088" s="3"/>
      <c r="AJ2088" s="3"/>
      <c r="AK2088" s="3"/>
    </row>
    <row r="2089" spans="1:37" ht="34.049999999999997" customHeight="1" x14ac:dyDescent="0.3">
      <c r="A2089" s="13" t="s">
        <v>177</v>
      </c>
      <c r="D2089" s="14"/>
      <c r="E2089" s="14"/>
      <c r="F2089" s="79"/>
      <c r="G2089" s="80"/>
      <c r="H2089" s="14"/>
      <c r="I2089" s="14"/>
      <c r="J2089" s="15"/>
      <c r="K2089" s="64"/>
      <c r="L2089" s="64"/>
      <c r="M2089" s="15"/>
      <c r="N2089" s="81"/>
      <c r="O2089" s="82">
        <v>3426.564453125</v>
      </c>
      <c r="P2089" s="82">
        <v>5531.80078125</v>
      </c>
      <c r="Q2089" s="75"/>
      <c r="R2089" s="83"/>
      <c r="S2089" s="83"/>
      <c r="T2089" s="77"/>
      <c r="U2089" s="77"/>
      <c r="V2089" s="77"/>
      <c r="W2089" s="77"/>
      <c r="X2089" s="50"/>
      <c r="Y2089" s="50"/>
      <c r="Z2089" s="50"/>
      <c r="AA2089" s="50"/>
      <c r="AB2089" s="49"/>
      <c r="AC2089" s="84">
        <v>2089</v>
      </c>
      <c r="AD20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89" s="78"/>
      <c r="AF2089" s="108"/>
      <c r="AI2089" s="3"/>
      <c r="AJ2089" s="3"/>
    </row>
    <row r="2090" spans="1:37" ht="34.049999999999997" customHeight="1" x14ac:dyDescent="0.3">
      <c r="A2090" s="13" t="s">
        <v>178</v>
      </c>
      <c r="D2090" s="14"/>
      <c r="E2090" s="14"/>
      <c r="F2090" s="79"/>
      <c r="G2090" s="80"/>
      <c r="H2090" s="14"/>
      <c r="I2090" s="14"/>
      <c r="J2090" s="15"/>
      <c r="K2090" s="64"/>
      <c r="L2090" s="64"/>
      <c r="M2090" s="15"/>
      <c r="N2090" s="81"/>
      <c r="O2090" s="82">
        <v>2055.46728515625</v>
      </c>
      <c r="P2090" s="82">
        <v>8412.943359375</v>
      </c>
      <c r="Q2090" s="75"/>
      <c r="R2090" s="83"/>
      <c r="S2090" s="83"/>
      <c r="T2090" s="77"/>
      <c r="U2090" s="77"/>
      <c r="V2090" s="77"/>
      <c r="W2090" s="77"/>
      <c r="X2090" s="50"/>
      <c r="Y2090" s="50"/>
      <c r="Z2090" s="50"/>
      <c r="AA2090" s="50"/>
      <c r="AB2090" s="49"/>
      <c r="AC2090" s="84">
        <v>2090</v>
      </c>
      <c r="AD20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0" s="78"/>
      <c r="AF2090" s="108"/>
      <c r="AI2090" s="3"/>
      <c r="AJ2090" s="3"/>
    </row>
    <row r="2091" spans="1:37" ht="34.049999999999997" customHeight="1" x14ac:dyDescent="0.3">
      <c r="A2091" s="13" t="s">
        <v>179</v>
      </c>
      <c r="D2091" s="14"/>
      <c r="E2091" s="14"/>
      <c r="F2091" s="79"/>
      <c r="G2091" s="80"/>
      <c r="H2091" s="14"/>
      <c r="I2091" s="14"/>
      <c r="J2091" s="15"/>
      <c r="K2091" s="64"/>
      <c r="L2091" s="64"/>
      <c r="M2091" s="15"/>
      <c r="N2091" s="81"/>
      <c r="O2091" s="82">
        <v>3605.421875</v>
      </c>
      <c r="P2091" s="82">
        <v>6505.01708984375</v>
      </c>
      <c r="Q2091" s="75"/>
      <c r="R2091" s="83"/>
      <c r="S2091" s="83"/>
      <c r="T2091" s="77"/>
      <c r="U2091" s="77"/>
      <c r="V2091" s="77"/>
      <c r="W2091" s="77"/>
      <c r="X2091" s="50"/>
      <c r="Y2091" s="50"/>
      <c r="Z2091" s="50"/>
      <c r="AA2091" s="50"/>
      <c r="AB2091" s="49"/>
      <c r="AC2091" s="84">
        <v>2091</v>
      </c>
      <c r="AD20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1" s="78"/>
      <c r="AF2091" s="108"/>
      <c r="AI2091" s="3"/>
      <c r="AJ2091" s="3"/>
    </row>
    <row r="2092" spans="1:37" ht="34.049999999999997" customHeight="1" x14ac:dyDescent="0.3">
      <c r="A2092" s="13" t="s">
        <v>180</v>
      </c>
      <c r="D2092" s="14"/>
      <c r="E2092" s="14"/>
      <c r="F2092" s="79"/>
      <c r="G2092" s="80"/>
      <c r="H2092" s="14"/>
      <c r="I2092" s="14"/>
      <c r="J2092" s="15"/>
      <c r="K2092" s="64"/>
      <c r="L2092" s="64"/>
      <c r="M2092" s="15"/>
      <c r="N2092" s="81"/>
      <c r="O2092" s="82">
        <v>275.12164306640625</v>
      </c>
      <c r="P2092" s="82">
        <v>6685.74072265625</v>
      </c>
      <c r="Q2092" s="75"/>
      <c r="R2092" s="83"/>
      <c r="S2092" s="83"/>
      <c r="T2092" s="77"/>
      <c r="U2092" s="77"/>
      <c r="V2092" s="77"/>
      <c r="W2092" s="77"/>
      <c r="X2092" s="50"/>
      <c r="Y2092" s="50"/>
      <c r="Z2092" s="50"/>
      <c r="AA2092" s="50"/>
      <c r="AB2092" s="49"/>
      <c r="AC2092" s="84">
        <v>2092</v>
      </c>
      <c r="AD20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2" s="78"/>
      <c r="AF2092" s="108"/>
      <c r="AI2092" s="3"/>
      <c r="AJ2092" s="3"/>
    </row>
    <row r="2093" spans="1:37" ht="34.049999999999997" customHeight="1" x14ac:dyDescent="0.3">
      <c r="A2093" s="13" t="s">
        <v>181</v>
      </c>
      <c r="D2093" s="14"/>
      <c r="E2093" s="14"/>
      <c r="F2093" s="79"/>
      <c r="G2093" s="80"/>
      <c r="H2093" s="14"/>
      <c r="I2093" s="14"/>
      <c r="J2093" s="15"/>
      <c r="K2093" s="64"/>
      <c r="L2093" s="64"/>
      <c r="M2093" s="15"/>
      <c r="N2093" s="81"/>
      <c r="O2093" s="82">
        <v>6567.62841796875</v>
      </c>
      <c r="P2093" s="82">
        <v>1617.7115478515625</v>
      </c>
      <c r="Q2093" s="75"/>
      <c r="R2093" s="83"/>
      <c r="S2093" s="83"/>
      <c r="T2093" s="77"/>
      <c r="U2093" s="77"/>
      <c r="V2093" s="77"/>
      <c r="W2093" s="77"/>
      <c r="X2093" s="50"/>
      <c r="Y2093" s="50"/>
      <c r="Z2093" s="50"/>
      <c r="AA2093" s="50"/>
      <c r="AB2093" s="49"/>
      <c r="AC2093" s="84">
        <v>2093</v>
      </c>
      <c r="AD20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3" s="78"/>
      <c r="AF2093" s="108"/>
      <c r="AI2093" s="3"/>
      <c r="AJ2093" s="3"/>
    </row>
    <row r="2094" spans="1:37" ht="34.049999999999997" customHeight="1" x14ac:dyDescent="0.3">
      <c r="A2094" s="13" t="s">
        <v>182</v>
      </c>
      <c r="D2094" s="14"/>
      <c r="E2094" s="14"/>
      <c r="F2094" s="79"/>
      <c r="G2094" s="80"/>
      <c r="H2094" s="14"/>
      <c r="I2094" s="14"/>
      <c r="J2094" s="15"/>
      <c r="K2094" s="64"/>
      <c r="L2094" s="64"/>
      <c r="M2094" s="15"/>
      <c r="N2094" s="81"/>
      <c r="O2094" s="82">
        <v>7385.1279296875</v>
      </c>
      <c r="P2094" s="82">
        <v>1303.533447265625</v>
      </c>
      <c r="Q2094" s="75"/>
      <c r="R2094" s="83"/>
      <c r="S2094" s="83"/>
      <c r="T2094" s="77"/>
      <c r="U2094" s="77"/>
      <c r="V2094" s="77"/>
      <c r="W2094" s="77"/>
      <c r="X2094" s="50"/>
      <c r="Y2094" s="50"/>
      <c r="Z2094" s="50"/>
      <c r="AA2094" s="50"/>
      <c r="AB2094" s="49"/>
      <c r="AC2094" s="84">
        <v>2094</v>
      </c>
      <c r="AD20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4" s="78"/>
      <c r="AF2094" s="108"/>
      <c r="AI2094" s="3"/>
      <c r="AJ2094" s="3"/>
    </row>
    <row r="2095" spans="1:37" ht="34.049999999999997" customHeight="1" x14ac:dyDescent="0.3">
      <c r="A2095" s="13" t="s">
        <v>183</v>
      </c>
      <c r="D2095" s="14"/>
      <c r="E2095" s="14"/>
      <c r="F2095" s="79"/>
      <c r="G2095" s="80"/>
      <c r="H2095" s="14"/>
      <c r="I2095" s="14"/>
      <c r="J2095" s="15"/>
      <c r="K2095" s="64"/>
      <c r="L2095" s="64"/>
      <c r="M2095" s="15"/>
      <c r="N2095" s="81"/>
      <c r="O2095" s="82">
        <v>6000.26025390625</v>
      </c>
      <c r="P2095" s="82">
        <v>8894.021484375</v>
      </c>
      <c r="Q2095" s="75"/>
      <c r="R2095" s="83"/>
      <c r="S2095" s="83"/>
      <c r="T2095" s="77"/>
      <c r="U2095" s="77"/>
      <c r="V2095" s="77"/>
      <c r="W2095" s="77"/>
      <c r="X2095" s="50"/>
      <c r="Y2095" s="50"/>
      <c r="Z2095" s="50"/>
      <c r="AA2095" s="50"/>
      <c r="AB2095" s="49"/>
      <c r="AC2095" s="84">
        <v>2095</v>
      </c>
      <c r="AD20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5" s="78"/>
      <c r="AF2095" s="108"/>
      <c r="AI2095" s="3"/>
      <c r="AJ2095" s="3"/>
    </row>
    <row r="2096" spans="1:37" ht="34.049999999999997" customHeight="1" x14ac:dyDescent="0.3">
      <c r="A2096" s="13" t="s">
        <v>184</v>
      </c>
      <c r="D2096" s="14"/>
      <c r="E2096" s="14"/>
      <c r="F2096" s="79"/>
      <c r="G2096" s="80"/>
      <c r="H2096" s="14"/>
      <c r="I2096" s="14"/>
      <c r="J2096" s="15"/>
      <c r="K2096" s="64"/>
      <c r="L2096" s="64"/>
      <c r="M2096" s="15"/>
      <c r="N2096" s="81"/>
      <c r="O2096" s="82">
        <v>9466.6474609375</v>
      </c>
      <c r="P2096" s="82">
        <v>6116.7890625</v>
      </c>
      <c r="Q2096" s="75"/>
      <c r="R2096" s="83"/>
      <c r="S2096" s="83"/>
      <c r="T2096" s="77"/>
      <c r="U2096" s="77"/>
      <c r="V2096" s="77"/>
      <c r="W2096" s="77"/>
      <c r="X2096" s="50"/>
      <c r="Y2096" s="50"/>
      <c r="Z2096" s="50"/>
      <c r="AA2096" s="50"/>
      <c r="AB2096" s="49"/>
      <c r="AC2096" s="84">
        <v>2096</v>
      </c>
      <c r="AD20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6" s="78"/>
      <c r="AF2096" s="108"/>
      <c r="AI2096" s="3"/>
      <c r="AJ2096" s="3"/>
    </row>
    <row r="2097" spans="1:36" ht="34.049999999999997" customHeight="1" x14ac:dyDescent="0.3">
      <c r="A2097" s="13" t="s">
        <v>185</v>
      </c>
      <c r="D2097" s="14"/>
      <c r="E2097" s="14"/>
      <c r="F2097" s="79"/>
      <c r="G2097" s="80"/>
      <c r="H2097" s="14"/>
      <c r="I2097" s="14"/>
      <c r="J2097" s="15"/>
      <c r="K2097" s="64"/>
      <c r="L2097" s="64"/>
      <c r="M2097" s="15"/>
      <c r="N2097" s="81"/>
      <c r="O2097" s="82">
        <v>7942.4267578125</v>
      </c>
      <c r="P2097" s="82">
        <v>1753.61376953125</v>
      </c>
      <c r="Q2097" s="75"/>
      <c r="R2097" s="83"/>
      <c r="S2097" s="83"/>
      <c r="T2097" s="77"/>
      <c r="U2097" s="77"/>
      <c r="V2097" s="77"/>
      <c r="W2097" s="77"/>
      <c r="X2097" s="50"/>
      <c r="Y2097" s="50"/>
      <c r="Z2097" s="50"/>
      <c r="AA2097" s="50"/>
      <c r="AB2097" s="49"/>
      <c r="AC2097" s="84">
        <v>2097</v>
      </c>
      <c r="AD20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7" s="78"/>
      <c r="AF2097" s="108"/>
      <c r="AI2097" s="3"/>
      <c r="AJ2097" s="3"/>
    </row>
    <row r="2098" spans="1:36" ht="34.049999999999997" customHeight="1" x14ac:dyDescent="0.3">
      <c r="A2098" s="13" t="s">
        <v>186</v>
      </c>
      <c r="D2098" s="14"/>
      <c r="E2098" s="14"/>
      <c r="F2098" s="79"/>
      <c r="G2098" s="80"/>
      <c r="H2098" s="14"/>
      <c r="I2098" s="14"/>
      <c r="J2098" s="15"/>
      <c r="K2098" s="64"/>
      <c r="L2098" s="64"/>
      <c r="M2098" s="15"/>
      <c r="N2098" s="81"/>
      <c r="O2098" s="82">
        <v>4474.77978515625</v>
      </c>
      <c r="P2098" s="82">
        <v>344.39358520507812</v>
      </c>
      <c r="Q2098" s="75"/>
      <c r="R2098" s="83"/>
      <c r="S2098" s="83"/>
      <c r="T2098" s="77"/>
      <c r="U2098" s="77"/>
      <c r="V2098" s="77"/>
      <c r="W2098" s="77"/>
      <c r="X2098" s="50"/>
      <c r="Y2098" s="50"/>
      <c r="Z2098" s="50"/>
      <c r="AA2098" s="50"/>
      <c r="AB2098" s="49"/>
      <c r="AC2098" s="84">
        <v>2098</v>
      </c>
      <c r="AD20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8" s="78"/>
      <c r="AF2098" s="108"/>
      <c r="AI2098" s="3"/>
      <c r="AJ2098" s="3"/>
    </row>
    <row r="2099" spans="1:36" ht="34.049999999999997" customHeight="1" x14ac:dyDescent="0.3">
      <c r="A2099" s="13" t="s">
        <v>187</v>
      </c>
      <c r="D2099" s="14"/>
      <c r="E2099" s="14"/>
      <c r="F2099" s="79"/>
      <c r="G2099" s="80"/>
      <c r="H2099" s="14"/>
      <c r="I2099" s="14"/>
      <c r="J2099" s="15"/>
      <c r="K2099" s="64"/>
      <c r="L2099" s="64"/>
      <c r="M2099" s="15"/>
      <c r="N2099" s="81"/>
      <c r="O2099" s="82">
        <v>3214.73828125</v>
      </c>
      <c r="P2099" s="82">
        <v>3830.932861328125</v>
      </c>
      <c r="Q2099" s="75"/>
      <c r="R2099" s="83"/>
      <c r="S2099" s="83"/>
      <c r="T2099" s="77"/>
      <c r="U2099" s="77"/>
      <c r="V2099" s="77"/>
      <c r="W2099" s="77"/>
      <c r="X2099" s="50"/>
      <c r="Y2099" s="50"/>
      <c r="Z2099" s="50"/>
      <c r="AA2099" s="50"/>
      <c r="AB2099" s="49"/>
      <c r="AC2099" s="84">
        <v>2099</v>
      </c>
      <c r="AD20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099" s="78"/>
      <c r="AF2099" s="108"/>
      <c r="AI2099" s="3"/>
      <c r="AJ2099" s="3"/>
    </row>
    <row r="2100" spans="1:36" ht="34.049999999999997" customHeight="1" x14ac:dyDescent="0.3">
      <c r="A2100" s="13" t="s">
        <v>188</v>
      </c>
      <c r="D2100" s="14"/>
      <c r="E2100" s="14"/>
      <c r="F2100" s="79"/>
      <c r="G2100" s="80"/>
      <c r="H2100" s="14"/>
      <c r="I2100" s="14"/>
      <c r="J2100" s="15"/>
      <c r="K2100" s="64"/>
      <c r="L2100" s="64"/>
      <c r="M2100" s="15"/>
      <c r="N2100" s="81"/>
      <c r="O2100" s="82">
        <v>6721.193359375</v>
      </c>
      <c r="P2100" s="82">
        <v>5188.7158203125</v>
      </c>
      <c r="Q2100" s="75"/>
      <c r="R2100" s="83"/>
      <c r="S2100" s="83"/>
      <c r="T2100" s="77"/>
      <c r="U2100" s="77"/>
      <c r="V2100" s="77"/>
      <c r="W2100" s="77"/>
      <c r="X2100" s="50"/>
      <c r="Y2100" s="50"/>
      <c r="Z2100" s="50"/>
      <c r="AA2100" s="50"/>
      <c r="AB2100" s="49"/>
      <c r="AC2100" s="84">
        <v>2100</v>
      </c>
      <c r="AD21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0" s="78"/>
      <c r="AF2100" s="108"/>
      <c r="AI2100" s="3"/>
      <c r="AJ2100" s="3"/>
    </row>
    <row r="2101" spans="1:36" ht="34.049999999999997" customHeight="1" x14ac:dyDescent="0.3">
      <c r="A2101" s="13" t="s">
        <v>189</v>
      </c>
      <c r="D2101" s="14"/>
      <c r="E2101" s="14"/>
      <c r="F2101" s="79"/>
      <c r="G2101" s="80"/>
      <c r="H2101" s="14"/>
      <c r="I2101" s="14"/>
      <c r="J2101" s="15"/>
      <c r="K2101" s="64"/>
      <c r="L2101" s="64"/>
      <c r="M2101" s="15"/>
      <c r="N2101" s="81"/>
      <c r="O2101" s="82">
        <v>8768.0595703125</v>
      </c>
      <c r="P2101" s="82">
        <v>2261.144287109375</v>
      </c>
      <c r="Q2101" s="75"/>
      <c r="R2101" s="83"/>
      <c r="S2101" s="83"/>
      <c r="T2101" s="77"/>
      <c r="U2101" s="77"/>
      <c r="V2101" s="77"/>
      <c r="W2101" s="77"/>
      <c r="X2101" s="50"/>
      <c r="Y2101" s="50"/>
      <c r="Z2101" s="50"/>
      <c r="AA2101" s="50"/>
      <c r="AB2101" s="49"/>
      <c r="AC2101" s="84">
        <v>2101</v>
      </c>
      <c r="AD21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1" s="78"/>
      <c r="AF2101" s="108"/>
      <c r="AI2101" s="3"/>
      <c r="AJ2101" s="3"/>
    </row>
    <row r="2102" spans="1:36" ht="34.049999999999997" customHeight="1" x14ac:dyDescent="0.3">
      <c r="A2102" s="13" t="s">
        <v>190</v>
      </c>
      <c r="D2102" s="14"/>
      <c r="E2102" s="14"/>
      <c r="F2102" s="79"/>
      <c r="G2102" s="80"/>
      <c r="H2102" s="14"/>
      <c r="I2102" s="14"/>
      <c r="J2102" s="15"/>
      <c r="K2102" s="64"/>
      <c r="L2102" s="64"/>
      <c r="M2102" s="15"/>
      <c r="N2102" s="81"/>
      <c r="O2102" s="82">
        <v>7545.43505859375</v>
      </c>
      <c r="P2102" s="82">
        <v>9064.873046875</v>
      </c>
      <c r="Q2102" s="75"/>
      <c r="R2102" s="83"/>
      <c r="S2102" s="83"/>
      <c r="T2102" s="77"/>
      <c r="U2102" s="77"/>
      <c r="V2102" s="77"/>
      <c r="W2102" s="77"/>
      <c r="X2102" s="50"/>
      <c r="Y2102" s="50"/>
      <c r="Z2102" s="50"/>
      <c r="AA2102" s="50"/>
      <c r="AB2102" s="49"/>
      <c r="AC2102" s="84">
        <v>2102</v>
      </c>
      <c r="AD21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2" s="78"/>
      <c r="AF2102" s="108"/>
      <c r="AI2102" s="3"/>
      <c r="AJ2102" s="3"/>
    </row>
    <row r="2103" spans="1:36" ht="34.049999999999997" customHeight="1" x14ac:dyDescent="0.3">
      <c r="A2103" s="13" t="s">
        <v>191</v>
      </c>
      <c r="D2103" s="14"/>
      <c r="E2103" s="14"/>
      <c r="F2103" s="79"/>
      <c r="G2103" s="80"/>
      <c r="H2103" s="14"/>
      <c r="I2103" s="14"/>
      <c r="J2103" s="15"/>
      <c r="K2103" s="64"/>
      <c r="L2103" s="64"/>
      <c r="M2103" s="15"/>
      <c r="N2103" s="81"/>
      <c r="O2103" s="82">
        <v>5014.3828125</v>
      </c>
      <c r="P2103" s="82">
        <v>7098.37548828125</v>
      </c>
      <c r="Q2103" s="75"/>
      <c r="R2103" s="83"/>
      <c r="S2103" s="83"/>
      <c r="T2103" s="77"/>
      <c r="U2103" s="77"/>
      <c r="V2103" s="77"/>
      <c r="W2103" s="77"/>
      <c r="X2103" s="50"/>
      <c r="Y2103" s="50"/>
      <c r="Z2103" s="50"/>
      <c r="AA2103" s="50"/>
      <c r="AB2103" s="49"/>
      <c r="AC2103" s="84">
        <v>2103</v>
      </c>
      <c r="AD21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3" s="78"/>
      <c r="AF2103" s="108"/>
      <c r="AI2103" s="3"/>
      <c r="AJ2103" s="3"/>
    </row>
    <row r="2104" spans="1:36" ht="34.049999999999997" customHeight="1" x14ac:dyDescent="0.3">
      <c r="A2104" s="13" t="s">
        <v>192</v>
      </c>
      <c r="D2104" s="14"/>
      <c r="E2104" s="14"/>
      <c r="F2104" s="79"/>
      <c r="G2104" s="80"/>
      <c r="H2104" s="14"/>
      <c r="I2104" s="14"/>
      <c r="J2104" s="15"/>
      <c r="K2104" s="64"/>
      <c r="L2104" s="64"/>
      <c r="M2104" s="15"/>
      <c r="N2104" s="81"/>
      <c r="O2104" s="82">
        <v>8004.75390625</v>
      </c>
      <c r="P2104" s="82">
        <v>6283.11474609375</v>
      </c>
      <c r="Q2104" s="75"/>
      <c r="R2104" s="83"/>
      <c r="S2104" s="83"/>
      <c r="T2104" s="77"/>
      <c r="U2104" s="77"/>
      <c r="V2104" s="77"/>
      <c r="W2104" s="77"/>
      <c r="X2104" s="50"/>
      <c r="Y2104" s="50"/>
      <c r="Z2104" s="50"/>
      <c r="AA2104" s="50"/>
      <c r="AB2104" s="49"/>
      <c r="AC2104" s="84">
        <v>2104</v>
      </c>
      <c r="AD21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4" s="78"/>
      <c r="AF2104" s="108"/>
      <c r="AI2104" s="3"/>
      <c r="AJ2104" s="3"/>
    </row>
    <row r="2105" spans="1:36" ht="34.049999999999997" customHeight="1" x14ac:dyDescent="0.3">
      <c r="A2105" s="13" t="s">
        <v>193</v>
      </c>
      <c r="D2105" s="14"/>
      <c r="E2105" s="14"/>
      <c r="F2105" s="79"/>
      <c r="G2105" s="80"/>
      <c r="H2105" s="14"/>
      <c r="I2105" s="14"/>
      <c r="J2105" s="15"/>
      <c r="K2105" s="64"/>
      <c r="L2105" s="64"/>
      <c r="M2105" s="15"/>
      <c r="N2105" s="81"/>
      <c r="O2105" s="82">
        <v>7416.34716796875</v>
      </c>
      <c r="P2105" s="82">
        <v>1613.5</v>
      </c>
      <c r="Q2105" s="75"/>
      <c r="R2105" s="83"/>
      <c r="S2105" s="83"/>
      <c r="T2105" s="77"/>
      <c r="U2105" s="77"/>
      <c r="V2105" s="77"/>
      <c r="W2105" s="77"/>
      <c r="X2105" s="50"/>
      <c r="Y2105" s="50"/>
      <c r="Z2105" s="50"/>
      <c r="AA2105" s="50"/>
      <c r="AB2105" s="49"/>
      <c r="AC2105" s="84">
        <v>2105</v>
      </c>
      <c r="AD21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5" s="78"/>
      <c r="AF2105" s="108"/>
      <c r="AI2105" s="3"/>
      <c r="AJ2105" s="3"/>
    </row>
    <row r="2106" spans="1:36" ht="34.049999999999997" customHeight="1" x14ac:dyDescent="0.3">
      <c r="A2106" s="13" t="s">
        <v>194</v>
      </c>
      <c r="D2106" s="14"/>
      <c r="E2106" s="14"/>
      <c r="F2106" s="79"/>
      <c r="G2106" s="80"/>
      <c r="H2106" s="14"/>
      <c r="I2106" s="14"/>
      <c r="J2106" s="15"/>
      <c r="K2106" s="64"/>
      <c r="L2106" s="64"/>
      <c r="M2106" s="15"/>
      <c r="N2106" s="81"/>
      <c r="O2106" s="82">
        <v>4300.38427734375</v>
      </c>
      <c r="P2106" s="82">
        <v>9082.337890625</v>
      </c>
      <c r="Q2106" s="75"/>
      <c r="R2106" s="83"/>
      <c r="S2106" s="83"/>
      <c r="T2106" s="77"/>
      <c r="U2106" s="77"/>
      <c r="V2106" s="77"/>
      <c r="W2106" s="77"/>
      <c r="X2106" s="50"/>
      <c r="Y2106" s="50"/>
      <c r="Z2106" s="50"/>
      <c r="AA2106" s="50"/>
      <c r="AB2106" s="49"/>
      <c r="AC2106" s="84">
        <v>2106</v>
      </c>
      <c r="AD21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6" s="78"/>
      <c r="AF2106" s="108"/>
      <c r="AI2106" s="3"/>
      <c r="AJ2106" s="3"/>
    </row>
    <row r="2107" spans="1:36" ht="34.049999999999997" customHeight="1" x14ac:dyDescent="0.3">
      <c r="A2107" s="13" t="s">
        <v>195</v>
      </c>
      <c r="D2107" s="14"/>
      <c r="E2107" s="14"/>
      <c r="F2107" s="79"/>
      <c r="G2107" s="80"/>
      <c r="H2107" s="14"/>
      <c r="I2107" s="14"/>
      <c r="J2107" s="15"/>
      <c r="K2107" s="64"/>
      <c r="L2107" s="64"/>
      <c r="M2107" s="15"/>
      <c r="N2107" s="81"/>
      <c r="O2107" s="82">
        <v>2502.724609375</v>
      </c>
      <c r="P2107" s="82">
        <v>8895.3583984375</v>
      </c>
      <c r="Q2107" s="75"/>
      <c r="R2107" s="83"/>
      <c r="S2107" s="83"/>
      <c r="T2107" s="77"/>
      <c r="U2107" s="77"/>
      <c r="V2107" s="77"/>
      <c r="W2107" s="77"/>
      <c r="X2107" s="50"/>
      <c r="Y2107" s="50"/>
      <c r="Z2107" s="50"/>
      <c r="AA2107" s="50"/>
      <c r="AB2107" s="49"/>
      <c r="AC2107" s="84">
        <v>2107</v>
      </c>
      <c r="AD21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7" s="78"/>
      <c r="AF2107" s="108"/>
      <c r="AI2107" s="3"/>
      <c r="AJ2107" s="3"/>
    </row>
    <row r="2108" spans="1:36" ht="34.049999999999997" customHeight="1" x14ac:dyDescent="0.3">
      <c r="A2108" s="13" t="s">
        <v>197</v>
      </c>
      <c r="D2108" s="14"/>
      <c r="E2108" s="14"/>
      <c r="F2108" s="79"/>
      <c r="G2108" s="80"/>
      <c r="H2108" s="14"/>
      <c r="I2108" s="14"/>
      <c r="J2108" s="15"/>
      <c r="K2108" s="64"/>
      <c r="L2108" s="64"/>
      <c r="M2108" s="15"/>
      <c r="N2108" s="81"/>
      <c r="O2108" s="82">
        <v>2135.518310546875</v>
      </c>
      <c r="P2108" s="82">
        <v>8883.5830078125</v>
      </c>
      <c r="Q2108" s="75"/>
      <c r="R2108" s="83"/>
      <c r="S2108" s="83"/>
      <c r="T2108" s="77"/>
      <c r="U2108" s="77"/>
      <c r="V2108" s="77"/>
      <c r="W2108" s="77"/>
      <c r="X2108" s="50"/>
      <c r="Y2108" s="50"/>
      <c r="Z2108" s="50"/>
      <c r="AA2108" s="50"/>
      <c r="AB2108" s="49"/>
      <c r="AC2108" s="84">
        <v>2108</v>
      </c>
      <c r="AD21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8" s="78"/>
      <c r="AF2108" s="108"/>
      <c r="AI2108" s="3"/>
      <c r="AJ2108" s="3"/>
    </row>
    <row r="2109" spans="1:36" ht="34.049999999999997" customHeight="1" x14ac:dyDescent="0.3">
      <c r="A2109" s="13" t="s">
        <v>198</v>
      </c>
      <c r="D2109" s="14"/>
      <c r="E2109" s="14"/>
      <c r="F2109" s="79"/>
      <c r="G2109" s="80"/>
      <c r="H2109" s="14"/>
      <c r="I2109" s="14"/>
      <c r="J2109" s="15"/>
      <c r="K2109" s="64"/>
      <c r="L2109" s="64"/>
      <c r="M2109" s="15"/>
      <c r="N2109" s="81"/>
      <c r="O2109" s="82">
        <v>5282.4267578125</v>
      </c>
      <c r="P2109" s="82">
        <v>9276.34375</v>
      </c>
      <c r="Q2109" s="75"/>
      <c r="R2109" s="83"/>
      <c r="S2109" s="83"/>
      <c r="T2109" s="77"/>
      <c r="U2109" s="77"/>
      <c r="V2109" s="77"/>
      <c r="W2109" s="77"/>
      <c r="X2109" s="50"/>
      <c r="Y2109" s="50"/>
      <c r="Z2109" s="50"/>
      <c r="AA2109" s="50"/>
      <c r="AB2109" s="49"/>
      <c r="AC2109" s="84">
        <v>2109</v>
      </c>
      <c r="AD21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09" s="78"/>
      <c r="AF2109" s="108"/>
      <c r="AI2109" s="3"/>
      <c r="AJ2109" s="3"/>
    </row>
    <row r="2110" spans="1:36" ht="34.049999999999997" customHeight="1" x14ac:dyDescent="0.3">
      <c r="A2110" s="13" t="s">
        <v>199</v>
      </c>
      <c r="D2110" s="14"/>
      <c r="E2110" s="14"/>
      <c r="F2110" s="79"/>
      <c r="G2110" s="80"/>
      <c r="H2110" s="14"/>
      <c r="I2110" s="14"/>
      <c r="J2110" s="15"/>
      <c r="K2110" s="64"/>
      <c r="L2110" s="64"/>
      <c r="M2110" s="15"/>
      <c r="N2110" s="81"/>
      <c r="O2110" s="82">
        <v>3543.66552734375</v>
      </c>
      <c r="P2110" s="82">
        <v>5975.68212890625</v>
      </c>
      <c r="Q2110" s="75"/>
      <c r="R2110" s="83"/>
      <c r="S2110" s="83"/>
      <c r="T2110" s="77"/>
      <c r="U2110" s="77"/>
      <c r="V2110" s="77"/>
      <c r="W2110" s="77"/>
      <c r="X2110" s="50"/>
      <c r="Y2110" s="50"/>
      <c r="Z2110" s="50"/>
      <c r="AA2110" s="50"/>
      <c r="AB2110" s="49"/>
      <c r="AC2110" s="84">
        <v>2110</v>
      </c>
      <c r="AD21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0" s="78"/>
      <c r="AF2110" s="108"/>
      <c r="AI2110" s="3"/>
      <c r="AJ2110" s="3"/>
    </row>
    <row r="2111" spans="1:36" ht="34.049999999999997" customHeight="1" x14ac:dyDescent="0.3">
      <c r="A2111" s="13" t="s">
        <v>200</v>
      </c>
      <c r="D2111" s="14"/>
      <c r="E2111" s="14"/>
      <c r="F2111" s="79"/>
      <c r="G2111" s="80"/>
      <c r="H2111" s="14"/>
      <c r="I2111" s="14"/>
      <c r="J2111" s="15"/>
      <c r="K2111" s="64"/>
      <c r="L2111" s="64"/>
      <c r="M2111" s="15"/>
      <c r="N2111" s="81"/>
      <c r="O2111" s="82">
        <v>2943.6357421875</v>
      </c>
      <c r="P2111" s="82">
        <v>9016.1474609375</v>
      </c>
      <c r="Q2111" s="75"/>
      <c r="R2111" s="83"/>
      <c r="S2111" s="83"/>
      <c r="T2111" s="77"/>
      <c r="U2111" s="77"/>
      <c r="V2111" s="77"/>
      <c r="W2111" s="77"/>
      <c r="X2111" s="50"/>
      <c r="Y2111" s="50"/>
      <c r="Z2111" s="50"/>
      <c r="AA2111" s="50"/>
      <c r="AB2111" s="49"/>
      <c r="AC2111" s="84">
        <v>2111</v>
      </c>
      <c r="AD21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1" s="78"/>
      <c r="AF2111" s="108"/>
      <c r="AI2111" s="3"/>
      <c r="AJ2111" s="3"/>
    </row>
    <row r="2112" spans="1:36" ht="34.049999999999997" customHeight="1" x14ac:dyDescent="0.3">
      <c r="A2112" s="13" t="s">
        <v>201</v>
      </c>
      <c r="D2112" s="14"/>
      <c r="E2112" s="14"/>
      <c r="F2112" s="79"/>
      <c r="G2112" s="80"/>
      <c r="H2112" s="14"/>
      <c r="I2112" s="14"/>
      <c r="J2112" s="15"/>
      <c r="K2112" s="64"/>
      <c r="L2112" s="64"/>
      <c r="M2112" s="15"/>
      <c r="N2112" s="81"/>
      <c r="O2112" s="82">
        <v>5805.85986328125</v>
      </c>
      <c r="P2112" s="82">
        <v>7482.38134765625</v>
      </c>
      <c r="Q2112" s="75"/>
      <c r="R2112" s="83"/>
      <c r="S2112" s="83"/>
      <c r="T2112" s="77"/>
      <c r="U2112" s="77"/>
      <c r="V2112" s="77"/>
      <c r="W2112" s="77"/>
      <c r="X2112" s="50"/>
      <c r="Y2112" s="50"/>
      <c r="Z2112" s="50"/>
      <c r="AA2112" s="50"/>
      <c r="AB2112" s="49"/>
      <c r="AC2112" s="84">
        <v>2112</v>
      </c>
      <c r="AD21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2" s="78"/>
      <c r="AF2112" s="108"/>
      <c r="AI2112" s="3"/>
      <c r="AJ2112" s="3"/>
    </row>
    <row r="2113" spans="1:36" ht="34.049999999999997" customHeight="1" x14ac:dyDescent="0.3">
      <c r="A2113" s="13" t="s">
        <v>202</v>
      </c>
      <c r="D2113" s="14"/>
      <c r="E2113" s="14"/>
      <c r="F2113" s="79"/>
      <c r="G2113" s="80"/>
      <c r="H2113" s="14"/>
      <c r="I2113" s="14"/>
      <c r="J2113" s="15"/>
      <c r="K2113" s="64"/>
      <c r="L2113" s="64"/>
      <c r="M2113" s="15"/>
      <c r="N2113" s="81"/>
      <c r="O2113" s="82">
        <v>9649.9951171875</v>
      </c>
      <c r="P2113" s="82">
        <v>4282.060546875</v>
      </c>
      <c r="Q2113" s="75"/>
      <c r="R2113" s="83"/>
      <c r="S2113" s="83"/>
      <c r="T2113" s="77"/>
      <c r="U2113" s="77"/>
      <c r="V2113" s="77"/>
      <c r="W2113" s="77"/>
      <c r="X2113" s="50"/>
      <c r="Y2113" s="50"/>
      <c r="Z2113" s="50"/>
      <c r="AA2113" s="50"/>
      <c r="AB2113" s="49"/>
      <c r="AC2113" s="84">
        <v>2113</v>
      </c>
      <c r="AD21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3" s="78"/>
      <c r="AF2113" s="108"/>
      <c r="AI2113" s="3"/>
      <c r="AJ2113" s="3"/>
    </row>
    <row r="2114" spans="1:36" ht="34.049999999999997" customHeight="1" x14ac:dyDescent="0.3">
      <c r="A2114" s="13" t="s">
        <v>203</v>
      </c>
      <c r="D2114" s="14"/>
      <c r="E2114" s="14"/>
      <c r="F2114" s="79"/>
      <c r="G2114" s="80"/>
      <c r="H2114" s="14"/>
      <c r="I2114" s="14"/>
      <c r="J2114" s="15"/>
      <c r="K2114" s="64"/>
      <c r="L2114" s="64"/>
      <c r="M2114" s="15"/>
      <c r="N2114" s="81"/>
      <c r="O2114" s="82">
        <v>6311.9638671875</v>
      </c>
      <c r="P2114" s="82">
        <v>1451.3006591796875</v>
      </c>
      <c r="Q2114" s="75"/>
      <c r="R2114" s="83"/>
      <c r="S2114" s="83"/>
      <c r="T2114" s="77"/>
      <c r="U2114" s="77"/>
      <c r="V2114" s="77"/>
      <c r="W2114" s="77"/>
      <c r="X2114" s="50"/>
      <c r="Y2114" s="50"/>
      <c r="Z2114" s="50"/>
      <c r="AA2114" s="50"/>
      <c r="AB2114" s="49"/>
      <c r="AC2114" s="84">
        <v>2114</v>
      </c>
      <c r="AD21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4" s="78"/>
      <c r="AF2114" s="108"/>
      <c r="AI2114" s="3"/>
      <c r="AJ2114" s="3"/>
    </row>
    <row r="2115" spans="1:36" ht="34.049999999999997" customHeight="1" x14ac:dyDescent="0.3">
      <c r="A2115" s="13" t="s">
        <v>204</v>
      </c>
      <c r="C2115" t="s">
        <v>174</v>
      </c>
      <c r="D2115" s="14"/>
      <c r="E2115" s="14"/>
      <c r="F2115" s="79"/>
      <c r="G2115" s="80"/>
      <c r="H2115" s="14"/>
      <c r="I2115" s="14"/>
      <c r="J2115" s="15" t="s">
        <v>174</v>
      </c>
      <c r="K2115" s="64"/>
      <c r="L2115" s="64"/>
      <c r="M2115" s="15"/>
      <c r="N2115" s="81"/>
      <c r="O2115" s="82">
        <v>6001.80419921875</v>
      </c>
      <c r="P2115" s="82">
        <v>3116.0537109375</v>
      </c>
      <c r="Q2115" s="75"/>
      <c r="R2115" s="83"/>
      <c r="S2115" s="83"/>
      <c r="T2115" s="77"/>
      <c r="U2115" s="77"/>
      <c r="V2115" s="77"/>
      <c r="W2115" s="77"/>
      <c r="X2115" s="50"/>
      <c r="Y2115" s="50"/>
      <c r="Z2115" s="50"/>
      <c r="AA2115" s="50"/>
      <c r="AB2115" s="49"/>
      <c r="AC2115" s="84">
        <v>2115</v>
      </c>
      <c r="AD21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5" s="78"/>
      <c r="AF2115" s="108"/>
      <c r="AI2115" s="3"/>
      <c r="AJ2115" s="3"/>
    </row>
    <row r="2116" spans="1:36" ht="34.049999999999997" customHeight="1" x14ac:dyDescent="0.3">
      <c r="A2116" s="13" t="s">
        <v>205</v>
      </c>
      <c r="C2116" t="s">
        <v>185</v>
      </c>
      <c r="D2116" s="14"/>
      <c r="E2116" s="14"/>
      <c r="F2116" s="79"/>
      <c r="G2116" s="80"/>
      <c r="H2116" s="14"/>
      <c r="I2116" s="14"/>
      <c r="J2116" s="15" t="s">
        <v>185</v>
      </c>
      <c r="K2116" s="64"/>
      <c r="L2116" s="64"/>
      <c r="M2116" s="15"/>
      <c r="N2116" s="81"/>
      <c r="O2116" s="82">
        <v>6914.099609375</v>
      </c>
      <c r="P2116" s="82">
        <v>3180.43701171875</v>
      </c>
      <c r="Q2116" s="75"/>
      <c r="R2116" s="83"/>
      <c r="S2116" s="83"/>
      <c r="T2116" s="77"/>
      <c r="U2116" s="77"/>
      <c r="V2116" s="77"/>
      <c r="W2116" s="77"/>
      <c r="X2116" s="50"/>
      <c r="Y2116" s="50"/>
      <c r="Z2116" s="50"/>
      <c r="AA2116" s="50"/>
      <c r="AB2116" s="49"/>
      <c r="AC2116" s="84">
        <v>2116</v>
      </c>
      <c r="AD21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6" s="78"/>
      <c r="AF2116" s="108"/>
      <c r="AI2116" s="3"/>
      <c r="AJ2116" s="3"/>
    </row>
    <row r="2117" spans="1:36" ht="34.049999999999997" customHeight="1" x14ac:dyDescent="0.3">
      <c r="A2117" s="13" t="s">
        <v>206</v>
      </c>
      <c r="C2117" t="s">
        <v>186</v>
      </c>
      <c r="D2117" s="14"/>
      <c r="E2117" s="14"/>
      <c r="F2117" s="79"/>
      <c r="G2117" s="80"/>
      <c r="H2117" s="14"/>
      <c r="I2117" s="14"/>
      <c r="J2117" s="15" t="s">
        <v>186</v>
      </c>
      <c r="K2117" s="64"/>
      <c r="L2117" s="64"/>
      <c r="M2117" s="15"/>
      <c r="N2117" s="81"/>
      <c r="O2117" s="82">
        <v>4381.52001953125</v>
      </c>
      <c r="P2117" s="82">
        <v>9155.607421875</v>
      </c>
      <c r="Q2117" s="75"/>
      <c r="R2117" s="83"/>
      <c r="S2117" s="83"/>
      <c r="T2117" s="77"/>
      <c r="U2117" s="77"/>
      <c r="V2117" s="77"/>
      <c r="W2117" s="77"/>
      <c r="X2117" s="50"/>
      <c r="Y2117" s="50"/>
      <c r="Z2117" s="50"/>
      <c r="AA2117" s="50"/>
      <c r="AB2117" s="49"/>
      <c r="AC2117" s="84">
        <v>2117</v>
      </c>
      <c r="AD21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7" s="78"/>
      <c r="AF2117" s="108"/>
      <c r="AI2117" s="3"/>
      <c r="AJ2117" s="3"/>
    </row>
    <row r="2118" spans="1:36" ht="34.049999999999997" customHeight="1" x14ac:dyDescent="0.3">
      <c r="A2118" s="13" t="s">
        <v>207</v>
      </c>
      <c r="C2118" t="s">
        <v>174</v>
      </c>
      <c r="D2118" s="14"/>
      <c r="E2118" s="14"/>
      <c r="F2118" s="79"/>
      <c r="G2118" s="80"/>
      <c r="H2118" s="14"/>
      <c r="I2118" s="14"/>
      <c r="J2118" s="15" t="s">
        <v>174</v>
      </c>
      <c r="K2118" s="64"/>
      <c r="L2118" s="64"/>
      <c r="M2118" s="15"/>
      <c r="N2118" s="81"/>
      <c r="O2118" s="82">
        <v>6845.19140625</v>
      </c>
      <c r="P2118" s="82">
        <v>9365.017578125</v>
      </c>
      <c r="Q2118" s="75"/>
      <c r="R2118" s="83"/>
      <c r="S2118" s="83"/>
      <c r="T2118" s="77"/>
      <c r="U2118" s="77"/>
      <c r="V2118" s="77"/>
      <c r="W2118" s="77"/>
      <c r="X2118" s="50"/>
      <c r="Y2118" s="50"/>
      <c r="Z2118" s="50"/>
      <c r="AA2118" s="50"/>
      <c r="AB2118" s="49"/>
      <c r="AC2118" s="84">
        <v>2118</v>
      </c>
      <c r="AD21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8" s="78"/>
      <c r="AF2118" s="108"/>
      <c r="AI2118" s="3"/>
      <c r="AJ2118" s="3"/>
    </row>
    <row r="2119" spans="1:36" ht="34.049999999999997" customHeight="1" x14ac:dyDescent="0.3">
      <c r="A2119" s="13" t="s">
        <v>208</v>
      </c>
      <c r="C2119" t="s">
        <v>187</v>
      </c>
      <c r="D2119" s="14"/>
      <c r="E2119" s="14"/>
      <c r="F2119" s="79"/>
      <c r="G2119" s="80"/>
      <c r="H2119" s="14"/>
      <c r="I2119" s="14"/>
      <c r="J2119" s="15" t="s">
        <v>187</v>
      </c>
      <c r="K2119" s="64"/>
      <c r="L2119" s="64"/>
      <c r="M2119" s="15"/>
      <c r="N2119" s="81"/>
      <c r="O2119" s="82">
        <v>4341.916015625</v>
      </c>
      <c r="P2119" s="82">
        <v>3666.4345703125</v>
      </c>
      <c r="Q2119" s="75"/>
      <c r="R2119" s="83"/>
      <c r="S2119" s="83"/>
      <c r="T2119" s="77"/>
      <c r="U2119" s="77"/>
      <c r="V2119" s="77"/>
      <c r="W2119" s="77"/>
      <c r="X2119" s="50"/>
      <c r="Y2119" s="50"/>
      <c r="Z2119" s="50"/>
      <c r="AA2119" s="50"/>
      <c r="AB2119" s="49"/>
      <c r="AC2119" s="84">
        <v>2119</v>
      </c>
      <c r="AD21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19" s="78"/>
      <c r="AF2119" s="108"/>
      <c r="AI2119" s="3"/>
      <c r="AJ2119" s="3"/>
    </row>
    <row r="2120" spans="1:36" ht="34.049999999999997" customHeight="1" x14ac:dyDescent="0.3">
      <c r="A2120" s="13" t="s">
        <v>209</v>
      </c>
      <c r="C2120" t="s">
        <v>186</v>
      </c>
      <c r="D2120" s="14"/>
      <c r="E2120" s="14"/>
      <c r="F2120" s="79"/>
      <c r="G2120" s="80"/>
      <c r="H2120" s="14"/>
      <c r="I2120" s="14"/>
      <c r="J2120" s="15" t="s">
        <v>186</v>
      </c>
      <c r="K2120" s="64"/>
      <c r="L2120" s="64"/>
      <c r="M2120" s="15"/>
      <c r="N2120" s="81"/>
      <c r="O2120" s="82">
        <v>3271.970458984375</v>
      </c>
      <c r="P2120" s="82">
        <v>3774.43896484375</v>
      </c>
      <c r="Q2120" s="75"/>
      <c r="R2120" s="83"/>
      <c r="S2120" s="83"/>
      <c r="T2120" s="77"/>
      <c r="U2120" s="77"/>
      <c r="V2120" s="77"/>
      <c r="W2120" s="77"/>
      <c r="X2120" s="50"/>
      <c r="Y2120" s="50"/>
      <c r="Z2120" s="50"/>
      <c r="AA2120" s="50"/>
      <c r="AB2120" s="49"/>
      <c r="AC2120" s="84">
        <v>2120</v>
      </c>
      <c r="AD21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0" s="78"/>
      <c r="AF2120" s="108"/>
      <c r="AI2120" s="3"/>
      <c r="AJ2120" s="3"/>
    </row>
    <row r="2121" spans="1:36" ht="34.049999999999997" customHeight="1" x14ac:dyDescent="0.3">
      <c r="A2121" s="13" t="s">
        <v>210</v>
      </c>
      <c r="C2121" t="s">
        <v>188</v>
      </c>
      <c r="D2121" s="14"/>
      <c r="E2121" s="14"/>
      <c r="F2121" s="79"/>
      <c r="G2121" s="80"/>
      <c r="H2121" s="14"/>
      <c r="I2121" s="14"/>
      <c r="J2121" s="15" t="s">
        <v>188</v>
      </c>
      <c r="K2121" s="64"/>
      <c r="L2121" s="64"/>
      <c r="M2121" s="15"/>
      <c r="N2121" s="81"/>
      <c r="O2121" s="82">
        <v>4405.19921875</v>
      </c>
      <c r="P2121" s="82">
        <v>308.83203125</v>
      </c>
      <c r="Q2121" s="75"/>
      <c r="R2121" s="83"/>
      <c r="S2121" s="83"/>
      <c r="T2121" s="77"/>
      <c r="U2121" s="77"/>
      <c r="V2121" s="77"/>
      <c r="W2121" s="77"/>
      <c r="X2121" s="50"/>
      <c r="Y2121" s="50"/>
      <c r="Z2121" s="50"/>
      <c r="AA2121" s="50"/>
      <c r="AB2121" s="49"/>
      <c r="AC2121" s="84">
        <v>2121</v>
      </c>
      <c r="AD21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1" s="78"/>
      <c r="AF2121" s="108"/>
      <c r="AI2121" s="3"/>
      <c r="AJ2121" s="3"/>
    </row>
    <row r="2122" spans="1:36" ht="34.049999999999997" customHeight="1" x14ac:dyDescent="0.3">
      <c r="A2122" s="13" t="s">
        <v>211</v>
      </c>
      <c r="C2122" t="s">
        <v>189</v>
      </c>
      <c r="D2122" s="14"/>
      <c r="E2122" s="14"/>
      <c r="F2122" s="79"/>
      <c r="G2122" s="80"/>
      <c r="H2122" s="14"/>
      <c r="I2122" s="14"/>
      <c r="J2122" s="15" t="s">
        <v>189</v>
      </c>
      <c r="K2122" s="64"/>
      <c r="L2122" s="64"/>
      <c r="M2122" s="15"/>
      <c r="N2122" s="81"/>
      <c r="O2122" s="82">
        <v>7721.04931640625</v>
      </c>
      <c r="P2122" s="82">
        <v>8104.95361328125</v>
      </c>
      <c r="Q2122" s="75"/>
      <c r="R2122" s="83"/>
      <c r="S2122" s="83"/>
      <c r="T2122" s="77"/>
      <c r="U2122" s="77"/>
      <c r="V2122" s="77"/>
      <c r="W2122" s="77"/>
      <c r="X2122" s="50"/>
      <c r="Y2122" s="50"/>
      <c r="Z2122" s="50"/>
      <c r="AA2122" s="50"/>
      <c r="AB2122" s="49"/>
      <c r="AC2122" s="84">
        <v>2122</v>
      </c>
      <c r="AD21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2" s="78"/>
      <c r="AF2122" s="108"/>
      <c r="AI2122" s="3"/>
      <c r="AJ2122" s="3"/>
    </row>
    <row r="2123" spans="1:36" ht="34.049999999999997" customHeight="1" x14ac:dyDescent="0.3">
      <c r="A2123" s="13" t="s">
        <v>212</v>
      </c>
      <c r="C2123" t="s">
        <v>190</v>
      </c>
      <c r="D2123" s="14"/>
      <c r="E2123" s="14"/>
      <c r="F2123" s="79"/>
      <c r="G2123" s="80"/>
      <c r="H2123" s="14"/>
      <c r="I2123" s="14"/>
      <c r="J2123" s="15" t="s">
        <v>190</v>
      </c>
      <c r="K2123" s="64"/>
      <c r="L2123" s="64"/>
      <c r="M2123" s="15"/>
      <c r="N2123" s="81"/>
      <c r="O2123" s="82">
        <v>4419.54345703125</v>
      </c>
      <c r="P2123" s="82">
        <v>8788.353515625</v>
      </c>
      <c r="Q2123" s="75"/>
      <c r="R2123" s="83"/>
      <c r="S2123" s="83"/>
      <c r="T2123" s="77"/>
      <c r="U2123" s="77"/>
      <c r="V2123" s="77"/>
      <c r="W2123" s="77"/>
      <c r="X2123" s="50"/>
      <c r="Y2123" s="50"/>
      <c r="Z2123" s="50"/>
      <c r="AA2123" s="50"/>
      <c r="AB2123" s="49"/>
      <c r="AC2123" s="84">
        <v>2123</v>
      </c>
      <c r="AD21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3" s="78"/>
      <c r="AF2123" s="108"/>
      <c r="AI2123" s="3"/>
      <c r="AJ2123" s="3"/>
    </row>
    <row r="2124" spans="1:36" ht="34.049999999999997" customHeight="1" x14ac:dyDescent="0.3">
      <c r="A2124" s="13" t="s">
        <v>213</v>
      </c>
      <c r="C2124" t="s">
        <v>178</v>
      </c>
      <c r="D2124" s="14"/>
      <c r="E2124" s="14"/>
      <c r="F2124" s="79"/>
      <c r="G2124" s="80"/>
      <c r="H2124" s="14"/>
      <c r="I2124" s="14"/>
      <c r="J2124" s="15" t="s">
        <v>178</v>
      </c>
      <c r="K2124" s="64"/>
      <c r="L2124" s="64"/>
      <c r="M2124" s="15"/>
      <c r="N2124" s="81"/>
      <c r="O2124" s="82">
        <v>8100.30517578125</v>
      </c>
      <c r="P2124" s="82">
        <v>2987.236083984375</v>
      </c>
      <c r="Q2124" s="75"/>
      <c r="R2124" s="83"/>
      <c r="S2124" s="83"/>
      <c r="T2124" s="77"/>
      <c r="U2124" s="77"/>
      <c r="V2124" s="77"/>
      <c r="W2124" s="77"/>
      <c r="X2124" s="50"/>
      <c r="Y2124" s="50"/>
      <c r="Z2124" s="50"/>
      <c r="AA2124" s="50"/>
      <c r="AB2124" s="49"/>
      <c r="AC2124" s="84">
        <v>2124</v>
      </c>
      <c r="AD21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4" s="78"/>
      <c r="AF2124" s="108"/>
      <c r="AI2124" s="3"/>
      <c r="AJ2124" s="3"/>
    </row>
    <row r="2125" spans="1:36" ht="34.049999999999997" customHeight="1" x14ac:dyDescent="0.3">
      <c r="A2125" s="13" t="s">
        <v>214</v>
      </c>
      <c r="C2125" t="s">
        <v>191</v>
      </c>
      <c r="D2125" s="14"/>
      <c r="E2125" s="14"/>
      <c r="F2125" s="79"/>
      <c r="G2125" s="80"/>
      <c r="H2125" s="14"/>
      <c r="I2125" s="14"/>
      <c r="J2125" s="15" t="s">
        <v>191</v>
      </c>
      <c r="K2125" s="64"/>
      <c r="L2125" s="64"/>
      <c r="M2125" s="15"/>
      <c r="N2125" s="81"/>
      <c r="O2125" s="82">
        <v>8551.8984375</v>
      </c>
      <c r="P2125" s="82">
        <v>1388.40625</v>
      </c>
      <c r="Q2125" s="75"/>
      <c r="R2125" s="83"/>
      <c r="S2125" s="83"/>
      <c r="T2125" s="77"/>
      <c r="U2125" s="77"/>
      <c r="V2125" s="77"/>
      <c r="W2125" s="77"/>
      <c r="X2125" s="50"/>
      <c r="Y2125" s="50"/>
      <c r="Z2125" s="50"/>
      <c r="AA2125" s="50"/>
      <c r="AB2125" s="49"/>
      <c r="AC2125" s="84">
        <v>2125</v>
      </c>
      <c r="AD21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5" s="78"/>
      <c r="AF2125" s="108"/>
      <c r="AI2125" s="3"/>
      <c r="AJ2125" s="3"/>
    </row>
    <row r="2126" spans="1:36" ht="34.049999999999997" customHeight="1" x14ac:dyDescent="0.3">
      <c r="A2126" s="13" t="s">
        <v>215</v>
      </c>
      <c r="C2126" t="s">
        <v>191</v>
      </c>
      <c r="D2126" s="14"/>
      <c r="E2126" s="14"/>
      <c r="F2126" s="79"/>
      <c r="G2126" s="80"/>
      <c r="H2126" s="14"/>
      <c r="I2126" s="14"/>
      <c r="J2126" s="15" t="s">
        <v>191</v>
      </c>
      <c r="K2126" s="64"/>
      <c r="L2126" s="64"/>
      <c r="M2126" s="15"/>
      <c r="N2126" s="81"/>
      <c r="O2126" s="82">
        <v>8953.8642578125</v>
      </c>
      <c r="P2126" s="82">
        <v>4687.8037109375</v>
      </c>
      <c r="Q2126" s="75"/>
      <c r="R2126" s="83"/>
      <c r="S2126" s="83"/>
      <c r="T2126" s="77"/>
      <c r="U2126" s="77"/>
      <c r="V2126" s="77"/>
      <c r="W2126" s="77"/>
      <c r="X2126" s="50"/>
      <c r="Y2126" s="50"/>
      <c r="Z2126" s="50"/>
      <c r="AA2126" s="50"/>
      <c r="AB2126" s="49"/>
      <c r="AC2126" s="84">
        <v>2126</v>
      </c>
      <c r="AD21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6" s="78"/>
      <c r="AF2126" s="108"/>
      <c r="AI2126" s="3"/>
      <c r="AJ2126" s="3"/>
    </row>
    <row r="2127" spans="1:36" ht="34.049999999999997" customHeight="1" x14ac:dyDescent="0.3">
      <c r="A2127" s="13" t="s">
        <v>216</v>
      </c>
      <c r="C2127" t="s">
        <v>175</v>
      </c>
      <c r="D2127" s="14"/>
      <c r="E2127" s="14"/>
      <c r="F2127" s="79"/>
      <c r="G2127" s="80"/>
      <c r="H2127" s="14"/>
      <c r="I2127" s="14"/>
      <c r="J2127" s="15" t="s">
        <v>175</v>
      </c>
      <c r="K2127" s="64"/>
      <c r="L2127" s="64"/>
      <c r="M2127" s="15"/>
      <c r="N2127" s="81"/>
      <c r="O2127" s="82">
        <v>6465.7978515625</v>
      </c>
      <c r="P2127" s="82">
        <v>560.40521240234375</v>
      </c>
      <c r="Q2127" s="75"/>
      <c r="R2127" s="83"/>
      <c r="S2127" s="83"/>
      <c r="T2127" s="77"/>
      <c r="U2127" s="77"/>
      <c r="V2127" s="77"/>
      <c r="W2127" s="77"/>
      <c r="X2127" s="50"/>
      <c r="Y2127" s="50"/>
      <c r="Z2127" s="50"/>
      <c r="AA2127" s="50"/>
      <c r="AB2127" s="49"/>
      <c r="AC2127" s="84">
        <v>2127</v>
      </c>
      <c r="AD21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7" s="78"/>
      <c r="AF2127" s="108"/>
      <c r="AI2127" s="3"/>
      <c r="AJ2127" s="3"/>
    </row>
    <row r="2128" spans="1:36" ht="34.049999999999997" customHeight="1" x14ac:dyDescent="0.3">
      <c r="A2128" s="13" t="s">
        <v>217</v>
      </c>
      <c r="C2128" t="s">
        <v>192</v>
      </c>
      <c r="D2128" s="14"/>
      <c r="E2128" s="14"/>
      <c r="F2128" s="79"/>
      <c r="G2128" s="80"/>
      <c r="H2128" s="14"/>
      <c r="I2128" s="14"/>
      <c r="J2128" s="15" t="s">
        <v>192</v>
      </c>
      <c r="K2128" s="64"/>
      <c r="L2128" s="64"/>
      <c r="M2128" s="15"/>
      <c r="N2128" s="81"/>
      <c r="O2128" s="82">
        <v>6775.0185546875</v>
      </c>
      <c r="P2128" s="82">
        <v>3322.12548828125</v>
      </c>
      <c r="Q2128" s="75"/>
      <c r="R2128" s="83"/>
      <c r="S2128" s="83"/>
      <c r="T2128" s="77"/>
      <c r="U2128" s="77"/>
      <c r="V2128" s="77"/>
      <c r="W2128" s="77"/>
      <c r="X2128" s="50"/>
      <c r="Y2128" s="50"/>
      <c r="Z2128" s="50"/>
      <c r="AA2128" s="50"/>
      <c r="AB2128" s="49"/>
      <c r="AC2128" s="84">
        <v>2128</v>
      </c>
      <c r="AD21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8" s="78"/>
      <c r="AF2128" s="108"/>
      <c r="AI2128" s="3"/>
      <c r="AJ2128" s="3"/>
    </row>
    <row r="2129" spans="1:36" ht="34.049999999999997" customHeight="1" x14ac:dyDescent="0.3">
      <c r="A2129" s="13" t="s">
        <v>218</v>
      </c>
      <c r="C2129" t="s">
        <v>178</v>
      </c>
      <c r="D2129" s="14"/>
      <c r="E2129" s="14"/>
      <c r="F2129" s="79"/>
      <c r="G2129" s="80"/>
      <c r="H2129" s="14"/>
      <c r="I2129" s="14"/>
      <c r="J2129" s="15" t="s">
        <v>178</v>
      </c>
      <c r="K2129" s="64"/>
      <c r="L2129" s="64"/>
      <c r="M2129" s="15"/>
      <c r="N2129" s="81"/>
      <c r="O2129" s="82">
        <v>9486.19921875</v>
      </c>
      <c r="P2129" s="82">
        <v>6744.01953125</v>
      </c>
      <c r="Q2129" s="75"/>
      <c r="R2129" s="83"/>
      <c r="S2129" s="83"/>
      <c r="T2129" s="77"/>
      <c r="U2129" s="77"/>
      <c r="V2129" s="77"/>
      <c r="W2129" s="77"/>
      <c r="X2129" s="50"/>
      <c r="Y2129" s="50"/>
      <c r="Z2129" s="50"/>
      <c r="AA2129" s="50"/>
      <c r="AB2129" s="49"/>
      <c r="AC2129" s="84">
        <v>2129</v>
      </c>
      <c r="AD21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29" s="78"/>
      <c r="AF2129" s="108"/>
      <c r="AI2129" s="3"/>
      <c r="AJ2129" s="3"/>
    </row>
    <row r="2130" spans="1:36" ht="34.049999999999997" customHeight="1" x14ac:dyDescent="0.3">
      <c r="A2130" s="13" t="s">
        <v>219</v>
      </c>
      <c r="C2130" t="s">
        <v>188</v>
      </c>
      <c r="D2130" s="14"/>
      <c r="E2130" s="14"/>
      <c r="F2130" s="79"/>
      <c r="G2130" s="80"/>
      <c r="H2130" s="14"/>
      <c r="I2130" s="14"/>
      <c r="J2130" s="15" t="s">
        <v>188</v>
      </c>
      <c r="K2130" s="64"/>
      <c r="L2130" s="64"/>
      <c r="M2130" s="15"/>
      <c r="N2130" s="81"/>
      <c r="O2130" s="82">
        <v>6789.0703125</v>
      </c>
      <c r="P2130" s="82">
        <v>7219.4921875</v>
      </c>
      <c r="Q2130" s="75"/>
      <c r="R2130" s="83"/>
      <c r="S2130" s="83"/>
      <c r="T2130" s="77"/>
      <c r="U2130" s="77"/>
      <c r="V2130" s="77"/>
      <c r="W2130" s="77"/>
      <c r="X2130" s="50"/>
      <c r="Y2130" s="50"/>
      <c r="Z2130" s="50"/>
      <c r="AA2130" s="50"/>
      <c r="AB2130" s="49"/>
      <c r="AC2130" s="84">
        <v>2130</v>
      </c>
      <c r="AD21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0" s="78"/>
      <c r="AF2130" s="108"/>
      <c r="AI2130" s="3"/>
      <c r="AJ2130" s="3"/>
    </row>
    <row r="2131" spans="1:36" ht="34.049999999999997" customHeight="1" x14ac:dyDescent="0.3">
      <c r="A2131" s="13" t="s">
        <v>220</v>
      </c>
      <c r="C2131" t="s">
        <v>193</v>
      </c>
      <c r="D2131" s="14"/>
      <c r="E2131" s="14"/>
      <c r="F2131" s="79"/>
      <c r="G2131" s="80"/>
      <c r="H2131" s="14"/>
      <c r="I2131" s="14"/>
      <c r="J2131" s="15" t="s">
        <v>193</v>
      </c>
      <c r="K2131" s="64"/>
      <c r="L2131" s="64"/>
      <c r="M2131" s="15"/>
      <c r="N2131" s="81"/>
      <c r="O2131" s="82">
        <v>9000.8974609375</v>
      </c>
      <c r="P2131" s="82">
        <v>6286.79296875</v>
      </c>
      <c r="Q2131" s="75"/>
      <c r="R2131" s="83"/>
      <c r="S2131" s="83"/>
      <c r="T2131" s="77"/>
      <c r="U2131" s="77"/>
      <c r="V2131" s="77"/>
      <c r="W2131" s="77"/>
      <c r="X2131" s="50"/>
      <c r="Y2131" s="50"/>
      <c r="Z2131" s="50"/>
      <c r="AA2131" s="50"/>
      <c r="AB2131" s="49"/>
      <c r="AC2131" s="84">
        <v>2131</v>
      </c>
      <c r="AD21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1" s="78"/>
      <c r="AF2131" s="108"/>
      <c r="AI2131" s="3"/>
      <c r="AJ2131" s="3"/>
    </row>
    <row r="2132" spans="1:36" ht="34.049999999999997" customHeight="1" x14ac:dyDescent="0.3">
      <c r="A2132" s="13" t="s">
        <v>221</v>
      </c>
      <c r="C2132" t="s">
        <v>194</v>
      </c>
      <c r="D2132" s="14"/>
      <c r="E2132" s="14"/>
      <c r="F2132" s="79"/>
      <c r="G2132" s="80"/>
      <c r="H2132" s="14"/>
      <c r="I2132" s="14"/>
      <c r="J2132" s="15" t="s">
        <v>194</v>
      </c>
      <c r="K2132" s="64"/>
      <c r="L2132" s="64"/>
      <c r="M2132" s="15"/>
      <c r="N2132" s="81"/>
      <c r="O2132" s="82">
        <v>2447.297119140625</v>
      </c>
      <c r="P2132" s="82">
        <v>6574.00048828125</v>
      </c>
      <c r="Q2132" s="75"/>
      <c r="R2132" s="83"/>
      <c r="S2132" s="83"/>
      <c r="T2132" s="77"/>
      <c r="U2132" s="77"/>
      <c r="V2132" s="77"/>
      <c r="W2132" s="77"/>
      <c r="X2132" s="50"/>
      <c r="Y2132" s="50"/>
      <c r="Z2132" s="50"/>
      <c r="AA2132" s="50"/>
      <c r="AB2132" s="49"/>
      <c r="AC2132" s="84">
        <v>2132</v>
      </c>
      <c r="AD21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2" s="78"/>
      <c r="AF2132" s="108"/>
      <c r="AI2132" s="3"/>
      <c r="AJ2132" s="3"/>
    </row>
    <row r="2133" spans="1:36" ht="34.049999999999997" customHeight="1" x14ac:dyDescent="0.3">
      <c r="A2133" s="13" t="s">
        <v>196</v>
      </c>
      <c r="C2133" t="s">
        <v>178</v>
      </c>
      <c r="D2133" s="14"/>
      <c r="E2133" s="14"/>
      <c r="F2133" s="79"/>
      <c r="G2133" s="80"/>
      <c r="H2133" s="14"/>
      <c r="I2133" s="14"/>
      <c r="J2133" s="15" t="s">
        <v>178</v>
      </c>
      <c r="K2133" s="64"/>
      <c r="L2133" s="64"/>
      <c r="M2133" s="15"/>
      <c r="N2133" s="81"/>
      <c r="O2133" s="82">
        <v>8746.1435546875</v>
      </c>
      <c r="P2133" s="82">
        <v>8327.4619140625</v>
      </c>
      <c r="Q2133" s="75"/>
      <c r="R2133" s="83"/>
      <c r="S2133" s="83"/>
      <c r="T2133" s="77"/>
      <c r="U2133" s="77"/>
      <c r="V2133" s="77"/>
      <c r="W2133" s="77"/>
      <c r="X2133" s="50"/>
      <c r="Y2133" s="50"/>
      <c r="Z2133" s="50"/>
      <c r="AA2133" s="50"/>
      <c r="AB2133" s="49"/>
      <c r="AC2133" s="84">
        <v>2133</v>
      </c>
      <c r="AD21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3" s="78"/>
      <c r="AF2133" s="108"/>
      <c r="AI2133" s="3"/>
      <c r="AJ2133" s="3"/>
    </row>
    <row r="2134" spans="1:36" ht="34.049999999999997" customHeight="1" x14ac:dyDescent="0.3">
      <c r="A2134" s="13" t="s">
        <v>222</v>
      </c>
      <c r="C2134" t="s">
        <v>178</v>
      </c>
      <c r="D2134" s="14"/>
      <c r="E2134" s="14"/>
      <c r="F2134" s="79"/>
      <c r="G2134" s="80"/>
      <c r="H2134" s="14"/>
      <c r="I2134" s="14"/>
      <c r="J2134" s="15" t="s">
        <v>178</v>
      </c>
      <c r="K2134" s="64"/>
      <c r="L2134" s="64"/>
      <c r="M2134" s="15"/>
      <c r="N2134" s="81"/>
      <c r="O2134" s="82">
        <v>1848.754150390625</v>
      </c>
      <c r="P2134" s="82">
        <v>2806.702880859375</v>
      </c>
      <c r="Q2134" s="75"/>
      <c r="R2134" s="83"/>
      <c r="S2134" s="83"/>
      <c r="T2134" s="77"/>
      <c r="U2134" s="77"/>
      <c r="V2134" s="77"/>
      <c r="W2134" s="77"/>
      <c r="X2134" s="50"/>
      <c r="Y2134" s="50"/>
      <c r="Z2134" s="50"/>
      <c r="AA2134" s="50"/>
      <c r="AB2134" s="49"/>
      <c r="AC2134" s="84">
        <v>2134</v>
      </c>
      <c r="AD21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4" s="78"/>
      <c r="AF2134" s="108"/>
      <c r="AI2134" s="3"/>
      <c r="AJ2134" s="3"/>
    </row>
    <row r="2135" spans="1:36" ht="34.049999999999997" customHeight="1" x14ac:dyDescent="0.3">
      <c r="A2135" s="13" t="s">
        <v>223</v>
      </c>
      <c r="C2135" t="s">
        <v>188</v>
      </c>
      <c r="D2135" s="14"/>
      <c r="E2135" s="14"/>
      <c r="F2135" s="79"/>
      <c r="G2135" s="80"/>
      <c r="H2135" s="14"/>
      <c r="I2135" s="14"/>
      <c r="J2135" s="15" t="s">
        <v>188</v>
      </c>
      <c r="K2135" s="64"/>
      <c r="L2135" s="64"/>
      <c r="M2135" s="15"/>
      <c r="N2135" s="81"/>
      <c r="O2135" s="82">
        <v>2145.383056640625</v>
      </c>
      <c r="P2135" s="82">
        <v>588.05938720703125</v>
      </c>
      <c r="Q2135" s="75"/>
      <c r="R2135" s="83"/>
      <c r="S2135" s="83"/>
      <c r="T2135" s="77"/>
      <c r="U2135" s="77"/>
      <c r="V2135" s="77"/>
      <c r="W2135" s="77"/>
      <c r="X2135" s="50"/>
      <c r="Y2135" s="50"/>
      <c r="Z2135" s="50"/>
      <c r="AA2135" s="50"/>
      <c r="AB2135" s="49"/>
      <c r="AC2135" s="84">
        <v>2135</v>
      </c>
      <c r="AD21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5" s="78"/>
      <c r="AF2135" s="108"/>
      <c r="AI2135" s="3"/>
      <c r="AJ2135" s="3"/>
    </row>
    <row r="2136" spans="1:36" ht="34.049999999999997" customHeight="1" x14ac:dyDescent="0.3">
      <c r="A2136" s="13" t="s">
        <v>224</v>
      </c>
      <c r="C2136" t="s">
        <v>173</v>
      </c>
      <c r="D2136" s="14"/>
      <c r="E2136" s="14"/>
      <c r="F2136" s="79"/>
      <c r="G2136" s="80"/>
      <c r="H2136" s="14"/>
      <c r="I2136" s="14"/>
      <c r="J2136" s="15" t="s">
        <v>173</v>
      </c>
      <c r="K2136" s="64"/>
      <c r="L2136" s="64"/>
      <c r="M2136" s="15"/>
      <c r="N2136" s="81"/>
      <c r="O2136" s="82">
        <v>5123.78515625</v>
      </c>
      <c r="P2136" s="82">
        <v>5933.17236328125</v>
      </c>
      <c r="Q2136" s="75"/>
      <c r="R2136" s="83"/>
      <c r="S2136" s="83"/>
      <c r="T2136" s="77"/>
      <c r="U2136" s="77"/>
      <c r="V2136" s="77"/>
      <c r="W2136" s="77"/>
      <c r="X2136" s="50"/>
      <c r="Y2136" s="50"/>
      <c r="Z2136" s="50"/>
      <c r="AA2136" s="50"/>
      <c r="AB2136" s="49"/>
      <c r="AC2136" s="84">
        <v>2136</v>
      </c>
      <c r="AD21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6" s="78"/>
      <c r="AF2136" s="108"/>
      <c r="AI2136" s="3"/>
      <c r="AJ2136" s="3"/>
    </row>
    <row r="2137" spans="1:36" ht="34.049999999999997" customHeight="1" x14ac:dyDescent="0.3">
      <c r="A2137" s="13" t="s">
        <v>225</v>
      </c>
      <c r="C2137" t="s">
        <v>178</v>
      </c>
      <c r="D2137" s="14"/>
      <c r="E2137" s="14"/>
      <c r="F2137" s="79"/>
      <c r="G2137" s="80"/>
      <c r="H2137" s="14"/>
      <c r="I2137" s="14"/>
      <c r="J2137" s="15" t="s">
        <v>178</v>
      </c>
      <c r="K2137" s="64"/>
      <c r="L2137" s="64"/>
      <c r="M2137" s="15"/>
      <c r="N2137" s="81"/>
      <c r="O2137" s="82">
        <v>6238.822265625</v>
      </c>
      <c r="P2137" s="82">
        <v>3250.729736328125</v>
      </c>
      <c r="Q2137" s="75"/>
      <c r="R2137" s="83"/>
      <c r="S2137" s="83"/>
      <c r="T2137" s="77"/>
      <c r="U2137" s="77"/>
      <c r="V2137" s="77"/>
      <c r="W2137" s="77"/>
      <c r="X2137" s="50"/>
      <c r="Y2137" s="50"/>
      <c r="Z2137" s="50"/>
      <c r="AA2137" s="50"/>
      <c r="AB2137" s="49"/>
      <c r="AC2137" s="84">
        <v>2137</v>
      </c>
      <c r="AD21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7" s="78"/>
      <c r="AF2137" s="108"/>
      <c r="AI2137" s="3"/>
      <c r="AJ2137" s="3"/>
    </row>
    <row r="2138" spans="1:36" ht="34.049999999999997" customHeight="1" x14ac:dyDescent="0.3">
      <c r="A2138" s="13" t="s">
        <v>226</v>
      </c>
      <c r="C2138" t="s">
        <v>195</v>
      </c>
      <c r="D2138" s="14"/>
      <c r="E2138" s="14"/>
      <c r="F2138" s="79"/>
      <c r="G2138" s="80"/>
      <c r="H2138" s="14"/>
      <c r="I2138" s="14"/>
      <c r="J2138" s="15" t="s">
        <v>195</v>
      </c>
      <c r="K2138" s="64"/>
      <c r="L2138" s="64"/>
      <c r="M2138" s="15"/>
      <c r="N2138" s="81"/>
      <c r="O2138" s="82">
        <v>3394.31640625</v>
      </c>
      <c r="P2138" s="82">
        <v>8001.09228515625</v>
      </c>
      <c r="Q2138" s="75"/>
      <c r="R2138" s="83"/>
      <c r="S2138" s="83"/>
      <c r="T2138" s="77"/>
      <c r="U2138" s="77"/>
      <c r="V2138" s="77"/>
      <c r="W2138" s="77"/>
      <c r="X2138" s="50"/>
      <c r="Y2138" s="50"/>
      <c r="Z2138" s="50"/>
      <c r="AA2138" s="50"/>
      <c r="AB2138" s="49"/>
      <c r="AC2138" s="84">
        <v>2138</v>
      </c>
      <c r="AD21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8" s="78"/>
      <c r="AF2138" s="108"/>
      <c r="AI2138" s="3"/>
      <c r="AJ2138" s="3"/>
    </row>
    <row r="2139" spans="1:36" ht="34.049999999999997" customHeight="1" x14ac:dyDescent="0.3">
      <c r="A2139" s="13" t="s">
        <v>227</v>
      </c>
      <c r="C2139" t="s">
        <v>178</v>
      </c>
      <c r="D2139" s="14"/>
      <c r="E2139" s="14"/>
      <c r="F2139" s="79"/>
      <c r="G2139" s="80"/>
      <c r="H2139" s="14"/>
      <c r="I2139" s="14"/>
      <c r="J2139" s="15" t="s">
        <v>178</v>
      </c>
      <c r="K2139" s="64"/>
      <c r="L2139" s="64"/>
      <c r="M2139" s="15"/>
      <c r="N2139" s="81"/>
      <c r="O2139" s="82">
        <v>6760.64208984375</v>
      </c>
      <c r="P2139" s="82">
        <v>1458.0299072265625</v>
      </c>
      <c r="Q2139" s="75"/>
      <c r="R2139" s="83"/>
      <c r="S2139" s="83"/>
      <c r="T2139" s="77"/>
      <c r="U2139" s="77"/>
      <c r="V2139" s="77"/>
      <c r="W2139" s="77"/>
      <c r="X2139" s="50"/>
      <c r="Y2139" s="50"/>
      <c r="Z2139" s="50"/>
      <c r="AA2139" s="50"/>
      <c r="AB2139" s="49"/>
      <c r="AC2139" s="84">
        <v>2139</v>
      </c>
      <c r="AD21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39" s="78"/>
      <c r="AF2139" s="108"/>
      <c r="AI2139" s="3"/>
      <c r="AJ2139" s="3"/>
    </row>
    <row r="2140" spans="1:36" ht="34.049999999999997" customHeight="1" x14ac:dyDescent="0.3">
      <c r="A2140" s="13" t="s">
        <v>228</v>
      </c>
      <c r="C2140" t="s">
        <v>194</v>
      </c>
      <c r="D2140" s="14"/>
      <c r="E2140" s="14"/>
      <c r="F2140" s="79"/>
      <c r="G2140" s="80"/>
      <c r="H2140" s="14"/>
      <c r="I2140" s="14"/>
      <c r="J2140" s="15" t="s">
        <v>194</v>
      </c>
      <c r="K2140" s="64"/>
      <c r="L2140" s="64"/>
      <c r="M2140" s="15"/>
      <c r="N2140" s="81"/>
      <c r="O2140" s="82">
        <v>4391.478515625</v>
      </c>
      <c r="P2140" s="82">
        <v>7486.59765625</v>
      </c>
      <c r="Q2140" s="75"/>
      <c r="R2140" s="83"/>
      <c r="S2140" s="83"/>
      <c r="T2140" s="77"/>
      <c r="U2140" s="77"/>
      <c r="V2140" s="77"/>
      <c r="W2140" s="77"/>
      <c r="X2140" s="50"/>
      <c r="Y2140" s="50"/>
      <c r="Z2140" s="50"/>
      <c r="AA2140" s="50"/>
      <c r="AB2140" s="49"/>
      <c r="AC2140" s="84">
        <v>2140</v>
      </c>
      <c r="AD21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0" s="78"/>
      <c r="AF2140" s="108"/>
      <c r="AI2140" s="3"/>
      <c r="AJ2140" s="3"/>
    </row>
    <row r="2141" spans="1:36" ht="34.049999999999997" customHeight="1" x14ac:dyDescent="0.3">
      <c r="A2141" s="13" t="s">
        <v>229</v>
      </c>
      <c r="C2141" t="s">
        <v>178</v>
      </c>
      <c r="D2141" s="14"/>
      <c r="E2141" s="14"/>
      <c r="F2141" s="79"/>
      <c r="G2141" s="80"/>
      <c r="H2141" s="14"/>
      <c r="I2141" s="14"/>
      <c r="J2141" s="15" t="s">
        <v>178</v>
      </c>
      <c r="K2141" s="64"/>
      <c r="L2141" s="64"/>
      <c r="M2141" s="15"/>
      <c r="N2141" s="81"/>
      <c r="O2141" s="82">
        <v>7963.04638671875</v>
      </c>
      <c r="P2141" s="82">
        <v>7639.6318359375</v>
      </c>
      <c r="Q2141" s="75"/>
      <c r="R2141" s="83"/>
      <c r="S2141" s="83"/>
      <c r="T2141" s="77"/>
      <c r="U2141" s="77"/>
      <c r="V2141" s="77"/>
      <c r="W2141" s="77"/>
      <c r="X2141" s="50"/>
      <c r="Y2141" s="50"/>
      <c r="Z2141" s="50"/>
      <c r="AA2141" s="50"/>
      <c r="AB2141" s="49"/>
      <c r="AC2141" s="84">
        <v>2141</v>
      </c>
      <c r="AD21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1" s="78"/>
      <c r="AF2141" s="108"/>
      <c r="AI2141" s="3"/>
      <c r="AJ2141" s="3"/>
    </row>
    <row r="2142" spans="1:36" ht="34.049999999999997" customHeight="1" x14ac:dyDescent="0.3">
      <c r="A2142" s="13" t="s">
        <v>230</v>
      </c>
      <c r="C2142" t="s">
        <v>196</v>
      </c>
      <c r="D2142" s="14"/>
      <c r="E2142" s="14"/>
      <c r="F2142" s="79"/>
      <c r="G2142" s="80"/>
      <c r="H2142" s="14"/>
      <c r="I2142" s="14"/>
      <c r="J2142" s="15" t="s">
        <v>196</v>
      </c>
      <c r="K2142" s="64"/>
      <c r="L2142" s="64"/>
      <c r="M2142" s="15"/>
      <c r="N2142" s="81"/>
      <c r="O2142" s="82">
        <v>1339.3050537109375</v>
      </c>
      <c r="P2142" s="82">
        <v>7075.79931640625</v>
      </c>
      <c r="Q2142" s="75"/>
      <c r="R2142" s="83"/>
      <c r="S2142" s="83"/>
      <c r="T2142" s="77"/>
      <c r="U2142" s="77"/>
      <c r="V2142" s="77"/>
      <c r="W2142" s="77"/>
      <c r="X2142" s="50"/>
      <c r="Y2142" s="50"/>
      <c r="Z2142" s="50"/>
      <c r="AA2142" s="50"/>
      <c r="AB2142" s="49"/>
      <c r="AC2142" s="84">
        <v>2142</v>
      </c>
      <c r="AD21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2" s="78"/>
      <c r="AF2142" s="108"/>
      <c r="AI2142" s="3"/>
      <c r="AJ2142" s="3"/>
    </row>
    <row r="2143" spans="1:36" ht="34.049999999999997" customHeight="1" x14ac:dyDescent="0.3">
      <c r="A2143" s="13" t="s">
        <v>231</v>
      </c>
      <c r="C2143" t="s">
        <v>197</v>
      </c>
      <c r="D2143" s="14"/>
      <c r="E2143" s="14"/>
      <c r="F2143" s="79"/>
      <c r="G2143" s="80"/>
      <c r="H2143" s="14"/>
      <c r="I2143" s="14"/>
      <c r="J2143" s="15" t="s">
        <v>197</v>
      </c>
      <c r="K2143" s="64"/>
      <c r="L2143" s="64"/>
      <c r="M2143" s="15"/>
      <c r="N2143" s="81"/>
      <c r="O2143" s="82">
        <v>3161.660888671875</v>
      </c>
      <c r="P2143" s="82">
        <v>4260.24658203125</v>
      </c>
      <c r="Q2143" s="75"/>
      <c r="R2143" s="83"/>
      <c r="S2143" s="83"/>
      <c r="T2143" s="77"/>
      <c r="U2143" s="77"/>
      <c r="V2143" s="77"/>
      <c r="W2143" s="77"/>
      <c r="X2143" s="50"/>
      <c r="Y2143" s="50"/>
      <c r="Z2143" s="50"/>
      <c r="AA2143" s="50"/>
      <c r="AB2143" s="49"/>
      <c r="AC2143" s="84">
        <v>2143</v>
      </c>
      <c r="AD21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3" s="78"/>
      <c r="AF2143" s="108"/>
      <c r="AI2143" s="3"/>
      <c r="AJ2143" s="3"/>
    </row>
    <row r="2144" spans="1:36" ht="34.049999999999997" customHeight="1" x14ac:dyDescent="0.3">
      <c r="A2144" s="13" t="s">
        <v>232</v>
      </c>
      <c r="C2144" t="s">
        <v>193</v>
      </c>
      <c r="D2144" s="14"/>
      <c r="E2144" s="14"/>
      <c r="F2144" s="79"/>
      <c r="G2144" s="80"/>
      <c r="H2144" s="14"/>
      <c r="I2144" s="14"/>
      <c r="J2144" s="15" t="s">
        <v>193</v>
      </c>
      <c r="K2144" s="64"/>
      <c r="L2144" s="64"/>
      <c r="M2144" s="15"/>
      <c r="N2144" s="81"/>
      <c r="O2144" s="82">
        <v>1448.0838623046875</v>
      </c>
      <c r="P2144" s="82">
        <v>7779.3125</v>
      </c>
      <c r="Q2144" s="75"/>
      <c r="R2144" s="83"/>
      <c r="S2144" s="83"/>
      <c r="T2144" s="77"/>
      <c r="U2144" s="77"/>
      <c r="V2144" s="77"/>
      <c r="W2144" s="77"/>
      <c r="X2144" s="50"/>
      <c r="Y2144" s="50"/>
      <c r="Z2144" s="50"/>
      <c r="AA2144" s="50"/>
      <c r="AB2144" s="49"/>
      <c r="AC2144" s="84">
        <v>2144</v>
      </c>
      <c r="AD21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4" s="78"/>
      <c r="AF2144" s="108"/>
      <c r="AI2144" s="3"/>
      <c r="AJ2144" s="3"/>
    </row>
    <row r="2145" spans="1:36" ht="34.049999999999997" customHeight="1" x14ac:dyDescent="0.3">
      <c r="A2145" s="13" t="s">
        <v>233</v>
      </c>
      <c r="C2145" t="s">
        <v>178</v>
      </c>
      <c r="D2145" s="14"/>
      <c r="E2145" s="14"/>
      <c r="F2145" s="79"/>
      <c r="G2145" s="80"/>
      <c r="H2145" s="14"/>
      <c r="I2145" s="14"/>
      <c r="J2145" s="15" t="s">
        <v>178</v>
      </c>
      <c r="K2145" s="64"/>
      <c r="L2145" s="64"/>
      <c r="M2145" s="15"/>
      <c r="N2145" s="81"/>
      <c r="O2145" s="82">
        <v>5476.14111328125</v>
      </c>
      <c r="P2145" s="82">
        <v>3126.6162109375</v>
      </c>
      <c r="Q2145" s="75"/>
      <c r="R2145" s="83"/>
      <c r="S2145" s="83"/>
      <c r="T2145" s="77"/>
      <c r="U2145" s="77"/>
      <c r="V2145" s="77"/>
      <c r="W2145" s="77"/>
      <c r="X2145" s="50"/>
      <c r="Y2145" s="50"/>
      <c r="Z2145" s="50"/>
      <c r="AA2145" s="50"/>
      <c r="AB2145" s="49"/>
      <c r="AC2145" s="84">
        <v>2145</v>
      </c>
      <c r="AD21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5" s="78"/>
      <c r="AF2145" s="108"/>
      <c r="AI2145" s="3"/>
      <c r="AJ2145" s="3"/>
    </row>
    <row r="2146" spans="1:36" ht="34.049999999999997" customHeight="1" x14ac:dyDescent="0.3">
      <c r="A2146" s="13" t="s">
        <v>234</v>
      </c>
      <c r="C2146" t="s">
        <v>186</v>
      </c>
      <c r="D2146" s="14"/>
      <c r="E2146" s="14"/>
      <c r="F2146" s="79"/>
      <c r="G2146" s="80"/>
      <c r="H2146" s="14"/>
      <c r="I2146" s="14"/>
      <c r="J2146" s="15" t="s">
        <v>186</v>
      </c>
      <c r="K2146" s="64"/>
      <c r="L2146" s="64"/>
      <c r="M2146" s="15"/>
      <c r="N2146" s="81"/>
      <c r="O2146" s="82">
        <v>5121.57373046875</v>
      </c>
      <c r="P2146" s="82">
        <v>9374.064453125</v>
      </c>
      <c r="Q2146" s="75"/>
      <c r="R2146" s="83"/>
      <c r="S2146" s="83"/>
      <c r="T2146" s="77"/>
      <c r="U2146" s="77"/>
      <c r="V2146" s="77"/>
      <c r="W2146" s="77"/>
      <c r="X2146" s="50"/>
      <c r="Y2146" s="50"/>
      <c r="Z2146" s="50"/>
      <c r="AA2146" s="50"/>
      <c r="AB2146" s="49"/>
      <c r="AC2146" s="84">
        <v>2146</v>
      </c>
      <c r="AD21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6" s="78"/>
      <c r="AF2146" s="108"/>
      <c r="AI2146" s="3"/>
      <c r="AJ2146" s="3"/>
    </row>
    <row r="2147" spans="1:36" ht="34.049999999999997" customHeight="1" x14ac:dyDescent="0.3">
      <c r="A2147" s="13" t="s">
        <v>235</v>
      </c>
      <c r="C2147" t="s">
        <v>190</v>
      </c>
      <c r="D2147" s="14"/>
      <c r="E2147" s="14"/>
      <c r="F2147" s="79"/>
      <c r="G2147" s="80"/>
      <c r="H2147" s="14"/>
      <c r="I2147" s="14"/>
      <c r="J2147" s="15" t="s">
        <v>190</v>
      </c>
      <c r="K2147" s="64"/>
      <c r="L2147" s="64"/>
      <c r="M2147" s="15"/>
      <c r="N2147" s="81"/>
      <c r="O2147" s="82">
        <v>5634.0029296875</v>
      </c>
      <c r="P2147" s="82">
        <v>7773.92626953125</v>
      </c>
      <c r="Q2147" s="75"/>
      <c r="R2147" s="83"/>
      <c r="S2147" s="83"/>
      <c r="T2147" s="77"/>
      <c r="U2147" s="77"/>
      <c r="V2147" s="77"/>
      <c r="W2147" s="77"/>
      <c r="X2147" s="50"/>
      <c r="Y2147" s="50"/>
      <c r="Z2147" s="50"/>
      <c r="AA2147" s="50"/>
      <c r="AB2147" s="49"/>
      <c r="AC2147" s="84">
        <v>2147</v>
      </c>
      <c r="AD21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7" s="78"/>
      <c r="AF2147" s="108"/>
      <c r="AI2147" s="3"/>
      <c r="AJ2147" s="3"/>
    </row>
    <row r="2148" spans="1:36" ht="34.049999999999997" customHeight="1" x14ac:dyDescent="0.3">
      <c r="A2148" s="13" t="s">
        <v>236</v>
      </c>
      <c r="C2148" t="s">
        <v>192</v>
      </c>
      <c r="D2148" s="14"/>
      <c r="E2148" s="14"/>
      <c r="F2148" s="79"/>
      <c r="G2148" s="80"/>
      <c r="H2148" s="14"/>
      <c r="I2148" s="14"/>
      <c r="J2148" s="15" t="s">
        <v>192</v>
      </c>
      <c r="K2148" s="64"/>
      <c r="L2148" s="64"/>
      <c r="M2148" s="15"/>
      <c r="N2148" s="81"/>
      <c r="O2148" s="82">
        <v>1777.9248046875</v>
      </c>
      <c r="P2148" s="82">
        <v>9166.3388671875</v>
      </c>
      <c r="Q2148" s="75"/>
      <c r="R2148" s="83"/>
      <c r="S2148" s="83"/>
      <c r="T2148" s="77"/>
      <c r="U2148" s="77"/>
      <c r="V2148" s="77"/>
      <c r="W2148" s="77"/>
      <c r="X2148" s="50"/>
      <c r="Y2148" s="50"/>
      <c r="Z2148" s="50"/>
      <c r="AA2148" s="50"/>
      <c r="AB2148" s="49"/>
      <c r="AC2148" s="84">
        <v>2148</v>
      </c>
      <c r="AD21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8" s="78"/>
      <c r="AF2148" s="108"/>
      <c r="AI2148" s="3"/>
      <c r="AJ2148" s="3"/>
    </row>
    <row r="2149" spans="1:36" ht="34.049999999999997" customHeight="1" x14ac:dyDescent="0.3">
      <c r="A2149" s="13" t="s">
        <v>237</v>
      </c>
      <c r="C2149" t="s">
        <v>178</v>
      </c>
      <c r="D2149" s="14"/>
      <c r="E2149" s="14"/>
      <c r="F2149" s="79"/>
      <c r="G2149" s="80"/>
      <c r="H2149" s="14"/>
      <c r="I2149" s="14"/>
      <c r="J2149" s="15" t="s">
        <v>178</v>
      </c>
      <c r="K2149" s="64"/>
      <c r="L2149" s="64"/>
      <c r="M2149" s="15"/>
      <c r="N2149" s="81"/>
      <c r="O2149" s="82">
        <v>9445.943359375</v>
      </c>
      <c r="P2149" s="82">
        <v>5683.06787109375</v>
      </c>
      <c r="Q2149" s="75"/>
      <c r="R2149" s="83"/>
      <c r="S2149" s="83"/>
      <c r="T2149" s="77"/>
      <c r="U2149" s="77"/>
      <c r="V2149" s="77"/>
      <c r="W2149" s="77"/>
      <c r="X2149" s="50"/>
      <c r="Y2149" s="50"/>
      <c r="Z2149" s="50"/>
      <c r="AA2149" s="50"/>
      <c r="AB2149" s="49"/>
      <c r="AC2149" s="84">
        <v>2149</v>
      </c>
      <c r="AD21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49" s="78"/>
      <c r="AF2149" s="108"/>
      <c r="AI2149" s="3"/>
      <c r="AJ2149" s="3"/>
    </row>
    <row r="2150" spans="1:36" ht="34.049999999999997" customHeight="1" x14ac:dyDescent="0.3">
      <c r="A2150" s="13" t="s">
        <v>238</v>
      </c>
      <c r="C2150" t="s">
        <v>178</v>
      </c>
      <c r="D2150" s="14"/>
      <c r="E2150" s="14"/>
      <c r="F2150" s="79"/>
      <c r="G2150" s="80"/>
      <c r="H2150" s="14"/>
      <c r="I2150" s="14"/>
      <c r="J2150" s="15" t="s">
        <v>178</v>
      </c>
      <c r="K2150" s="64"/>
      <c r="L2150" s="64"/>
      <c r="M2150" s="15"/>
      <c r="N2150" s="81"/>
      <c r="O2150" s="82">
        <v>4839.92138671875</v>
      </c>
      <c r="P2150" s="82">
        <v>3549.130859375</v>
      </c>
      <c r="Q2150" s="75"/>
      <c r="R2150" s="83"/>
      <c r="S2150" s="83"/>
      <c r="T2150" s="77"/>
      <c r="U2150" s="77"/>
      <c r="V2150" s="77"/>
      <c r="W2150" s="77"/>
      <c r="X2150" s="50"/>
      <c r="Y2150" s="50"/>
      <c r="Z2150" s="50"/>
      <c r="AA2150" s="50"/>
      <c r="AB2150" s="49"/>
      <c r="AC2150" s="84">
        <v>2150</v>
      </c>
      <c r="AD21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0" s="78"/>
      <c r="AF2150" s="108"/>
      <c r="AI2150" s="3"/>
      <c r="AJ2150" s="3"/>
    </row>
    <row r="2151" spans="1:36" ht="34.049999999999997" customHeight="1" x14ac:dyDescent="0.3">
      <c r="A2151" s="13" t="s">
        <v>239</v>
      </c>
      <c r="C2151" t="s">
        <v>174</v>
      </c>
      <c r="D2151" s="14"/>
      <c r="E2151" s="14"/>
      <c r="F2151" s="79"/>
      <c r="G2151" s="80"/>
      <c r="H2151" s="14"/>
      <c r="I2151" s="14"/>
      <c r="J2151" s="15" t="s">
        <v>174</v>
      </c>
      <c r="K2151" s="64"/>
      <c r="L2151" s="64"/>
      <c r="M2151" s="15"/>
      <c r="N2151" s="81"/>
      <c r="O2151" s="82">
        <v>2072.4697265625</v>
      </c>
      <c r="P2151" s="82">
        <v>2265.917236328125</v>
      </c>
      <c r="Q2151" s="75"/>
      <c r="R2151" s="83"/>
      <c r="S2151" s="83"/>
      <c r="T2151" s="77"/>
      <c r="U2151" s="77"/>
      <c r="V2151" s="77"/>
      <c r="W2151" s="77"/>
      <c r="X2151" s="50"/>
      <c r="Y2151" s="50"/>
      <c r="Z2151" s="50"/>
      <c r="AA2151" s="50"/>
      <c r="AB2151" s="49"/>
      <c r="AC2151" s="84">
        <v>2151</v>
      </c>
      <c r="AD21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1" s="78"/>
      <c r="AF2151" s="108"/>
      <c r="AI2151" s="3"/>
      <c r="AJ2151" s="3"/>
    </row>
    <row r="2152" spans="1:36" ht="34.049999999999997" customHeight="1" x14ac:dyDescent="0.3">
      <c r="A2152" s="13" t="s">
        <v>240</v>
      </c>
      <c r="C2152" t="s">
        <v>194</v>
      </c>
      <c r="D2152" s="14"/>
      <c r="E2152" s="14"/>
      <c r="F2152" s="79"/>
      <c r="G2152" s="80"/>
      <c r="H2152" s="14"/>
      <c r="I2152" s="14"/>
      <c r="J2152" s="15" t="s">
        <v>194</v>
      </c>
      <c r="K2152" s="64"/>
      <c r="L2152" s="64"/>
      <c r="M2152" s="15"/>
      <c r="N2152" s="81"/>
      <c r="O2152" s="82">
        <v>7769.2509765625</v>
      </c>
      <c r="P2152" s="82">
        <v>8651.3837890625</v>
      </c>
      <c r="Q2152" s="75"/>
      <c r="R2152" s="83"/>
      <c r="S2152" s="83"/>
      <c r="T2152" s="77"/>
      <c r="U2152" s="77"/>
      <c r="V2152" s="77"/>
      <c r="W2152" s="77"/>
      <c r="X2152" s="50"/>
      <c r="Y2152" s="50"/>
      <c r="Z2152" s="50"/>
      <c r="AA2152" s="50"/>
      <c r="AB2152" s="49"/>
      <c r="AC2152" s="84">
        <v>2152</v>
      </c>
      <c r="AD21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2" s="78"/>
      <c r="AF2152" s="108"/>
      <c r="AI2152" s="3"/>
      <c r="AJ2152" s="3"/>
    </row>
    <row r="2153" spans="1:36" ht="34.049999999999997" customHeight="1" x14ac:dyDescent="0.3">
      <c r="A2153" s="13" t="s">
        <v>241</v>
      </c>
      <c r="C2153" t="s">
        <v>194</v>
      </c>
      <c r="D2153" s="14"/>
      <c r="E2153" s="14"/>
      <c r="F2153" s="79"/>
      <c r="G2153" s="80"/>
      <c r="H2153" s="14"/>
      <c r="I2153" s="14"/>
      <c r="J2153" s="15" t="s">
        <v>194</v>
      </c>
      <c r="K2153" s="64"/>
      <c r="L2153" s="64"/>
      <c r="M2153" s="15"/>
      <c r="N2153" s="81"/>
      <c r="O2153" s="82">
        <v>5318.05029296875</v>
      </c>
      <c r="P2153" s="82">
        <v>1796.725830078125</v>
      </c>
      <c r="Q2153" s="75"/>
      <c r="R2153" s="83"/>
      <c r="S2153" s="83"/>
      <c r="T2153" s="77"/>
      <c r="U2153" s="77"/>
      <c r="V2153" s="77"/>
      <c r="W2153" s="77"/>
      <c r="X2153" s="50"/>
      <c r="Y2153" s="50"/>
      <c r="Z2153" s="50"/>
      <c r="AA2153" s="50"/>
      <c r="AB2153" s="49"/>
      <c r="AC2153" s="84">
        <v>2153</v>
      </c>
      <c r="AD21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3" s="78"/>
      <c r="AF2153" s="108"/>
      <c r="AI2153" s="3"/>
      <c r="AJ2153" s="3"/>
    </row>
    <row r="2154" spans="1:36" ht="34.049999999999997" customHeight="1" x14ac:dyDescent="0.3">
      <c r="A2154" s="13" t="s">
        <v>242</v>
      </c>
      <c r="C2154" t="s">
        <v>191</v>
      </c>
      <c r="D2154" s="14"/>
      <c r="E2154" s="14"/>
      <c r="F2154" s="79"/>
      <c r="G2154" s="80"/>
      <c r="H2154" s="14"/>
      <c r="I2154" s="14"/>
      <c r="J2154" s="15" t="s">
        <v>191</v>
      </c>
      <c r="K2154" s="64"/>
      <c r="L2154" s="64"/>
      <c r="M2154" s="15"/>
      <c r="N2154" s="81"/>
      <c r="O2154" s="82">
        <v>1321.2542724609375</v>
      </c>
      <c r="P2154" s="82">
        <v>6523.46826171875</v>
      </c>
      <c r="Q2154" s="75"/>
      <c r="R2154" s="83"/>
      <c r="S2154" s="83"/>
      <c r="T2154" s="77"/>
      <c r="U2154" s="77"/>
      <c r="V2154" s="77"/>
      <c r="W2154" s="77"/>
      <c r="X2154" s="50"/>
      <c r="Y2154" s="50"/>
      <c r="Z2154" s="50"/>
      <c r="AA2154" s="50"/>
      <c r="AB2154" s="49"/>
      <c r="AC2154" s="84">
        <v>2154</v>
      </c>
      <c r="AD21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4" s="78"/>
      <c r="AF2154" s="108"/>
      <c r="AI2154" s="3"/>
      <c r="AJ2154" s="3"/>
    </row>
    <row r="2155" spans="1:36" ht="34.049999999999997" customHeight="1" x14ac:dyDescent="0.3">
      <c r="A2155" s="13" t="s">
        <v>243</v>
      </c>
      <c r="C2155" t="s">
        <v>198</v>
      </c>
      <c r="D2155" s="14"/>
      <c r="E2155" s="14"/>
      <c r="F2155" s="79"/>
      <c r="G2155" s="80"/>
      <c r="H2155" s="14"/>
      <c r="I2155" s="14"/>
      <c r="J2155" s="15" t="s">
        <v>198</v>
      </c>
      <c r="K2155" s="64"/>
      <c r="L2155" s="64"/>
      <c r="M2155" s="15"/>
      <c r="N2155" s="81"/>
      <c r="O2155" s="82">
        <v>9017.0517578125</v>
      </c>
      <c r="P2155" s="82">
        <v>3983.5009765625</v>
      </c>
      <c r="Q2155" s="75"/>
      <c r="R2155" s="83"/>
      <c r="S2155" s="83"/>
      <c r="T2155" s="77"/>
      <c r="U2155" s="77"/>
      <c r="V2155" s="77"/>
      <c r="W2155" s="77"/>
      <c r="X2155" s="50"/>
      <c r="Y2155" s="50"/>
      <c r="Z2155" s="50"/>
      <c r="AA2155" s="50"/>
      <c r="AB2155" s="49"/>
      <c r="AC2155" s="84">
        <v>2155</v>
      </c>
      <c r="AD21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5" s="78"/>
      <c r="AF2155" s="108"/>
      <c r="AI2155" s="3"/>
      <c r="AJ2155" s="3"/>
    </row>
    <row r="2156" spans="1:36" ht="34.049999999999997" customHeight="1" x14ac:dyDescent="0.3">
      <c r="A2156" s="13" t="s">
        <v>244</v>
      </c>
      <c r="C2156" t="s">
        <v>199</v>
      </c>
      <c r="D2156" s="14"/>
      <c r="E2156" s="14"/>
      <c r="F2156" s="79"/>
      <c r="G2156" s="80"/>
      <c r="H2156" s="14"/>
      <c r="I2156" s="14"/>
      <c r="J2156" s="15" t="s">
        <v>199</v>
      </c>
      <c r="K2156" s="64"/>
      <c r="L2156" s="64"/>
      <c r="M2156" s="15"/>
      <c r="N2156" s="81"/>
      <c r="O2156" s="82">
        <v>6973.19677734375</v>
      </c>
      <c r="P2156" s="82">
        <v>8436.224609375</v>
      </c>
      <c r="Q2156" s="75"/>
      <c r="R2156" s="83"/>
      <c r="S2156" s="83"/>
      <c r="T2156" s="77"/>
      <c r="U2156" s="77"/>
      <c r="V2156" s="77"/>
      <c r="W2156" s="77"/>
      <c r="X2156" s="50"/>
      <c r="Y2156" s="50"/>
      <c r="Z2156" s="50"/>
      <c r="AA2156" s="50"/>
      <c r="AB2156" s="49"/>
      <c r="AC2156" s="84">
        <v>2156</v>
      </c>
      <c r="AD21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6" s="78"/>
      <c r="AF2156" s="108"/>
      <c r="AI2156" s="3"/>
      <c r="AJ2156" s="3"/>
    </row>
    <row r="2157" spans="1:36" ht="34.049999999999997" customHeight="1" x14ac:dyDescent="0.3">
      <c r="A2157" s="13" t="s">
        <v>245</v>
      </c>
      <c r="C2157" t="s">
        <v>178</v>
      </c>
      <c r="D2157" s="14"/>
      <c r="E2157" s="14"/>
      <c r="F2157" s="79"/>
      <c r="G2157" s="80"/>
      <c r="H2157" s="14"/>
      <c r="I2157" s="14"/>
      <c r="J2157" s="15" t="s">
        <v>178</v>
      </c>
      <c r="K2157" s="64"/>
      <c r="L2157" s="64"/>
      <c r="M2157" s="15"/>
      <c r="N2157" s="81"/>
      <c r="O2157" s="82">
        <v>5276.06640625</v>
      </c>
      <c r="P2157" s="82">
        <v>431.76263427734375</v>
      </c>
      <c r="Q2157" s="75"/>
      <c r="R2157" s="83"/>
      <c r="S2157" s="83"/>
      <c r="T2157" s="77"/>
      <c r="U2157" s="77"/>
      <c r="V2157" s="77"/>
      <c r="W2157" s="77"/>
      <c r="X2157" s="50"/>
      <c r="Y2157" s="50"/>
      <c r="Z2157" s="50"/>
      <c r="AA2157" s="50"/>
      <c r="AB2157" s="49"/>
      <c r="AC2157" s="84">
        <v>2157</v>
      </c>
      <c r="AD21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7" s="78"/>
      <c r="AF2157" s="108"/>
      <c r="AI2157" s="3"/>
      <c r="AJ2157" s="3"/>
    </row>
    <row r="2158" spans="1:36" ht="34.049999999999997" customHeight="1" x14ac:dyDescent="0.3">
      <c r="A2158" s="13" t="s">
        <v>246</v>
      </c>
      <c r="C2158" t="s">
        <v>200</v>
      </c>
      <c r="D2158" s="14"/>
      <c r="E2158" s="14"/>
      <c r="F2158" s="79"/>
      <c r="G2158" s="80"/>
      <c r="H2158" s="14"/>
      <c r="I2158" s="14"/>
      <c r="J2158" s="15" t="s">
        <v>200</v>
      </c>
      <c r="K2158" s="64"/>
      <c r="L2158" s="64"/>
      <c r="M2158" s="15"/>
      <c r="N2158" s="81"/>
      <c r="O2158" s="82">
        <v>6929.86767578125</v>
      </c>
      <c r="P2158" s="82">
        <v>9127.490234375</v>
      </c>
      <c r="Q2158" s="75"/>
      <c r="R2158" s="83"/>
      <c r="S2158" s="83"/>
      <c r="T2158" s="77"/>
      <c r="U2158" s="77"/>
      <c r="V2158" s="77"/>
      <c r="W2158" s="77"/>
      <c r="X2158" s="50"/>
      <c r="Y2158" s="50"/>
      <c r="Z2158" s="50"/>
      <c r="AA2158" s="50"/>
      <c r="AB2158" s="49"/>
      <c r="AC2158" s="84">
        <v>2158</v>
      </c>
      <c r="AD21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8" s="78"/>
      <c r="AF2158" s="108"/>
      <c r="AI2158" s="3"/>
      <c r="AJ2158" s="3"/>
    </row>
    <row r="2159" spans="1:36" ht="34.049999999999997" customHeight="1" x14ac:dyDescent="0.3">
      <c r="A2159" s="13" t="s">
        <v>247</v>
      </c>
      <c r="C2159" t="s">
        <v>178</v>
      </c>
      <c r="D2159" s="14"/>
      <c r="E2159" s="14"/>
      <c r="F2159" s="79"/>
      <c r="G2159" s="80"/>
      <c r="H2159" s="14"/>
      <c r="I2159" s="14"/>
      <c r="J2159" s="15" t="s">
        <v>178</v>
      </c>
      <c r="K2159" s="64"/>
      <c r="L2159" s="64"/>
      <c r="M2159" s="15"/>
      <c r="N2159" s="81"/>
      <c r="O2159" s="82">
        <v>8243.7548828125</v>
      </c>
      <c r="P2159" s="82">
        <v>2636.880859375</v>
      </c>
      <c r="Q2159" s="75"/>
      <c r="R2159" s="83"/>
      <c r="S2159" s="83"/>
      <c r="T2159" s="77"/>
      <c r="U2159" s="77"/>
      <c r="V2159" s="77"/>
      <c r="W2159" s="77"/>
      <c r="X2159" s="50"/>
      <c r="Y2159" s="50"/>
      <c r="Z2159" s="50"/>
      <c r="AA2159" s="50"/>
      <c r="AB2159" s="49"/>
      <c r="AC2159" s="84">
        <v>2159</v>
      </c>
      <c r="AD21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59" s="78"/>
      <c r="AF2159" s="108"/>
      <c r="AI2159" s="3"/>
      <c r="AJ2159" s="3"/>
    </row>
    <row r="2160" spans="1:36" ht="34.049999999999997" customHeight="1" x14ac:dyDescent="0.3">
      <c r="A2160" s="13" t="s">
        <v>248</v>
      </c>
      <c r="C2160" t="s">
        <v>189</v>
      </c>
      <c r="D2160" s="14"/>
      <c r="E2160" s="14"/>
      <c r="F2160" s="79"/>
      <c r="G2160" s="80"/>
      <c r="H2160" s="14"/>
      <c r="I2160" s="14"/>
      <c r="J2160" s="15" t="s">
        <v>189</v>
      </c>
      <c r="K2160" s="64"/>
      <c r="L2160" s="64"/>
      <c r="M2160" s="15"/>
      <c r="N2160" s="81"/>
      <c r="O2160" s="82">
        <v>1843.370849609375</v>
      </c>
      <c r="P2160" s="82">
        <v>5207.51953125</v>
      </c>
      <c r="Q2160" s="75"/>
      <c r="R2160" s="83"/>
      <c r="S2160" s="83"/>
      <c r="T2160" s="77"/>
      <c r="U2160" s="77"/>
      <c r="V2160" s="77"/>
      <c r="W2160" s="77"/>
      <c r="X2160" s="50"/>
      <c r="Y2160" s="50"/>
      <c r="Z2160" s="50"/>
      <c r="AA2160" s="50"/>
      <c r="AB2160" s="49"/>
      <c r="AC2160" s="84">
        <v>2160</v>
      </c>
      <c r="AD21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0" s="78"/>
      <c r="AF2160" s="108"/>
      <c r="AI2160" s="3"/>
      <c r="AJ2160" s="3"/>
    </row>
    <row r="2161" spans="1:36" ht="34.049999999999997" customHeight="1" x14ac:dyDescent="0.3">
      <c r="A2161" s="13" t="s">
        <v>249</v>
      </c>
      <c r="C2161" t="s">
        <v>188</v>
      </c>
      <c r="D2161" s="14"/>
      <c r="E2161" s="14"/>
      <c r="F2161" s="79"/>
      <c r="G2161" s="80"/>
      <c r="H2161" s="14"/>
      <c r="I2161" s="14"/>
      <c r="J2161" s="15" t="s">
        <v>188</v>
      </c>
      <c r="K2161" s="64"/>
      <c r="L2161" s="64"/>
      <c r="M2161" s="15"/>
      <c r="N2161" s="81"/>
      <c r="O2161" s="82">
        <v>1318.604248046875</v>
      </c>
      <c r="P2161" s="82">
        <v>5772.05322265625</v>
      </c>
      <c r="Q2161" s="75"/>
      <c r="R2161" s="83"/>
      <c r="S2161" s="83"/>
      <c r="T2161" s="77"/>
      <c r="U2161" s="77"/>
      <c r="V2161" s="77"/>
      <c r="W2161" s="77"/>
      <c r="X2161" s="50"/>
      <c r="Y2161" s="50"/>
      <c r="Z2161" s="50"/>
      <c r="AA2161" s="50"/>
      <c r="AB2161" s="49"/>
      <c r="AC2161" s="84">
        <v>2161</v>
      </c>
      <c r="AD21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1" s="78"/>
      <c r="AF2161" s="108"/>
      <c r="AI2161" s="3"/>
      <c r="AJ2161" s="3"/>
    </row>
    <row r="2162" spans="1:36" ht="34.049999999999997" customHeight="1" x14ac:dyDescent="0.3">
      <c r="A2162" s="13" t="s">
        <v>250</v>
      </c>
      <c r="C2162" t="s">
        <v>178</v>
      </c>
      <c r="D2162" s="14"/>
      <c r="E2162" s="14"/>
      <c r="F2162" s="79"/>
      <c r="G2162" s="80"/>
      <c r="H2162" s="14"/>
      <c r="I2162" s="14"/>
      <c r="J2162" s="15" t="s">
        <v>178</v>
      </c>
      <c r="K2162" s="64"/>
      <c r="L2162" s="64"/>
      <c r="M2162" s="15"/>
      <c r="N2162" s="81"/>
      <c r="O2162" s="82">
        <v>7672.64013671875</v>
      </c>
      <c r="P2162" s="82">
        <v>3068.324462890625</v>
      </c>
      <c r="Q2162" s="75"/>
      <c r="R2162" s="83"/>
      <c r="S2162" s="83"/>
      <c r="T2162" s="77"/>
      <c r="U2162" s="77"/>
      <c r="V2162" s="77"/>
      <c r="W2162" s="77"/>
      <c r="X2162" s="50"/>
      <c r="Y2162" s="50"/>
      <c r="Z2162" s="50"/>
      <c r="AA2162" s="50"/>
      <c r="AB2162" s="49"/>
      <c r="AC2162" s="84">
        <v>2162</v>
      </c>
      <c r="AD21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2" s="78"/>
      <c r="AF2162" s="108"/>
      <c r="AI2162" s="3"/>
      <c r="AJ2162" s="3"/>
    </row>
    <row r="2163" spans="1:36" ht="34.049999999999997" customHeight="1" x14ac:dyDescent="0.3">
      <c r="A2163" s="13" t="s">
        <v>251</v>
      </c>
      <c r="C2163" t="s">
        <v>201</v>
      </c>
      <c r="D2163" s="14"/>
      <c r="E2163" s="14"/>
      <c r="F2163" s="79"/>
      <c r="G2163" s="80"/>
      <c r="H2163" s="14"/>
      <c r="I2163" s="14"/>
      <c r="J2163" s="15" t="s">
        <v>201</v>
      </c>
      <c r="K2163" s="64"/>
      <c r="L2163" s="64"/>
      <c r="M2163" s="15"/>
      <c r="N2163" s="81"/>
      <c r="O2163" s="82">
        <v>3892.549560546875</v>
      </c>
      <c r="P2163" s="82">
        <v>8788.759765625</v>
      </c>
      <c r="Q2163" s="75"/>
      <c r="R2163" s="83"/>
      <c r="S2163" s="83"/>
      <c r="T2163" s="77"/>
      <c r="U2163" s="77"/>
      <c r="V2163" s="77"/>
      <c r="W2163" s="77"/>
      <c r="X2163" s="50"/>
      <c r="Y2163" s="50"/>
      <c r="Z2163" s="50"/>
      <c r="AA2163" s="50"/>
      <c r="AB2163" s="49"/>
      <c r="AC2163" s="84">
        <v>2163</v>
      </c>
      <c r="AD21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3" s="78"/>
      <c r="AF2163" s="108"/>
      <c r="AI2163" s="3"/>
      <c r="AJ2163" s="3"/>
    </row>
    <row r="2164" spans="1:36" ht="34.049999999999997" customHeight="1" x14ac:dyDescent="0.3">
      <c r="A2164" s="13" t="s">
        <v>252</v>
      </c>
      <c r="C2164" t="s">
        <v>202</v>
      </c>
      <c r="D2164" s="14"/>
      <c r="E2164" s="14"/>
      <c r="F2164" s="79"/>
      <c r="G2164" s="80"/>
      <c r="H2164" s="14"/>
      <c r="I2164" s="14"/>
      <c r="J2164" s="15" t="s">
        <v>202</v>
      </c>
      <c r="K2164" s="64"/>
      <c r="L2164" s="64"/>
      <c r="M2164" s="15"/>
      <c r="N2164" s="81"/>
      <c r="O2164" s="82">
        <v>3121.44287109375</v>
      </c>
      <c r="P2164" s="82">
        <v>8460.9013671875</v>
      </c>
      <c r="Q2164" s="75"/>
      <c r="R2164" s="83"/>
      <c r="S2164" s="83"/>
      <c r="T2164" s="77"/>
      <c r="U2164" s="77"/>
      <c r="V2164" s="77"/>
      <c r="W2164" s="77"/>
      <c r="X2164" s="50"/>
      <c r="Y2164" s="50"/>
      <c r="Z2164" s="50"/>
      <c r="AA2164" s="50"/>
      <c r="AB2164" s="49"/>
      <c r="AC2164" s="84">
        <v>2164</v>
      </c>
      <c r="AD21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4" s="78"/>
      <c r="AF2164" s="108"/>
      <c r="AI2164" s="3"/>
      <c r="AJ2164" s="3"/>
    </row>
    <row r="2165" spans="1:36" ht="34.049999999999997" customHeight="1" x14ac:dyDescent="0.3">
      <c r="A2165" s="13" t="s">
        <v>253</v>
      </c>
      <c r="C2165" t="s">
        <v>203</v>
      </c>
      <c r="D2165" s="14"/>
      <c r="E2165" s="14"/>
      <c r="F2165" s="79"/>
      <c r="G2165" s="80"/>
      <c r="H2165" s="14"/>
      <c r="I2165" s="14"/>
      <c r="J2165" s="15" t="s">
        <v>203</v>
      </c>
      <c r="K2165" s="64"/>
      <c r="L2165" s="64"/>
      <c r="M2165" s="15"/>
      <c r="N2165" s="81"/>
      <c r="O2165" s="82">
        <v>4327.53466796875</v>
      </c>
      <c r="P2165" s="82">
        <v>7569.91357421875</v>
      </c>
      <c r="Q2165" s="75"/>
      <c r="R2165" s="83"/>
      <c r="S2165" s="83"/>
      <c r="T2165" s="77"/>
      <c r="U2165" s="77"/>
      <c r="V2165" s="77"/>
      <c r="W2165" s="77"/>
      <c r="X2165" s="50"/>
      <c r="Y2165" s="50"/>
      <c r="Z2165" s="50"/>
      <c r="AA2165" s="50"/>
      <c r="AB2165" s="49"/>
      <c r="AC2165" s="84">
        <v>2165</v>
      </c>
      <c r="AD21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5" s="78"/>
      <c r="AF2165" s="108"/>
      <c r="AI2165" s="3"/>
      <c r="AJ2165" s="3"/>
    </row>
    <row r="2166" spans="1:36" ht="34.049999999999997" customHeight="1" x14ac:dyDescent="0.3">
      <c r="A2166" s="13" t="s">
        <v>254</v>
      </c>
      <c r="C2166" t="s">
        <v>178</v>
      </c>
      <c r="D2166" s="14"/>
      <c r="E2166" s="14"/>
      <c r="F2166" s="79"/>
      <c r="G2166" s="80"/>
      <c r="H2166" s="14"/>
      <c r="I2166" s="14"/>
      <c r="J2166" s="15" t="s">
        <v>178</v>
      </c>
      <c r="K2166" s="64"/>
      <c r="L2166" s="64"/>
      <c r="M2166" s="15"/>
      <c r="N2166" s="81"/>
      <c r="O2166" s="82">
        <v>1188.6214599609375</v>
      </c>
      <c r="P2166" s="82">
        <v>7802.45703125</v>
      </c>
      <c r="Q2166" s="75"/>
      <c r="R2166" s="83"/>
      <c r="S2166" s="83"/>
      <c r="T2166" s="77"/>
      <c r="U2166" s="77"/>
      <c r="V2166" s="77"/>
      <c r="W2166" s="77"/>
      <c r="X2166" s="50"/>
      <c r="Y2166" s="50"/>
      <c r="Z2166" s="50"/>
      <c r="AA2166" s="50"/>
      <c r="AB2166" s="49"/>
      <c r="AC2166" s="84">
        <v>2166</v>
      </c>
      <c r="AD21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6" s="78"/>
      <c r="AF2166" s="108"/>
      <c r="AI2166" s="3"/>
      <c r="AJ2166" s="3"/>
    </row>
    <row r="2167" spans="1:36" ht="34.049999999999997" customHeight="1" x14ac:dyDescent="0.3">
      <c r="A2167" s="13" t="s">
        <v>255</v>
      </c>
      <c r="C2167" t="s">
        <v>204</v>
      </c>
      <c r="D2167" s="14"/>
      <c r="E2167" s="14"/>
      <c r="F2167" s="79"/>
      <c r="G2167" s="80"/>
      <c r="H2167" s="14"/>
      <c r="I2167" s="14"/>
      <c r="J2167" s="15" t="s">
        <v>204</v>
      </c>
      <c r="K2167" s="64"/>
      <c r="L2167" s="64"/>
      <c r="M2167" s="15"/>
      <c r="N2167" s="81"/>
      <c r="O2167" s="82">
        <v>9580.2470703125</v>
      </c>
      <c r="P2167" s="82">
        <v>5980.21044921875</v>
      </c>
      <c r="Q2167" s="75"/>
      <c r="R2167" s="83"/>
      <c r="S2167" s="83"/>
      <c r="T2167" s="77"/>
      <c r="U2167" s="77"/>
      <c r="V2167" s="77"/>
      <c r="W2167" s="77"/>
      <c r="X2167" s="50"/>
      <c r="Y2167" s="50"/>
      <c r="Z2167" s="50"/>
      <c r="AA2167" s="50"/>
      <c r="AB2167" s="49"/>
      <c r="AC2167" s="84">
        <v>2167</v>
      </c>
      <c r="AD21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7" s="78"/>
      <c r="AF2167" s="108"/>
      <c r="AI2167" s="3"/>
      <c r="AJ2167" s="3"/>
    </row>
    <row r="2168" spans="1:36" ht="34.049999999999997" customHeight="1" x14ac:dyDescent="0.3">
      <c r="A2168" s="13" t="s">
        <v>256</v>
      </c>
      <c r="C2168" t="s">
        <v>205</v>
      </c>
      <c r="D2168" s="14"/>
      <c r="E2168" s="14"/>
      <c r="F2168" s="79"/>
      <c r="G2168" s="80"/>
      <c r="H2168" s="14"/>
      <c r="I2168" s="14"/>
      <c r="J2168" s="15" t="s">
        <v>205</v>
      </c>
      <c r="K2168" s="64"/>
      <c r="L2168" s="64"/>
      <c r="M2168" s="15"/>
      <c r="N2168" s="81"/>
      <c r="O2168" s="82">
        <v>4193.75439453125</v>
      </c>
      <c r="P2168" s="82">
        <v>8981.7080078125</v>
      </c>
      <c r="Q2168" s="75"/>
      <c r="R2168" s="83"/>
      <c r="S2168" s="83"/>
      <c r="T2168" s="77"/>
      <c r="U2168" s="77"/>
      <c r="V2168" s="77"/>
      <c r="W2168" s="77"/>
      <c r="X2168" s="50"/>
      <c r="Y2168" s="50"/>
      <c r="Z2168" s="50"/>
      <c r="AA2168" s="50"/>
      <c r="AB2168" s="49"/>
      <c r="AC2168" s="84">
        <v>2168</v>
      </c>
      <c r="AD21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8" s="78"/>
      <c r="AF2168" s="108"/>
      <c r="AI2168" s="3"/>
      <c r="AJ2168" s="3"/>
    </row>
    <row r="2169" spans="1:36" ht="34.049999999999997" customHeight="1" x14ac:dyDescent="0.3">
      <c r="A2169" s="13" t="s">
        <v>257</v>
      </c>
      <c r="C2169" t="s">
        <v>206</v>
      </c>
      <c r="D2169" s="14"/>
      <c r="E2169" s="14"/>
      <c r="F2169" s="79"/>
      <c r="G2169" s="80"/>
      <c r="H2169" s="14"/>
      <c r="I2169" s="14"/>
      <c r="J2169" s="15" t="s">
        <v>206</v>
      </c>
      <c r="K2169" s="64"/>
      <c r="L2169" s="64"/>
      <c r="M2169" s="15"/>
      <c r="N2169" s="81"/>
      <c r="O2169" s="82">
        <v>567.37255859375</v>
      </c>
      <c r="P2169" s="82">
        <v>6604.3876953125</v>
      </c>
      <c r="Q2169" s="75"/>
      <c r="R2169" s="83"/>
      <c r="S2169" s="83"/>
      <c r="T2169" s="77"/>
      <c r="U2169" s="77"/>
      <c r="V2169" s="77"/>
      <c r="W2169" s="77"/>
      <c r="X2169" s="50"/>
      <c r="Y2169" s="50"/>
      <c r="Z2169" s="50"/>
      <c r="AA2169" s="50"/>
      <c r="AB2169" s="49"/>
      <c r="AC2169" s="84">
        <v>2169</v>
      </c>
      <c r="AD21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69" s="78"/>
      <c r="AF2169" s="108"/>
      <c r="AI2169" s="3"/>
      <c r="AJ2169" s="3"/>
    </row>
    <row r="2170" spans="1:36" ht="34.049999999999997" customHeight="1" x14ac:dyDescent="0.3">
      <c r="A2170" s="13" t="s">
        <v>258</v>
      </c>
      <c r="C2170" t="s">
        <v>207</v>
      </c>
      <c r="D2170" s="14"/>
      <c r="E2170" s="14"/>
      <c r="F2170" s="79"/>
      <c r="G2170" s="80"/>
      <c r="H2170" s="14"/>
      <c r="I2170" s="14"/>
      <c r="J2170" s="15" t="s">
        <v>207</v>
      </c>
      <c r="K2170" s="64"/>
      <c r="L2170" s="64"/>
      <c r="M2170" s="15"/>
      <c r="N2170" s="81"/>
      <c r="O2170" s="82">
        <v>9490.0302734375</v>
      </c>
      <c r="P2170" s="82">
        <v>1863.9476318359375</v>
      </c>
      <c r="Q2170" s="75"/>
      <c r="R2170" s="83"/>
      <c r="S2170" s="83"/>
      <c r="T2170" s="77"/>
      <c r="U2170" s="77"/>
      <c r="V2170" s="77"/>
      <c r="W2170" s="77"/>
      <c r="X2170" s="50"/>
      <c r="Y2170" s="50"/>
      <c r="Z2170" s="50"/>
      <c r="AA2170" s="50"/>
      <c r="AB2170" s="49"/>
      <c r="AC2170" s="84">
        <v>2170</v>
      </c>
      <c r="AD21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0" s="78"/>
      <c r="AF2170" s="108"/>
      <c r="AI2170" s="3"/>
      <c r="AJ2170" s="3"/>
    </row>
    <row r="2171" spans="1:36" ht="34.049999999999997" customHeight="1" x14ac:dyDescent="0.3">
      <c r="A2171" s="13" t="s">
        <v>259</v>
      </c>
      <c r="C2171" t="s">
        <v>208</v>
      </c>
      <c r="D2171" s="14"/>
      <c r="E2171" s="14"/>
      <c r="F2171" s="79"/>
      <c r="G2171" s="80"/>
      <c r="H2171" s="14"/>
      <c r="I2171" s="14"/>
      <c r="J2171" s="15" t="s">
        <v>208</v>
      </c>
      <c r="K2171" s="64"/>
      <c r="L2171" s="64"/>
      <c r="M2171" s="15"/>
      <c r="N2171" s="81"/>
      <c r="O2171" s="82">
        <v>3672.9482421875</v>
      </c>
      <c r="P2171" s="82">
        <v>1557.91455078125</v>
      </c>
      <c r="Q2171" s="75"/>
      <c r="R2171" s="83"/>
      <c r="S2171" s="83"/>
      <c r="T2171" s="77"/>
      <c r="U2171" s="77"/>
      <c r="V2171" s="77"/>
      <c r="W2171" s="77"/>
      <c r="X2171" s="50"/>
      <c r="Y2171" s="50"/>
      <c r="Z2171" s="50"/>
      <c r="AA2171" s="50"/>
      <c r="AB2171" s="49"/>
      <c r="AC2171" s="84">
        <v>2171</v>
      </c>
      <c r="AD21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1" s="78"/>
      <c r="AF2171" s="108"/>
      <c r="AI2171" s="3"/>
      <c r="AJ2171" s="3"/>
    </row>
    <row r="2172" spans="1:36" ht="34.049999999999997" customHeight="1" x14ac:dyDescent="0.3">
      <c r="A2172" s="13" t="s">
        <v>260</v>
      </c>
      <c r="C2172" t="s">
        <v>178</v>
      </c>
      <c r="D2172" s="14"/>
      <c r="E2172" s="14"/>
      <c r="F2172" s="79"/>
      <c r="G2172" s="80"/>
      <c r="H2172" s="14"/>
      <c r="I2172" s="14"/>
      <c r="J2172" s="15" t="s">
        <v>178</v>
      </c>
      <c r="K2172" s="64"/>
      <c r="L2172" s="64"/>
      <c r="M2172" s="15"/>
      <c r="N2172" s="81"/>
      <c r="O2172" s="82">
        <v>2340.91796875</v>
      </c>
      <c r="P2172" s="82">
        <v>6805.697265625</v>
      </c>
      <c r="Q2172" s="75"/>
      <c r="R2172" s="83"/>
      <c r="S2172" s="83"/>
      <c r="T2172" s="77"/>
      <c r="U2172" s="77"/>
      <c r="V2172" s="77"/>
      <c r="W2172" s="77"/>
      <c r="X2172" s="50"/>
      <c r="Y2172" s="50"/>
      <c r="Z2172" s="50"/>
      <c r="AA2172" s="50"/>
      <c r="AB2172" s="49"/>
      <c r="AC2172" s="84">
        <v>2172</v>
      </c>
      <c r="AD21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2" s="78"/>
      <c r="AF2172" s="108"/>
      <c r="AI2172" s="3"/>
      <c r="AJ2172" s="3"/>
    </row>
    <row r="2173" spans="1:36" ht="34.049999999999997" customHeight="1" x14ac:dyDescent="0.3">
      <c r="A2173" s="13" t="s">
        <v>261</v>
      </c>
      <c r="C2173" t="s">
        <v>191</v>
      </c>
      <c r="D2173" s="14"/>
      <c r="E2173" s="14"/>
      <c r="F2173" s="79"/>
      <c r="G2173" s="80"/>
      <c r="H2173" s="14"/>
      <c r="I2173" s="14"/>
      <c r="J2173" s="15" t="s">
        <v>191</v>
      </c>
      <c r="K2173" s="64"/>
      <c r="L2173" s="64"/>
      <c r="M2173" s="15"/>
      <c r="N2173" s="81"/>
      <c r="O2173" s="82">
        <v>5001.7373046875</v>
      </c>
      <c r="P2173" s="82">
        <v>3714.228271484375</v>
      </c>
      <c r="Q2173" s="75"/>
      <c r="R2173" s="83"/>
      <c r="S2173" s="83"/>
      <c r="T2173" s="77"/>
      <c r="U2173" s="77"/>
      <c r="V2173" s="77"/>
      <c r="W2173" s="77"/>
      <c r="X2173" s="50"/>
      <c r="Y2173" s="50"/>
      <c r="Z2173" s="50"/>
      <c r="AA2173" s="50"/>
      <c r="AB2173" s="49"/>
      <c r="AC2173" s="84">
        <v>2173</v>
      </c>
      <c r="AD21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3" s="78"/>
      <c r="AF2173" s="108"/>
      <c r="AI2173" s="3"/>
      <c r="AJ2173" s="3"/>
    </row>
    <row r="2174" spans="1:36" ht="34.049999999999997" customHeight="1" x14ac:dyDescent="0.3">
      <c r="A2174" s="13" t="s">
        <v>262</v>
      </c>
      <c r="C2174" t="s">
        <v>191</v>
      </c>
      <c r="D2174" s="14"/>
      <c r="E2174" s="14"/>
      <c r="F2174" s="79"/>
      <c r="G2174" s="80"/>
      <c r="H2174" s="14"/>
      <c r="I2174" s="14"/>
      <c r="J2174" s="15" t="s">
        <v>191</v>
      </c>
      <c r="K2174" s="64"/>
      <c r="L2174" s="64"/>
      <c r="M2174" s="15"/>
      <c r="N2174" s="81"/>
      <c r="O2174" s="82">
        <v>2092.810302734375</v>
      </c>
      <c r="P2174" s="82">
        <v>8832.0126953125</v>
      </c>
      <c r="Q2174" s="75"/>
      <c r="R2174" s="83"/>
      <c r="S2174" s="83"/>
      <c r="T2174" s="77"/>
      <c r="U2174" s="77"/>
      <c r="V2174" s="77"/>
      <c r="W2174" s="77"/>
      <c r="X2174" s="50"/>
      <c r="Y2174" s="50"/>
      <c r="Z2174" s="50"/>
      <c r="AA2174" s="50"/>
      <c r="AB2174" s="49"/>
      <c r="AC2174" s="84">
        <v>2174</v>
      </c>
      <c r="AD21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4" s="78"/>
      <c r="AF2174" s="108"/>
      <c r="AI2174" s="3"/>
      <c r="AJ2174" s="3"/>
    </row>
    <row r="2175" spans="1:36" ht="34.049999999999997" customHeight="1" x14ac:dyDescent="0.3">
      <c r="A2175" s="13" t="s">
        <v>263</v>
      </c>
      <c r="C2175" t="s">
        <v>209</v>
      </c>
      <c r="D2175" s="14"/>
      <c r="E2175" s="14"/>
      <c r="F2175" s="79"/>
      <c r="G2175" s="80"/>
      <c r="H2175" s="14"/>
      <c r="I2175" s="14"/>
      <c r="J2175" s="15" t="s">
        <v>209</v>
      </c>
      <c r="K2175" s="64"/>
      <c r="L2175" s="64"/>
      <c r="M2175" s="15"/>
      <c r="N2175" s="81"/>
      <c r="O2175" s="82">
        <v>5566.24267578125</v>
      </c>
      <c r="P2175" s="82">
        <v>2200.942626953125</v>
      </c>
      <c r="Q2175" s="75"/>
      <c r="R2175" s="83"/>
      <c r="S2175" s="83"/>
      <c r="T2175" s="77"/>
      <c r="U2175" s="77"/>
      <c r="V2175" s="77"/>
      <c r="W2175" s="77"/>
      <c r="X2175" s="50"/>
      <c r="Y2175" s="50"/>
      <c r="Z2175" s="50"/>
      <c r="AA2175" s="50"/>
      <c r="AB2175" s="49"/>
      <c r="AC2175" s="84">
        <v>2175</v>
      </c>
      <c r="AD21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5" s="78"/>
      <c r="AF2175" s="108"/>
      <c r="AI2175" s="3"/>
      <c r="AJ2175" s="3"/>
    </row>
    <row r="2176" spans="1:36" ht="34.049999999999997" customHeight="1" x14ac:dyDescent="0.3">
      <c r="A2176" s="13" t="s">
        <v>264</v>
      </c>
      <c r="C2176" t="s">
        <v>210</v>
      </c>
      <c r="D2176" s="14"/>
      <c r="E2176" s="14"/>
      <c r="F2176" s="79"/>
      <c r="G2176" s="80"/>
      <c r="H2176" s="14"/>
      <c r="I2176" s="14"/>
      <c r="J2176" s="15" t="s">
        <v>210</v>
      </c>
      <c r="K2176" s="64"/>
      <c r="L2176" s="64"/>
      <c r="M2176" s="15"/>
      <c r="N2176" s="81"/>
      <c r="O2176" s="82">
        <v>4386.57373046875</v>
      </c>
      <c r="P2176" s="82">
        <v>8960.84765625</v>
      </c>
      <c r="Q2176" s="75"/>
      <c r="R2176" s="83"/>
      <c r="S2176" s="83"/>
      <c r="T2176" s="77"/>
      <c r="U2176" s="77"/>
      <c r="V2176" s="77"/>
      <c r="W2176" s="77"/>
      <c r="X2176" s="50"/>
      <c r="Y2176" s="50"/>
      <c r="Z2176" s="50"/>
      <c r="AA2176" s="50"/>
      <c r="AB2176" s="49"/>
      <c r="AC2176" s="84">
        <v>2176</v>
      </c>
      <c r="AD21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6" s="78"/>
      <c r="AF2176" s="108"/>
      <c r="AI2176" s="3"/>
      <c r="AJ2176" s="3"/>
    </row>
    <row r="2177" spans="1:36" ht="34.049999999999997" customHeight="1" x14ac:dyDescent="0.3">
      <c r="A2177" s="13" t="s">
        <v>265</v>
      </c>
      <c r="C2177" t="s">
        <v>178</v>
      </c>
      <c r="D2177" s="14"/>
      <c r="E2177" s="14"/>
      <c r="F2177" s="79"/>
      <c r="G2177" s="80"/>
      <c r="H2177" s="14"/>
      <c r="I2177" s="14"/>
      <c r="J2177" s="15" t="s">
        <v>178</v>
      </c>
      <c r="K2177" s="64"/>
      <c r="L2177" s="64"/>
      <c r="M2177" s="15"/>
      <c r="N2177" s="81"/>
      <c r="O2177" s="82">
        <v>1347.059326171875</v>
      </c>
      <c r="P2177" s="82">
        <v>3016.6025390625</v>
      </c>
      <c r="Q2177" s="75"/>
      <c r="R2177" s="83"/>
      <c r="S2177" s="83"/>
      <c r="T2177" s="77"/>
      <c r="U2177" s="77"/>
      <c r="V2177" s="77"/>
      <c r="W2177" s="77"/>
      <c r="X2177" s="50"/>
      <c r="Y2177" s="50"/>
      <c r="Z2177" s="50"/>
      <c r="AA2177" s="50"/>
      <c r="AB2177" s="49"/>
      <c r="AC2177" s="84">
        <v>2177</v>
      </c>
      <c r="AD21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7" s="78"/>
      <c r="AF2177" s="108"/>
      <c r="AI2177" s="3"/>
      <c r="AJ2177" s="3"/>
    </row>
    <row r="2178" spans="1:36" ht="34.049999999999997" customHeight="1" x14ac:dyDescent="0.3">
      <c r="A2178" s="13" t="s">
        <v>266</v>
      </c>
      <c r="C2178" t="s">
        <v>211</v>
      </c>
      <c r="D2178" s="14"/>
      <c r="E2178" s="14"/>
      <c r="F2178" s="79"/>
      <c r="G2178" s="80"/>
      <c r="H2178" s="14"/>
      <c r="I2178" s="14"/>
      <c r="J2178" s="15" t="s">
        <v>211</v>
      </c>
      <c r="K2178" s="64"/>
      <c r="L2178" s="64"/>
      <c r="M2178" s="15"/>
      <c r="N2178" s="81"/>
      <c r="O2178" s="82">
        <v>4530.3310546875</v>
      </c>
      <c r="P2178" s="82">
        <v>1494.1212158203125</v>
      </c>
      <c r="Q2178" s="75"/>
      <c r="R2178" s="83"/>
      <c r="S2178" s="83"/>
      <c r="T2178" s="77"/>
      <c r="U2178" s="77"/>
      <c r="V2178" s="77"/>
      <c r="W2178" s="77"/>
      <c r="X2178" s="50"/>
      <c r="Y2178" s="50"/>
      <c r="Z2178" s="50"/>
      <c r="AA2178" s="50"/>
      <c r="AB2178" s="49"/>
      <c r="AC2178" s="84">
        <v>2178</v>
      </c>
      <c r="AD21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8" s="78"/>
      <c r="AF2178" s="108"/>
      <c r="AI2178" s="3"/>
      <c r="AJ2178" s="3"/>
    </row>
    <row r="2179" spans="1:36" ht="34.049999999999997" customHeight="1" x14ac:dyDescent="0.3">
      <c r="A2179" s="13" t="s">
        <v>267</v>
      </c>
      <c r="C2179" t="s">
        <v>212</v>
      </c>
      <c r="D2179" s="14"/>
      <c r="E2179" s="14"/>
      <c r="F2179" s="79"/>
      <c r="G2179" s="80"/>
      <c r="H2179" s="14"/>
      <c r="I2179" s="14"/>
      <c r="J2179" s="15" t="s">
        <v>212</v>
      </c>
      <c r="K2179" s="64"/>
      <c r="L2179" s="64"/>
      <c r="M2179" s="15"/>
      <c r="N2179" s="81"/>
      <c r="O2179" s="82">
        <v>3456.41259765625</v>
      </c>
      <c r="P2179" s="82">
        <v>2665.742919921875</v>
      </c>
      <c r="Q2179" s="75"/>
      <c r="R2179" s="83"/>
      <c r="S2179" s="83"/>
      <c r="T2179" s="77"/>
      <c r="U2179" s="77"/>
      <c r="V2179" s="77"/>
      <c r="W2179" s="77"/>
      <c r="X2179" s="50"/>
      <c r="Y2179" s="50"/>
      <c r="Z2179" s="50"/>
      <c r="AA2179" s="50"/>
      <c r="AB2179" s="49"/>
      <c r="AC2179" s="84">
        <v>2179</v>
      </c>
      <c r="AD21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79" s="78"/>
      <c r="AF2179" s="108"/>
      <c r="AI2179" s="3"/>
      <c r="AJ2179" s="3"/>
    </row>
    <row r="2180" spans="1:36" ht="34.049999999999997" customHeight="1" x14ac:dyDescent="0.3">
      <c r="A2180" s="13" t="s">
        <v>268</v>
      </c>
      <c r="C2180" t="s">
        <v>213</v>
      </c>
      <c r="D2180" s="14"/>
      <c r="E2180" s="14"/>
      <c r="F2180" s="79"/>
      <c r="G2180" s="80"/>
      <c r="H2180" s="14"/>
      <c r="I2180" s="14"/>
      <c r="J2180" s="15" t="s">
        <v>213</v>
      </c>
      <c r="K2180" s="64"/>
      <c r="L2180" s="64"/>
      <c r="M2180" s="15"/>
      <c r="N2180" s="81"/>
      <c r="O2180" s="82">
        <v>5368.08984375</v>
      </c>
      <c r="P2180" s="82">
        <v>9497.8525390625</v>
      </c>
      <c r="Q2180" s="75"/>
      <c r="R2180" s="83"/>
      <c r="S2180" s="83"/>
      <c r="T2180" s="77"/>
      <c r="U2180" s="77"/>
      <c r="V2180" s="77"/>
      <c r="W2180" s="77"/>
      <c r="X2180" s="50"/>
      <c r="Y2180" s="50"/>
      <c r="Z2180" s="50"/>
      <c r="AA2180" s="50"/>
      <c r="AB2180" s="49"/>
      <c r="AC2180" s="84">
        <v>2180</v>
      </c>
      <c r="AD21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0" s="78"/>
      <c r="AF2180" s="108"/>
      <c r="AI2180" s="3"/>
      <c r="AJ2180" s="3"/>
    </row>
    <row r="2181" spans="1:36" ht="34.049999999999997" customHeight="1" x14ac:dyDescent="0.3">
      <c r="A2181" s="13" t="s">
        <v>269</v>
      </c>
      <c r="C2181" t="s">
        <v>214</v>
      </c>
      <c r="D2181" s="14"/>
      <c r="E2181" s="14"/>
      <c r="F2181" s="79"/>
      <c r="G2181" s="80"/>
      <c r="H2181" s="14"/>
      <c r="I2181" s="14"/>
      <c r="J2181" s="15" t="s">
        <v>214</v>
      </c>
      <c r="K2181" s="64"/>
      <c r="L2181" s="64"/>
      <c r="M2181" s="15"/>
      <c r="N2181" s="81"/>
      <c r="O2181" s="82">
        <v>5954.89453125</v>
      </c>
      <c r="P2181" s="82">
        <v>658.7025146484375</v>
      </c>
      <c r="Q2181" s="75"/>
      <c r="R2181" s="83"/>
      <c r="S2181" s="83"/>
      <c r="T2181" s="77"/>
      <c r="U2181" s="77"/>
      <c r="V2181" s="77"/>
      <c r="W2181" s="77"/>
      <c r="X2181" s="50"/>
      <c r="Y2181" s="50"/>
      <c r="Z2181" s="50"/>
      <c r="AA2181" s="50"/>
      <c r="AB2181" s="49"/>
      <c r="AC2181" s="84">
        <v>2181</v>
      </c>
      <c r="AD21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1" s="78"/>
      <c r="AF2181" s="108"/>
      <c r="AI2181" s="3"/>
      <c r="AJ2181" s="3"/>
    </row>
    <row r="2182" spans="1:36" ht="34.049999999999997" customHeight="1" x14ac:dyDescent="0.3">
      <c r="A2182" s="13" t="s">
        <v>270</v>
      </c>
      <c r="C2182" t="s">
        <v>211</v>
      </c>
      <c r="D2182" s="14"/>
      <c r="E2182" s="14"/>
      <c r="F2182" s="79"/>
      <c r="G2182" s="80"/>
      <c r="H2182" s="14"/>
      <c r="I2182" s="14"/>
      <c r="J2182" s="15" t="s">
        <v>211</v>
      </c>
      <c r="K2182" s="64"/>
      <c r="L2182" s="64"/>
      <c r="M2182" s="15"/>
      <c r="N2182" s="81"/>
      <c r="O2182" s="82">
        <v>8185.98828125</v>
      </c>
      <c r="P2182" s="82">
        <v>5570.21728515625</v>
      </c>
      <c r="Q2182" s="75"/>
      <c r="R2182" s="83"/>
      <c r="S2182" s="83"/>
      <c r="T2182" s="77"/>
      <c r="U2182" s="77"/>
      <c r="V2182" s="77"/>
      <c r="W2182" s="77"/>
      <c r="X2182" s="50"/>
      <c r="Y2182" s="50"/>
      <c r="Z2182" s="50"/>
      <c r="AA2182" s="50"/>
      <c r="AB2182" s="49"/>
      <c r="AC2182" s="84">
        <v>2182</v>
      </c>
      <c r="AD21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2" s="78"/>
      <c r="AF2182" s="108"/>
      <c r="AI2182" s="3"/>
      <c r="AJ2182" s="3"/>
    </row>
    <row r="2183" spans="1:36" ht="34.049999999999997" customHeight="1" x14ac:dyDescent="0.3">
      <c r="A2183" s="13" t="s">
        <v>271</v>
      </c>
      <c r="C2183" t="s">
        <v>178</v>
      </c>
      <c r="D2183" s="14"/>
      <c r="E2183" s="14"/>
      <c r="F2183" s="79"/>
      <c r="G2183" s="80"/>
      <c r="H2183" s="14"/>
      <c r="I2183" s="14"/>
      <c r="J2183" s="15" t="s">
        <v>178</v>
      </c>
      <c r="K2183" s="64"/>
      <c r="L2183" s="64"/>
      <c r="M2183" s="15"/>
      <c r="N2183" s="81"/>
      <c r="O2183" s="82">
        <v>2465.852783203125</v>
      </c>
      <c r="P2183" s="82">
        <v>9014.72265625</v>
      </c>
      <c r="Q2183" s="75"/>
      <c r="R2183" s="83"/>
      <c r="S2183" s="83"/>
      <c r="T2183" s="77"/>
      <c r="U2183" s="77"/>
      <c r="V2183" s="77"/>
      <c r="W2183" s="77"/>
      <c r="X2183" s="50"/>
      <c r="Y2183" s="50"/>
      <c r="Z2183" s="50"/>
      <c r="AA2183" s="50"/>
      <c r="AB2183" s="49"/>
      <c r="AC2183" s="84">
        <v>2183</v>
      </c>
      <c r="AD21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3" s="78"/>
      <c r="AF2183" s="108"/>
      <c r="AI2183" s="3"/>
      <c r="AJ2183" s="3"/>
    </row>
    <row r="2184" spans="1:36" ht="34.049999999999997" customHeight="1" x14ac:dyDescent="0.3">
      <c r="A2184" s="13" t="s">
        <v>272</v>
      </c>
      <c r="C2184" t="s">
        <v>194</v>
      </c>
      <c r="D2184" s="14"/>
      <c r="E2184" s="14"/>
      <c r="F2184" s="79"/>
      <c r="G2184" s="80"/>
      <c r="H2184" s="14"/>
      <c r="I2184" s="14"/>
      <c r="J2184" s="15" t="s">
        <v>194</v>
      </c>
      <c r="K2184" s="64"/>
      <c r="L2184" s="64"/>
      <c r="M2184" s="15"/>
      <c r="N2184" s="81"/>
      <c r="O2184" s="82">
        <v>3942.481689453125</v>
      </c>
      <c r="P2184" s="82">
        <v>1057.14892578125</v>
      </c>
      <c r="Q2184" s="75"/>
      <c r="R2184" s="83"/>
      <c r="S2184" s="83"/>
      <c r="T2184" s="77"/>
      <c r="U2184" s="77"/>
      <c r="V2184" s="77"/>
      <c r="W2184" s="77"/>
      <c r="X2184" s="50"/>
      <c r="Y2184" s="50"/>
      <c r="Z2184" s="50"/>
      <c r="AA2184" s="50"/>
      <c r="AB2184" s="49"/>
      <c r="AC2184" s="84">
        <v>2184</v>
      </c>
      <c r="AD21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4" s="78"/>
      <c r="AF2184" s="108"/>
      <c r="AI2184" s="3"/>
      <c r="AJ2184" s="3"/>
    </row>
    <row r="2185" spans="1:36" ht="34.049999999999997" customHeight="1" x14ac:dyDescent="0.3">
      <c r="A2185" s="13" t="s">
        <v>273</v>
      </c>
      <c r="C2185" t="s">
        <v>215</v>
      </c>
      <c r="D2185" s="14"/>
      <c r="E2185" s="14"/>
      <c r="F2185" s="79"/>
      <c r="G2185" s="80"/>
      <c r="H2185" s="14"/>
      <c r="I2185" s="14"/>
      <c r="J2185" s="15" t="s">
        <v>215</v>
      </c>
      <c r="K2185" s="64"/>
      <c r="L2185" s="64"/>
      <c r="M2185" s="15"/>
      <c r="N2185" s="81"/>
      <c r="O2185" s="82">
        <v>2431.29443359375</v>
      </c>
      <c r="P2185" s="82">
        <v>6411.57763671875</v>
      </c>
      <c r="Q2185" s="75"/>
      <c r="R2185" s="83"/>
      <c r="S2185" s="83"/>
      <c r="T2185" s="77"/>
      <c r="U2185" s="77"/>
      <c r="V2185" s="77"/>
      <c r="W2185" s="77"/>
      <c r="X2185" s="50"/>
      <c r="Y2185" s="50"/>
      <c r="Z2185" s="50"/>
      <c r="AA2185" s="50"/>
      <c r="AB2185" s="49"/>
      <c r="AC2185" s="84">
        <v>2185</v>
      </c>
      <c r="AD21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5" s="78"/>
      <c r="AF2185" s="108"/>
      <c r="AI2185" s="3"/>
      <c r="AJ2185" s="3"/>
    </row>
    <row r="2186" spans="1:36" ht="34.049999999999997" customHeight="1" x14ac:dyDescent="0.3">
      <c r="A2186" s="13" t="s">
        <v>274</v>
      </c>
      <c r="C2186" t="s">
        <v>216</v>
      </c>
      <c r="D2186" s="14"/>
      <c r="E2186" s="14"/>
      <c r="F2186" s="79"/>
      <c r="G2186" s="80"/>
      <c r="H2186" s="14"/>
      <c r="I2186" s="14"/>
      <c r="J2186" s="15" t="s">
        <v>216</v>
      </c>
      <c r="K2186" s="64"/>
      <c r="L2186" s="64"/>
      <c r="M2186" s="15"/>
      <c r="N2186" s="81"/>
      <c r="O2186" s="82">
        <v>2818.585205078125</v>
      </c>
      <c r="P2186" s="82">
        <v>8554.171875</v>
      </c>
      <c r="Q2186" s="75"/>
      <c r="R2186" s="83"/>
      <c r="S2186" s="83"/>
      <c r="T2186" s="77"/>
      <c r="U2186" s="77"/>
      <c r="V2186" s="77"/>
      <c r="W2186" s="77"/>
      <c r="X2186" s="50"/>
      <c r="Y2186" s="50"/>
      <c r="Z2186" s="50"/>
      <c r="AA2186" s="50"/>
      <c r="AB2186" s="49"/>
      <c r="AC2186" s="84">
        <v>2186</v>
      </c>
      <c r="AD21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6" s="78"/>
      <c r="AF2186" s="108"/>
      <c r="AI2186" s="3"/>
      <c r="AJ2186" s="3"/>
    </row>
    <row r="2187" spans="1:36" ht="34.049999999999997" customHeight="1" x14ac:dyDescent="0.3">
      <c r="A2187" s="13" t="s">
        <v>275</v>
      </c>
      <c r="C2187" t="s">
        <v>217</v>
      </c>
      <c r="D2187" s="14"/>
      <c r="E2187" s="14"/>
      <c r="F2187" s="79"/>
      <c r="G2187" s="80"/>
      <c r="H2187" s="14"/>
      <c r="I2187" s="14"/>
      <c r="J2187" s="15" t="s">
        <v>217</v>
      </c>
      <c r="K2187" s="64"/>
      <c r="L2187" s="64"/>
      <c r="M2187" s="15"/>
      <c r="N2187" s="81"/>
      <c r="O2187" s="82">
        <v>2222.63330078125</v>
      </c>
      <c r="P2187" s="82">
        <v>1163.7908935546875</v>
      </c>
      <c r="Q2187" s="75"/>
      <c r="R2187" s="83"/>
      <c r="S2187" s="83"/>
      <c r="T2187" s="77"/>
      <c r="U2187" s="77"/>
      <c r="V2187" s="77"/>
      <c r="W2187" s="77"/>
      <c r="X2187" s="50"/>
      <c r="Y2187" s="50"/>
      <c r="Z2187" s="50"/>
      <c r="AA2187" s="50"/>
      <c r="AB2187" s="49"/>
      <c r="AC2187" s="84">
        <v>2187</v>
      </c>
      <c r="AD21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7" s="78"/>
      <c r="AF2187" s="108"/>
      <c r="AI2187" s="3"/>
      <c r="AJ2187" s="3"/>
    </row>
    <row r="2188" spans="1:36" ht="34.049999999999997" customHeight="1" x14ac:dyDescent="0.3">
      <c r="A2188" s="13" t="s">
        <v>276</v>
      </c>
      <c r="C2188" t="s">
        <v>218</v>
      </c>
      <c r="D2188" s="14"/>
      <c r="E2188" s="14"/>
      <c r="F2188" s="79"/>
      <c r="G2188" s="80"/>
      <c r="H2188" s="14"/>
      <c r="I2188" s="14"/>
      <c r="J2188" s="15" t="s">
        <v>218</v>
      </c>
      <c r="K2188" s="64"/>
      <c r="L2188" s="64"/>
      <c r="M2188" s="15"/>
      <c r="N2188" s="81"/>
      <c r="O2188" s="82">
        <v>7559.0029296875</v>
      </c>
      <c r="P2188" s="82">
        <v>3266.18798828125</v>
      </c>
      <c r="Q2188" s="75"/>
      <c r="R2188" s="83"/>
      <c r="S2188" s="83"/>
      <c r="T2188" s="77"/>
      <c r="U2188" s="77"/>
      <c r="V2188" s="77"/>
      <c r="W2188" s="77"/>
      <c r="X2188" s="50"/>
      <c r="Y2188" s="50"/>
      <c r="Z2188" s="50"/>
      <c r="AA2188" s="50"/>
      <c r="AB2188" s="49"/>
      <c r="AC2188" s="84">
        <v>2188</v>
      </c>
      <c r="AD21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8" s="78"/>
      <c r="AF2188" s="108"/>
      <c r="AI2188" s="3"/>
      <c r="AJ2188" s="3"/>
    </row>
    <row r="2189" spans="1:36" ht="34.049999999999997" customHeight="1" x14ac:dyDescent="0.3">
      <c r="A2189" s="13" t="s">
        <v>277</v>
      </c>
      <c r="C2189" t="s">
        <v>178</v>
      </c>
      <c r="D2189" s="14"/>
      <c r="E2189" s="14"/>
      <c r="F2189" s="79"/>
      <c r="G2189" s="80"/>
      <c r="H2189" s="14"/>
      <c r="I2189" s="14"/>
      <c r="J2189" s="15" t="s">
        <v>178</v>
      </c>
      <c r="K2189" s="64"/>
      <c r="L2189" s="64"/>
      <c r="M2189" s="15"/>
      <c r="N2189" s="81"/>
      <c r="O2189" s="82">
        <v>7604.07275390625</v>
      </c>
      <c r="P2189" s="82">
        <v>178.54048156738281</v>
      </c>
      <c r="Q2189" s="75"/>
      <c r="R2189" s="83"/>
      <c r="S2189" s="83"/>
      <c r="T2189" s="77"/>
      <c r="U2189" s="77"/>
      <c r="V2189" s="77"/>
      <c r="W2189" s="77"/>
      <c r="X2189" s="50"/>
      <c r="Y2189" s="50"/>
      <c r="Z2189" s="50"/>
      <c r="AA2189" s="50"/>
      <c r="AB2189" s="49"/>
      <c r="AC2189" s="84">
        <v>2189</v>
      </c>
      <c r="AD21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89" s="78"/>
      <c r="AF2189" s="108"/>
      <c r="AI2189" s="3"/>
      <c r="AJ2189" s="3"/>
    </row>
    <row r="2190" spans="1:36" ht="34.049999999999997" customHeight="1" x14ac:dyDescent="0.3">
      <c r="A2190" s="13" t="s">
        <v>278</v>
      </c>
      <c r="C2190" t="s">
        <v>218</v>
      </c>
      <c r="D2190" s="14"/>
      <c r="E2190" s="14"/>
      <c r="F2190" s="79"/>
      <c r="G2190" s="80"/>
      <c r="H2190" s="14"/>
      <c r="I2190" s="14"/>
      <c r="J2190" s="15" t="s">
        <v>218</v>
      </c>
      <c r="K2190" s="64"/>
      <c r="L2190" s="64"/>
      <c r="M2190" s="15"/>
      <c r="N2190" s="81"/>
      <c r="O2190" s="82">
        <v>2013.7862548828125</v>
      </c>
      <c r="P2190" s="82">
        <v>590.80712890625</v>
      </c>
      <c r="Q2190" s="75"/>
      <c r="R2190" s="83"/>
      <c r="S2190" s="83"/>
      <c r="T2190" s="77"/>
      <c r="U2190" s="77"/>
      <c r="V2190" s="77"/>
      <c r="W2190" s="77"/>
      <c r="X2190" s="50"/>
      <c r="Y2190" s="50"/>
      <c r="Z2190" s="50"/>
      <c r="AA2190" s="50"/>
      <c r="AB2190" s="49"/>
      <c r="AC2190" s="84">
        <v>2190</v>
      </c>
      <c r="AD21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0" s="78"/>
      <c r="AF2190" s="108"/>
      <c r="AI2190" s="3"/>
      <c r="AJ2190" s="3"/>
    </row>
    <row r="2191" spans="1:36" ht="34.049999999999997" customHeight="1" x14ac:dyDescent="0.3">
      <c r="A2191" s="13" t="s">
        <v>279</v>
      </c>
      <c r="C2191" t="s">
        <v>219</v>
      </c>
      <c r="D2191" s="14"/>
      <c r="E2191" s="14"/>
      <c r="F2191" s="79"/>
      <c r="G2191" s="80"/>
      <c r="H2191" s="14"/>
      <c r="I2191" s="14"/>
      <c r="J2191" s="15" t="s">
        <v>219</v>
      </c>
      <c r="K2191" s="64"/>
      <c r="L2191" s="64"/>
      <c r="M2191" s="15"/>
      <c r="N2191" s="81"/>
      <c r="O2191" s="82">
        <v>3106.162353515625</v>
      </c>
      <c r="P2191" s="82">
        <v>461.00485229492187</v>
      </c>
      <c r="Q2191" s="75"/>
      <c r="R2191" s="83"/>
      <c r="S2191" s="83"/>
      <c r="T2191" s="77"/>
      <c r="U2191" s="77"/>
      <c r="V2191" s="77"/>
      <c r="W2191" s="77"/>
      <c r="X2191" s="50"/>
      <c r="Y2191" s="50"/>
      <c r="Z2191" s="50"/>
      <c r="AA2191" s="50"/>
      <c r="AB2191" s="49"/>
      <c r="AC2191" s="84">
        <v>2191</v>
      </c>
      <c r="AD21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1" s="78"/>
      <c r="AF2191" s="108"/>
      <c r="AI2191" s="3"/>
      <c r="AJ2191" s="3"/>
    </row>
    <row r="2192" spans="1:36" ht="34.049999999999997" customHeight="1" x14ac:dyDescent="0.3">
      <c r="A2192" s="13" t="s">
        <v>280</v>
      </c>
      <c r="C2192" t="s">
        <v>178</v>
      </c>
      <c r="D2192" s="14"/>
      <c r="E2192" s="14"/>
      <c r="F2192" s="79"/>
      <c r="G2192" s="80"/>
      <c r="H2192" s="14"/>
      <c r="I2192" s="14"/>
      <c r="J2192" s="15" t="s">
        <v>178</v>
      </c>
      <c r="K2192" s="64"/>
      <c r="L2192" s="64"/>
      <c r="M2192" s="15"/>
      <c r="N2192" s="81"/>
      <c r="O2192" s="82">
        <v>735.8310546875</v>
      </c>
      <c r="P2192" s="82">
        <v>5759.09619140625</v>
      </c>
      <c r="Q2192" s="75"/>
      <c r="R2192" s="83"/>
      <c r="S2192" s="83"/>
      <c r="T2192" s="77"/>
      <c r="U2192" s="77"/>
      <c r="V2192" s="77"/>
      <c r="W2192" s="77"/>
      <c r="X2192" s="50"/>
      <c r="Y2192" s="50"/>
      <c r="Z2192" s="50"/>
      <c r="AA2192" s="50"/>
      <c r="AB2192" s="49"/>
      <c r="AC2192" s="84">
        <v>2192</v>
      </c>
      <c r="AD21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2" s="78"/>
      <c r="AF2192" s="108"/>
      <c r="AI2192" s="3"/>
      <c r="AJ2192" s="3"/>
    </row>
    <row r="2193" spans="1:36" ht="34.049999999999997" customHeight="1" x14ac:dyDescent="0.3">
      <c r="A2193" s="13" t="s">
        <v>281</v>
      </c>
      <c r="C2193" t="s">
        <v>220</v>
      </c>
      <c r="D2193" s="14"/>
      <c r="E2193" s="14"/>
      <c r="F2193" s="79"/>
      <c r="G2193" s="80"/>
      <c r="H2193" s="14"/>
      <c r="I2193" s="14"/>
      <c r="J2193" s="15" t="s">
        <v>220</v>
      </c>
      <c r="K2193" s="64"/>
      <c r="L2193" s="64"/>
      <c r="M2193" s="15"/>
      <c r="N2193" s="81"/>
      <c r="O2193" s="82">
        <v>8953.310546875</v>
      </c>
      <c r="P2193" s="82">
        <v>2589.524658203125</v>
      </c>
      <c r="Q2193" s="75"/>
      <c r="R2193" s="83"/>
      <c r="S2193" s="83"/>
      <c r="T2193" s="77"/>
      <c r="U2193" s="77"/>
      <c r="V2193" s="77"/>
      <c r="W2193" s="77"/>
      <c r="X2193" s="50"/>
      <c r="Y2193" s="50"/>
      <c r="Z2193" s="50"/>
      <c r="AA2193" s="50"/>
      <c r="AB2193" s="49"/>
      <c r="AC2193" s="84">
        <v>2193</v>
      </c>
      <c r="AD21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3" s="78"/>
      <c r="AF2193" s="108"/>
      <c r="AI2193" s="3"/>
      <c r="AJ2193" s="3"/>
    </row>
    <row r="2194" spans="1:36" ht="34.049999999999997" customHeight="1" x14ac:dyDescent="0.3">
      <c r="A2194" s="13" t="s">
        <v>282</v>
      </c>
      <c r="C2194" t="s">
        <v>191</v>
      </c>
      <c r="D2194" s="14"/>
      <c r="E2194" s="14"/>
      <c r="F2194" s="79"/>
      <c r="G2194" s="80"/>
      <c r="H2194" s="14"/>
      <c r="I2194" s="14"/>
      <c r="J2194" s="15" t="s">
        <v>191</v>
      </c>
      <c r="K2194" s="64"/>
      <c r="L2194" s="64"/>
      <c r="M2194" s="15"/>
      <c r="N2194" s="81"/>
      <c r="O2194" s="82">
        <v>9111.92578125</v>
      </c>
      <c r="P2194" s="82">
        <v>4463.2412109375</v>
      </c>
      <c r="Q2194" s="75"/>
      <c r="R2194" s="83"/>
      <c r="S2194" s="83"/>
      <c r="T2194" s="77"/>
      <c r="U2194" s="77"/>
      <c r="V2194" s="77"/>
      <c r="W2194" s="77"/>
      <c r="X2194" s="50"/>
      <c r="Y2194" s="50"/>
      <c r="Z2194" s="50"/>
      <c r="AA2194" s="50"/>
      <c r="AB2194" s="49"/>
      <c r="AC2194" s="84">
        <v>2194</v>
      </c>
      <c r="AD21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4" s="78"/>
      <c r="AF2194" s="108"/>
      <c r="AI2194" s="3"/>
      <c r="AJ2194" s="3"/>
    </row>
    <row r="2195" spans="1:36" ht="34.049999999999997" customHeight="1" x14ac:dyDescent="0.3">
      <c r="A2195" s="13" t="s">
        <v>283</v>
      </c>
      <c r="C2195" t="s">
        <v>221</v>
      </c>
      <c r="D2195" s="14"/>
      <c r="E2195" s="14"/>
      <c r="F2195" s="79"/>
      <c r="G2195" s="80"/>
      <c r="H2195" s="14"/>
      <c r="I2195" s="14"/>
      <c r="J2195" s="15" t="s">
        <v>221</v>
      </c>
      <c r="K2195" s="64"/>
      <c r="L2195" s="64"/>
      <c r="M2195" s="15"/>
      <c r="N2195" s="81"/>
      <c r="O2195" s="82">
        <v>8945.443359375</v>
      </c>
      <c r="P2195" s="82">
        <v>3870.403564453125</v>
      </c>
      <c r="Q2195" s="75"/>
      <c r="R2195" s="83"/>
      <c r="S2195" s="83"/>
      <c r="T2195" s="77"/>
      <c r="U2195" s="77"/>
      <c r="V2195" s="77"/>
      <c r="W2195" s="77"/>
      <c r="X2195" s="50"/>
      <c r="Y2195" s="50"/>
      <c r="Z2195" s="50"/>
      <c r="AA2195" s="50"/>
      <c r="AB2195" s="49"/>
      <c r="AC2195" s="84">
        <v>2195</v>
      </c>
      <c r="AD21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5" s="78"/>
      <c r="AF2195" s="108"/>
      <c r="AI2195" s="3"/>
      <c r="AJ2195" s="3"/>
    </row>
    <row r="2196" spans="1:36" ht="34.049999999999997" customHeight="1" x14ac:dyDescent="0.3">
      <c r="A2196" s="13" t="s">
        <v>284</v>
      </c>
      <c r="C2196" t="s">
        <v>186</v>
      </c>
      <c r="D2196" s="14"/>
      <c r="E2196" s="14"/>
      <c r="F2196" s="79"/>
      <c r="G2196" s="80"/>
      <c r="H2196" s="14"/>
      <c r="I2196" s="14"/>
      <c r="J2196" s="15" t="s">
        <v>186</v>
      </c>
      <c r="K2196" s="64"/>
      <c r="L2196" s="64"/>
      <c r="M2196" s="15"/>
      <c r="N2196" s="81"/>
      <c r="O2196" s="82">
        <v>2267.632080078125</v>
      </c>
      <c r="P2196" s="82">
        <v>6431.37158203125</v>
      </c>
      <c r="Q2196" s="75"/>
      <c r="R2196" s="83"/>
      <c r="S2196" s="83"/>
      <c r="T2196" s="77"/>
      <c r="U2196" s="77"/>
      <c r="V2196" s="77"/>
      <c r="W2196" s="77"/>
      <c r="X2196" s="50"/>
      <c r="Y2196" s="50"/>
      <c r="Z2196" s="50"/>
      <c r="AA2196" s="50"/>
      <c r="AB2196" s="49"/>
      <c r="AC2196" s="84">
        <v>2196</v>
      </c>
      <c r="AD21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6" s="78"/>
      <c r="AF2196" s="108"/>
      <c r="AI2196" s="3"/>
      <c r="AJ2196" s="3"/>
    </row>
    <row r="2197" spans="1:36" ht="34.049999999999997" customHeight="1" x14ac:dyDescent="0.3">
      <c r="A2197" s="13" t="s">
        <v>285</v>
      </c>
      <c r="C2197" t="s">
        <v>196</v>
      </c>
      <c r="D2197" s="14"/>
      <c r="E2197" s="14"/>
      <c r="F2197" s="79"/>
      <c r="G2197" s="80"/>
      <c r="H2197" s="14"/>
      <c r="I2197" s="14"/>
      <c r="J2197" s="15" t="s">
        <v>196</v>
      </c>
      <c r="K2197" s="64"/>
      <c r="L2197" s="64"/>
      <c r="M2197" s="15"/>
      <c r="N2197" s="81"/>
      <c r="O2197" s="82">
        <v>5790.49365234375</v>
      </c>
      <c r="P2197" s="82">
        <v>8445.087890625</v>
      </c>
      <c r="Q2197" s="75"/>
      <c r="R2197" s="83"/>
      <c r="S2197" s="83"/>
      <c r="T2197" s="77"/>
      <c r="U2197" s="77"/>
      <c r="V2197" s="77"/>
      <c r="W2197" s="77"/>
      <c r="X2197" s="50"/>
      <c r="Y2197" s="50"/>
      <c r="Z2197" s="50"/>
      <c r="AA2197" s="50"/>
      <c r="AB2197" s="49"/>
      <c r="AC2197" s="84">
        <v>2197</v>
      </c>
      <c r="AD21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7" s="78"/>
      <c r="AF2197" s="108"/>
      <c r="AI2197" s="3"/>
      <c r="AJ2197" s="3"/>
    </row>
    <row r="2198" spans="1:36" ht="34.049999999999997" customHeight="1" x14ac:dyDescent="0.3">
      <c r="A2198" s="13" t="s">
        <v>286</v>
      </c>
      <c r="C2198" t="s">
        <v>222</v>
      </c>
      <c r="D2198" s="14"/>
      <c r="E2198" s="14"/>
      <c r="F2198" s="79"/>
      <c r="G2198" s="80"/>
      <c r="H2198" s="14"/>
      <c r="I2198" s="14"/>
      <c r="J2198" s="15" t="s">
        <v>222</v>
      </c>
      <c r="K2198" s="64"/>
      <c r="L2198" s="64"/>
      <c r="M2198" s="15"/>
      <c r="N2198" s="81"/>
      <c r="O2198" s="82">
        <v>6957.21142578125</v>
      </c>
      <c r="P2198" s="82">
        <v>795.12628173828125</v>
      </c>
      <c r="Q2198" s="75"/>
      <c r="R2198" s="83"/>
      <c r="S2198" s="83"/>
      <c r="T2198" s="77"/>
      <c r="U2198" s="77"/>
      <c r="V2198" s="77"/>
      <c r="W2198" s="77"/>
      <c r="X2198" s="50"/>
      <c r="Y2198" s="50"/>
      <c r="Z2198" s="50"/>
      <c r="AA2198" s="50"/>
      <c r="AB2198" s="49"/>
      <c r="AC2198" s="84">
        <v>2198</v>
      </c>
      <c r="AD21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8" s="78"/>
      <c r="AF2198" s="108"/>
      <c r="AI2198" s="3"/>
      <c r="AJ2198" s="3"/>
    </row>
    <row r="2199" spans="1:36" ht="34.049999999999997" customHeight="1" x14ac:dyDescent="0.3">
      <c r="A2199" s="13" t="s">
        <v>287</v>
      </c>
      <c r="C2199" t="s">
        <v>178</v>
      </c>
      <c r="D2199" s="14"/>
      <c r="E2199" s="14"/>
      <c r="F2199" s="79"/>
      <c r="G2199" s="80"/>
      <c r="H2199" s="14"/>
      <c r="I2199" s="14"/>
      <c r="J2199" s="15" t="s">
        <v>178</v>
      </c>
      <c r="K2199" s="64"/>
      <c r="L2199" s="64"/>
      <c r="M2199" s="15"/>
      <c r="N2199" s="81"/>
      <c r="O2199" s="82">
        <v>3135.21826171875</v>
      </c>
      <c r="P2199" s="82">
        <v>7513.26708984375</v>
      </c>
      <c r="Q2199" s="75"/>
      <c r="R2199" s="83"/>
      <c r="S2199" s="83"/>
      <c r="T2199" s="77"/>
      <c r="U2199" s="77"/>
      <c r="V2199" s="77"/>
      <c r="W2199" s="77"/>
      <c r="X2199" s="50"/>
      <c r="Y2199" s="50"/>
      <c r="Z2199" s="50"/>
      <c r="AA2199" s="50"/>
      <c r="AB2199" s="49"/>
      <c r="AC2199" s="84">
        <v>2199</v>
      </c>
      <c r="AD21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199" s="78"/>
      <c r="AF2199" s="108"/>
      <c r="AI2199" s="3"/>
      <c r="AJ2199" s="3"/>
    </row>
    <row r="2200" spans="1:36" ht="34.049999999999997" customHeight="1" x14ac:dyDescent="0.3">
      <c r="A2200" s="13" t="s">
        <v>288</v>
      </c>
      <c r="C2200" t="s">
        <v>223</v>
      </c>
      <c r="D2200" s="14"/>
      <c r="E2200" s="14"/>
      <c r="F2200" s="79"/>
      <c r="G2200" s="80"/>
      <c r="H2200" s="14"/>
      <c r="I2200" s="14"/>
      <c r="J2200" s="15" t="s">
        <v>223</v>
      </c>
      <c r="K2200" s="64"/>
      <c r="L2200" s="64"/>
      <c r="M2200" s="15"/>
      <c r="N2200" s="81"/>
      <c r="O2200" s="82">
        <v>1089.36083984375</v>
      </c>
      <c r="P2200" s="82">
        <v>3458.79296875</v>
      </c>
      <c r="Q2200" s="75"/>
      <c r="R2200" s="83"/>
      <c r="S2200" s="83"/>
      <c r="T2200" s="77"/>
      <c r="U2200" s="77"/>
      <c r="V2200" s="77"/>
      <c r="W2200" s="77"/>
      <c r="X2200" s="50"/>
      <c r="Y2200" s="50"/>
      <c r="Z2200" s="50"/>
      <c r="AA2200" s="50"/>
      <c r="AB2200" s="49"/>
      <c r="AC2200" s="84">
        <v>2200</v>
      </c>
      <c r="AD22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0" s="78"/>
      <c r="AF2200" s="108"/>
      <c r="AI2200" s="3"/>
      <c r="AJ2200" s="3"/>
    </row>
    <row r="2201" spans="1:36" ht="34.049999999999997" customHeight="1" x14ac:dyDescent="0.3">
      <c r="A2201" s="13" t="s">
        <v>289</v>
      </c>
      <c r="C2201" t="s">
        <v>184</v>
      </c>
      <c r="D2201" s="14"/>
      <c r="E2201" s="14"/>
      <c r="F2201" s="79"/>
      <c r="G2201" s="80"/>
      <c r="H2201" s="14"/>
      <c r="I2201" s="14"/>
      <c r="J2201" s="15" t="s">
        <v>184</v>
      </c>
      <c r="K2201" s="64"/>
      <c r="L2201" s="64"/>
      <c r="M2201" s="15"/>
      <c r="N2201" s="81"/>
      <c r="O2201" s="82">
        <v>2658.556884765625</v>
      </c>
      <c r="P2201" s="82">
        <v>7367.80810546875</v>
      </c>
      <c r="Q2201" s="75"/>
      <c r="R2201" s="83"/>
      <c r="S2201" s="83"/>
      <c r="T2201" s="77"/>
      <c r="U2201" s="77"/>
      <c r="V2201" s="77"/>
      <c r="W2201" s="77"/>
      <c r="X2201" s="50"/>
      <c r="Y2201" s="50"/>
      <c r="Z2201" s="50"/>
      <c r="AA2201" s="50"/>
      <c r="AB2201" s="49"/>
      <c r="AC2201" s="84">
        <v>2201</v>
      </c>
      <c r="AD22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1" s="78"/>
      <c r="AF2201" s="108"/>
      <c r="AI2201" s="3"/>
      <c r="AJ2201" s="3"/>
    </row>
    <row r="2202" spans="1:36" ht="34.049999999999997" customHeight="1" x14ac:dyDescent="0.3">
      <c r="A2202" s="13" t="s">
        <v>290</v>
      </c>
      <c r="C2202" t="s">
        <v>224</v>
      </c>
      <c r="D2202" s="14"/>
      <c r="E2202" s="14"/>
      <c r="F2202" s="79"/>
      <c r="G2202" s="80"/>
      <c r="H2202" s="14"/>
      <c r="I2202" s="14"/>
      <c r="J2202" s="15" t="s">
        <v>224</v>
      </c>
      <c r="K2202" s="64"/>
      <c r="L2202" s="64"/>
      <c r="M2202" s="15"/>
      <c r="N2202" s="81"/>
      <c r="O2202" s="82">
        <v>5174.7177734375</v>
      </c>
      <c r="P2202" s="82">
        <v>2890.186767578125</v>
      </c>
      <c r="Q2202" s="75"/>
      <c r="R2202" s="83"/>
      <c r="S2202" s="83"/>
      <c r="T2202" s="77"/>
      <c r="U2202" s="77"/>
      <c r="V2202" s="77"/>
      <c r="W2202" s="77"/>
      <c r="X2202" s="50"/>
      <c r="Y2202" s="50"/>
      <c r="Z2202" s="50"/>
      <c r="AA2202" s="50"/>
      <c r="AB2202" s="49"/>
      <c r="AC2202" s="84">
        <v>2202</v>
      </c>
      <c r="AD22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2" s="78"/>
      <c r="AF2202" s="108"/>
      <c r="AI2202" s="3"/>
      <c r="AJ2202" s="3"/>
    </row>
    <row r="2203" spans="1:36" ht="34.049999999999997" customHeight="1" x14ac:dyDescent="0.3">
      <c r="A2203" s="13" t="s">
        <v>291</v>
      </c>
      <c r="C2203" t="s">
        <v>188</v>
      </c>
      <c r="D2203" s="14"/>
      <c r="E2203" s="14"/>
      <c r="F2203" s="79"/>
      <c r="G2203" s="80"/>
      <c r="H2203" s="14"/>
      <c r="I2203" s="14"/>
      <c r="J2203" s="15" t="s">
        <v>188</v>
      </c>
      <c r="K2203" s="64"/>
      <c r="L2203" s="64"/>
      <c r="M2203" s="15"/>
      <c r="N2203" s="81"/>
      <c r="O2203" s="82">
        <v>1331.2047119140625</v>
      </c>
      <c r="P2203" s="82">
        <v>5182.62451171875</v>
      </c>
      <c r="Q2203" s="75"/>
      <c r="R2203" s="83"/>
      <c r="S2203" s="83"/>
      <c r="T2203" s="77"/>
      <c r="U2203" s="77"/>
      <c r="V2203" s="77"/>
      <c r="W2203" s="77"/>
      <c r="X2203" s="50"/>
      <c r="Y2203" s="50"/>
      <c r="Z2203" s="50"/>
      <c r="AA2203" s="50"/>
      <c r="AB2203" s="49"/>
      <c r="AC2203" s="84">
        <v>2203</v>
      </c>
      <c r="AD22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3" s="78"/>
      <c r="AF2203" s="108"/>
      <c r="AI2203" s="3"/>
      <c r="AJ2203" s="3"/>
    </row>
    <row r="2204" spans="1:36" ht="34.049999999999997" customHeight="1" x14ac:dyDescent="0.3">
      <c r="A2204" s="13" t="s">
        <v>292</v>
      </c>
      <c r="C2204" t="s">
        <v>194</v>
      </c>
      <c r="D2204" s="14"/>
      <c r="E2204" s="14"/>
      <c r="F2204" s="79"/>
      <c r="G2204" s="80"/>
      <c r="H2204" s="14"/>
      <c r="I2204" s="14"/>
      <c r="J2204" s="15" t="s">
        <v>194</v>
      </c>
      <c r="K2204" s="64"/>
      <c r="L2204" s="64"/>
      <c r="M2204" s="15"/>
      <c r="N2204" s="81"/>
      <c r="O2204" s="82">
        <v>8017.5546875</v>
      </c>
      <c r="P2204" s="82">
        <v>5149.79931640625</v>
      </c>
      <c r="Q2204" s="75"/>
      <c r="R2204" s="83"/>
      <c r="S2204" s="83"/>
      <c r="T2204" s="77"/>
      <c r="U2204" s="77"/>
      <c r="V2204" s="77"/>
      <c r="W2204" s="77"/>
      <c r="X2204" s="50"/>
      <c r="Y2204" s="50"/>
      <c r="Z2204" s="50"/>
      <c r="AA2204" s="50"/>
      <c r="AB2204" s="49"/>
      <c r="AC2204" s="84">
        <v>2204</v>
      </c>
      <c r="AD22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4" s="78"/>
      <c r="AF2204" s="108"/>
      <c r="AI2204" s="3"/>
      <c r="AJ2204" s="3"/>
    </row>
    <row r="2205" spans="1:36" ht="34.049999999999997" customHeight="1" x14ac:dyDescent="0.3">
      <c r="A2205" s="13" t="s">
        <v>293</v>
      </c>
      <c r="C2205" t="s">
        <v>174</v>
      </c>
      <c r="D2205" s="14"/>
      <c r="E2205" s="14"/>
      <c r="F2205" s="79"/>
      <c r="G2205" s="80"/>
      <c r="H2205" s="14"/>
      <c r="I2205" s="14"/>
      <c r="J2205" s="15" t="s">
        <v>174</v>
      </c>
      <c r="K2205" s="64"/>
      <c r="L2205" s="64"/>
      <c r="M2205" s="15"/>
      <c r="N2205" s="81"/>
      <c r="O2205" s="82">
        <v>5814.02734375</v>
      </c>
      <c r="P2205" s="82">
        <v>8802.369140625</v>
      </c>
      <c r="Q2205" s="75"/>
      <c r="R2205" s="83"/>
      <c r="S2205" s="83"/>
      <c r="T2205" s="77"/>
      <c r="U2205" s="77"/>
      <c r="V2205" s="77"/>
      <c r="W2205" s="77"/>
      <c r="X2205" s="50"/>
      <c r="Y2205" s="50"/>
      <c r="Z2205" s="50"/>
      <c r="AA2205" s="50"/>
      <c r="AB2205" s="49"/>
      <c r="AC2205" s="84">
        <v>2205</v>
      </c>
      <c r="AD22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5" s="78"/>
      <c r="AF2205" s="108"/>
      <c r="AI2205" s="3"/>
      <c r="AJ2205" s="3"/>
    </row>
    <row r="2206" spans="1:36" ht="34.049999999999997" customHeight="1" x14ac:dyDescent="0.3">
      <c r="A2206" s="13" t="s">
        <v>294</v>
      </c>
      <c r="C2206" t="s">
        <v>178</v>
      </c>
      <c r="D2206" s="14"/>
      <c r="E2206" s="14"/>
      <c r="F2206" s="79"/>
      <c r="G2206" s="80"/>
      <c r="H2206" s="14"/>
      <c r="I2206" s="14"/>
      <c r="J2206" s="15" t="s">
        <v>178</v>
      </c>
      <c r="K2206" s="64"/>
      <c r="L2206" s="64"/>
      <c r="M2206" s="15"/>
      <c r="N2206" s="81"/>
      <c r="O2206" s="82">
        <v>5492.2216796875</v>
      </c>
      <c r="P2206" s="82">
        <v>8379.20703125</v>
      </c>
      <c r="Q2206" s="75"/>
      <c r="R2206" s="83"/>
      <c r="S2206" s="83"/>
      <c r="T2206" s="77"/>
      <c r="U2206" s="77"/>
      <c r="V2206" s="77"/>
      <c r="W2206" s="77"/>
      <c r="X2206" s="50"/>
      <c r="Y2206" s="50"/>
      <c r="Z2206" s="50"/>
      <c r="AA2206" s="50"/>
      <c r="AB2206" s="49"/>
      <c r="AC2206" s="84">
        <v>2206</v>
      </c>
      <c r="AD22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6" s="78"/>
      <c r="AF2206" s="108"/>
      <c r="AI2206" s="3"/>
      <c r="AJ2206" s="3"/>
    </row>
    <row r="2207" spans="1:36" ht="34.049999999999997" customHeight="1" x14ac:dyDescent="0.3">
      <c r="A2207" s="13" t="s">
        <v>295</v>
      </c>
      <c r="C2207" t="s">
        <v>188</v>
      </c>
      <c r="D2207" s="14"/>
      <c r="E2207" s="14"/>
      <c r="F2207" s="79"/>
      <c r="G2207" s="80"/>
      <c r="H2207" s="14"/>
      <c r="I2207" s="14"/>
      <c r="J2207" s="15" t="s">
        <v>188</v>
      </c>
      <c r="K2207" s="64"/>
      <c r="L2207" s="64"/>
      <c r="M2207" s="15"/>
      <c r="N2207" s="81"/>
      <c r="O2207" s="82">
        <v>3700.98388671875</v>
      </c>
      <c r="P2207" s="82">
        <v>4128.44091796875</v>
      </c>
      <c r="Q2207" s="75"/>
      <c r="R2207" s="83"/>
      <c r="S2207" s="83"/>
      <c r="T2207" s="77"/>
      <c r="U2207" s="77"/>
      <c r="V2207" s="77"/>
      <c r="W2207" s="77"/>
      <c r="X2207" s="50"/>
      <c r="Y2207" s="50"/>
      <c r="Z2207" s="50"/>
      <c r="AA2207" s="50"/>
      <c r="AB2207" s="49"/>
      <c r="AC2207" s="84">
        <v>2207</v>
      </c>
      <c r="AD22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7" s="78"/>
      <c r="AF2207" s="108"/>
      <c r="AI2207" s="3"/>
      <c r="AJ2207" s="3"/>
    </row>
    <row r="2208" spans="1:36" ht="34.049999999999997" customHeight="1" x14ac:dyDescent="0.3">
      <c r="A2208" s="13" t="s">
        <v>296</v>
      </c>
      <c r="C2208" t="s">
        <v>225</v>
      </c>
      <c r="D2208" s="14"/>
      <c r="E2208" s="14"/>
      <c r="F2208" s="79"/>
      <c r="G2208" s="80"/>
      <c r="H2208" s="14"/>
      <c r="I2208" s="14"/>
      <c r="J2208" s="15" t="s">
        <v>225</v>
      </c>
      <c r="K2208" s="64"/>
      <c r="L2208" s="64"/>
      <c r="M2208" s="15"/>
      <c r="N2208" s="81"/>
      <c r="O2208" s="82">
        <v>2483.794921875</v>
      </c>
      <c r="P2208" s="82">
        <v>4670.32177734375</v>
      </c>
      <c r="Q2208" s="75"/>
      <c r="R2208" s="83"/>
      <c r="S2208" s="83"/>
      <c r="T2208" s="77"/>
      <c r="U2208" s="77"/>
      <c r="V2208" s="77"/>
      <c r="W2208" s="77"/>
      <c r="X2208" s="50"/>
      <c r="Y2208" s="50"/>
      <c r="Z2208" s="50"/>
      <c r="AA2208" s="50"/>
      <c r="AB2208" s="49"/>
      <c r="AC2208" s="84">
        <v>2208</v>
      </c>
      <c r="AD22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8" s="78"/>
      <c r="AF2208" s="108"/>
      <c r="AI2208" s="3"/>
      <c r="AJ2208" s="3"/>
    </row>
    <row r="2209" spans="1:36" ht="34.049999999999997" customHeight="1" x14ac:dyDescent="0.3">
      <c r="A2209" s="13" t="s">
        <v>297</v>
      </c>
      <c r="C2209" t="s">
        <v>178</v>
      </c>
      <c r="D2209" s="14"/>
      <c r="E2209" s="14"/>
      <c r="F2209" s="79"/>
      <c r="G2209" s="80"/>
      <c r="H2209" s="14"/>
      <c r="I2209" s="14"/>
      <c r="J2209" s="15" t="s">
        <v>178</v>
      </c>
      <c r="K2209" s="64"/>
      <c r="L2209" s="64"/>
      <c r="M2209" s="15"/>
      <c r="N2209" s="81"/>
      <c r="O2209" s="82">
        <v>1410.10546875</v>
      </c>
      <c r="P2209" s="82">
        <v>1458.8172607421875</v>
      </c>
      <c r="Q2209" s="75"/>
      <c r="R2209" s="83"/>
      <c r="S2209" s="83"/>
      <c r="T2209" s="77"/>
      <c r="U2209" s="77"/>
      <c r="V2209" s="77"/>
      <c r="W2209" s="77"/>
      <c r="X2209" s="50"/>
      <c r="Y2209" s="50"/>
      <c r="Z2209" s="50"/>
      <c r="AA2209" s="50"/>
      <c r="AB2209" s="49"/>
      <c r="AC2209" s="84">
        <v>2209</v>
      </c>
      <c r="AD22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09" s="78"/>
      <c r="AF2209" s="108"/>
      <c r="AI2209" s="3"/>
      <c r="AJ2209" s="3"/>
    </row>
    <row r="2210" spans="1:36" ht="34.049999999999997" customHeight="1" x14ac:dyDescent="0.3">
      <c r="A2210" s="13" t="s">
        <v>298</v>
      </c>
      <c r="C2210" t="s">
        <v>226</v>
      </c>
      <c r="D2210" s="14"/>
      <c r="E2210" s="14"/>
      <c r="F2210" s="79"/>
      <c r="G2210" s="80"/>
      <c r="H2210" s="14"/>
      <c r="I2210" s="14"/>
      <c r="J2210" s="15" t="s">
        <v>226</v>
      </c>
      <c r="K2210" s="64"/>
      <c r="L2210" s="64"/>
      <c r="M2210" s="15"/>
      <c r="N2210" s="81"/>
      <c r="O2210" s="82">
        <v>7364.095703125</v>
      </c>
      <c r="P2210" s="82">
        <v>5147.55615234375</v>
      </c>
      <c r="Q2210" s="75"/>
      <c r="R2210" s="83"/>
      <c r="S2210" s="83"/>
      <c r="T2210" s="77"/>
      <c r="U2210" s="77"/>
      <c r="V2210" s="77"/>
      <c r="W2210" s="77"/>
      <c r="X2210" s="50"/>
      <c r="Y2210" s="50"/>
      <c r="Z2210" s="50"/>
      <c r="AA2210" s="50"/>
      <c r="AB2210" s="49"/>
      <c r="AC2210" s="84">
        <v>2210</v>
      </c>
      <c r="AD22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0" s="78"/>
      <c r="AF2210" s="108"/>
      <c r="AI2210" s="3"/>
      <c r="AJ2210" s="3"/>
    </row>
    <row r="2211" spans="1:36" ht="34.049999999999997" customHeight="1" x14ac:dyDescent="0.3">
      <c r="A2211" s="13" t="s">
        <v>299</v>
      </c>
      <c r="C2211" t="s">
        <v>181</v>
      </c>
      <c r="D2211" s="14"/>
      <c r="E2211" s="14"/>
      <c r="F2211" s="79"/>
      <c r="G2211" s="80"/>
      <c r="H2211" s="14"/>
      <c r="I2211" s="14"/>
      <c r="J2211" s="15" t="s">
        <v>181</v>
      </c>
      <c r="K2211" s="64"/>
      <c r="L2211" s="64"/>
      <c r="M2211" s="15"/>
      <c r="N2211" s="81"/>
      <c r="O2211" s="82">
        <v>9454.064453125</v>
      </c>
      <c r="P2211" s="82">
        <v>7458.38525390625</v>
      </c>
      <c r="Q2211" s="75"/>
      <c r="R2211" s="83"/>
      <c r="S2211" s="83"/>
      <c r="T2211" s="77"/>
      <c r="U2211" s="77"/>
      <c r="V2211" s="77"/>
      <c r="W2211" s="77"/>
      <c r="X2211" s="50"/>
      <c r="Y2211" s="50"/>
      <c r="Z2211" s="50"/>
      <c r="AA2211" s="50"/>
      <c r="AB2211" s="49"/>
      <c r="AC2211" s="84">
        <v>2211</v>
      </c>
      <c r="AD22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1" s="78"/>
      <c r="AF2211" s="108"/>
      <c r="AI2211" s="3"/>
      <c r="AJ2211" s="3"/>
    </row>
    <row r="2212" spans="1:36" ht="34.049999999999997" customHeight="1" x14ac:dyDescent="0.3">
      <c r="A2212" s="13" t="s">
        <v>300</v>
      </c>
      <c r="C2212" t="s">
        <v>181</v>
      </c>
      <c r="D2212" s="14"/>
      <c r="E2212" s="14"/>
      <c r="F2212" s="79"/>
      <c r="G2212" s="80"/>
      <c r="H2212" s="14"/>
      <c r="I2212" s="14"/>
      <c r="J2212" s="15" t="s">
        <v>181</v>
      </c>
      <c r="K2212" s="64"/>
      <c r="L2212" s="64"/>
      <c r="M2212" s="15"/>
      <c r="N2212" s="81"/>
      <c r="O2212" s="82">
        <v>4017.785400390625</v>
      </c>
      <c r="P2212" s="82">
        <v>2729.601806640625</v>
      </c>
      <c r="Q2212" s="75"/>
      <c r="R2212" s="83"/>
      <c r="S2212" s="83"/>
      <c r="T2212" s="77"/>
      <c r="U2212" s="77"/>
      <c r="V2212" s="77"/>
      <c r="W2212" s="77"/>
      <c r="X2212" s="50"/>
      <c r="Y2212" s="50"/>
      <c r="Z2212" s="50"/>
      <c r="AA2212" s="50"/>
      <c r="AB2212" s="49"/>
      <c r="AC2212" s="84">
        <v>2212</v>
      </c>
      <c r="AD22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2" s="78"/>
      <c r="AF2212" s="108"/>
      <c r="AI2212" s="3"/>
      <c r="AJ2212" s="3"/>
    </row>
    <row r="2213" spans="1:36" ht="34.049999999999997" customHeight="1" x14ac:dyDescent="0.3">
      <c r="A2213" s="13" t="s">
        <v>301</v>
      </c>
      <c r="C2213" t="s">
        <v>227</v>
      </c>
      <c r="D2213" s="14"/>
      <c r="E2213" s="14"/>
      <c r="F2213" s="79"/>
      <c r="G2213" s="80"/>
      <c r="H2213" s="14"/>
      <c r="I2213" s="14"/>
      <c r="J2213" s="15" t="s">
        <v>227</v>
      </c>
      <c r="K2213" s="64"/>
      <c r="L2213" s="64"/>
      <c r="M2213" s="15"/>
      <c r="N2213" s="81"/>
      <c r="O2213" s="82">
        <v>6051.0576171875</v>
      </c>
      <c r="P2213" s="82">
        <v>8965.7216796875</v>
      </c>
      <c r="Q2213" s="75"/>
      <c r="R2213" s="83"/>
      <c r="S2213" s="83"/>
      <c r="T2213" s="77"/>
      <c r="U2213" s="77"/>
      <c r="V2213" s="77"/>
      <c r="W2213" s="77"/>
      <c r="X2213" s="50"/>
      <c r="Y2213" s="50"/>
      <c r="Z2213" s="50"/>
      <c r="AA2213" s="50"/>
      <c r="AB2213" s="49"/>
      <c r="AC2213" s="84">
        <v>2213</v>
      </c>
      <c r="AD22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3" s="78"/>
      <c r="AF2213" s="108"/>
      <c r="AI2213" s="3"/>
      <c r="AJ2213" s="3"/>
    </row>
    <row r="2214" spans="1:36" ht="34.049999999999997" customHeight="1" x14ac:dyDescent="0.3">
      <c r="A2214" s="13" t="s">
        <v>302</v>
      </c>
      <c r="C2214" t="s">
        <v>228</v>
      </c>
      <c r="D2214" s="14"/>
      <c r="E2214" s="14"/>
      <c r="F2214" s="79"/>
      <c r="G2214" s="80"/>
      <c r="H2214" s="14"/>
      <c r="I2214" s="14"/>
      <c r="J2214" s="15" t="s">
        <v>228</v>
      </c>
      <c r="K2214" s="64"/>
      <c r="L2214" s="64"/>
      <c r="M2214" s="15"/>
      <c r="N2214" s="81"/>
      <c r="O2214" s="82">
        <v>9129.49609375</v>
      </c>
      <c r="P2214" s="82">
        <v>4470.47509765625</v>
      </c>
      <c r="Q2214" s="75"/>
      <c r="R2214" s="83"/>
      <c r="S2214" s="83"/>
      <c r="T2214" s="77"/>
      <c r="U2214" s="77"/>
      <c r="V2214" s="77"/>
      <c r="W2214" s="77"/>
      <c r="X2214" s="50"/>
      <c r="Y2214" s="50"/>
      <c r="Z2214" s="50"/>
      <c r="AA2214" s="50"/>
      <c r="AB2214" s="49"/>
      <c r="AC2214" s="84">
        <v>2214</v>
      </c>
      <c r="AD22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4" s="78"/>
      <c r="AF2214" s="108"/>
      <c r="AI2214" s="3"/>
      <c r="AJ2214" s="3"/>
    </row>
    <row r="2215" spans="1:36" ht="34.049999999999997" customHeight="1" x14ac:dyDescent="0.3">
      <c r="A2215" s="13" t="s">
        <v>303</v>
      </c>
      <c r="C2215" t="s">
        <v>229</v>
      </c>
      <c r="D2215" s="14"/>
      <c r="E2215" s="14"/>
      <c r="F2215" s="79"/>
      <c r="G2215" s="80"/>
      <c r="H2215" s="14"/>
      <c r="I2215" s="14"/>
      <c r="J2215" s="15" t="s">
        <v>229</v>
      </c>
      <c r="K2215" s="64"/>
      <c r="L2215" s="64"/>
      <c r="M2215" s="15"/>
      <c r="N2215" s="81"/>
      <c r="O2215" s="82">
        <v>595.0810546875</v>
      </c>
      <c r="P2215" s="82">
        <v>4849.78173828125</v>
      </c>
      <c r="Q2215" s="75"/>
      <c r="R2215" s="83"/>
      <c r="S2215" s="83"/>
      <c r="T2215" s="77"/>
      <c r="U2215" s="77"/>
      <c r="V2215" s="77"/>
      <c r="W2215" s="77"/>
      <c r="X2215" s="50"/>
      <c r="Y2215" s="50"/>
      <c r="Z2215" s="50"/>
      <c r="AA2215" s="50"/>
      <c r="AB2215" s="49"/>
      <c r="AC2215" s="84">
        <v>2215</v>
      </c>
      <c r="AD22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5" s="78"/>
      <c r="AF2215" s="108"/>
      <c r="AI2215" s="3"/>
      <c r="AJ2215" s="3"/>
    </row>
    <row r="2216" spans="1:36" ht="34.049999999999997" customHeight="1" x14ac:dyDescent="0.3">
      <c r="A2216" s="13" t="s">
        <v>304</v>
      </c>
      <c r="C2216" t="s">
        <v>230</v>
      </c>
      <c r="D2216" s="14"/>
      <c r="E2216" s="14"/>
      <c r="F2216" s="79"/>
      <c r="G2216" s="80"/>
      <c r="H2216" s="14"/>
      <c r="I2216" s="14"/>
      <c r="J2216" s="15" t="s">
        <v>230</v>
      </c>
      <c r="K2216" s="64"/>
      <c r="L2216" s="64"/>
      <c r="M2216" s="15"/>
      <c r="N2216" s="81"/>
      <c r="O2216" s="82">
        <v>6271.65771484375</v>
      </c>
      <c r="P2216" s="82">
        <v>8381.31640625</v>
      </c>
      <c r="Q2216" s="75"/>
      <c r="R2216" s="83"/>
      <c r="S2216" s="83"/>
      <c r="T2216" s="77"/>
      <c r="U2216" s="77"/>
      <c r="V2216" s="77"/>
      <c r="W2216" s="77"/>
      <c r="X2216" s="50"/>
      <c r="Y2216" s="50"/>
      <c r="Z2216" s="50"/>
      <c r="AA2216" s="50"/>
      <c r="AB2216" s="49"/>
      <c r="AC2216" s="84">
        <v>2216</v>
      </c>
      <c r="AD22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6" s="78"/>
      <c r="AF2216" s="108"/>
      <c r="AI2216" s="3"/>
      <c r="AJ2216" s="3"/>
    </row>
    <row r="2217" spans="1:36" ht="34.049999999999997" customHeight="1" x14ac:dyDescent="0.3">
      <c r="A2217" s="13" t="s">
        <v>305</v>
      </c>
      <c r="C2217" t="s">
        <v>182</v>
      </c>
      <c r="D2217" s="14"/>
      <c r="E2217" s="14"/>
      <c r="F2217" s="79"/>
      <c r="G2217" s="80"/>
      <c r="H2217" s="14"/>
      <c r="I2217" s="14"/>
      <c r="J2217" s="15" t="s">
        <v>182</v>
      </c>
      <c r="K2217" s="64"/>
      <c r="L2217" s="64"/>
      <c r="M2217" s="15"/>
      <c r="N2217" s="81"/>
      <c r="O2217" s="82">
        <v>8380.6923828125</v>
      </c>
      <c r="P2217" s="82">
        <v>8209.22265625</v>
      </c>
      <c r="Q2217" s="75"/>
      <c r="R2217" s="83"/>
      <c r="S2217" s="83"/>
      <c r="T2217" s="77"/>
      <c r="U2217" s="77"/>
      <c r="V2217" s="77"/>
      <c r="W2217" s="77"/>
      <c r="X2217" s="50"/>
      <c r="Y2217" s="50"/>
      <c r="Z2217" s="50"/>
      <c r="AA2217" s="50"/>
      <c r="AB2217" s="49"/>
      <c r="AC2217" s="84">
        <v>2217</v>
      </c>
      <c r="AD22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7" s="78"/>
      <c r="AF2217" s="108"/>
      <c r="AI2217" s="3"/>
      <c r="AJ2217" s="3"/>
    </row>
    <row r="2218" spans="1:36" ht="34.049999999999997" customHeight="1" x14ac:dyDescent="0.3">
      <c r="A2218" s="13" t="s">
        <v>306</v>
      </c>
      <c r="C2218" t="s">
        <v>231</v>
      </c>
      <c r="D2218" s="14"/>
      <c r="E2218" s="14"/>
      <c r="F2218" s="79"/>
      <c r="G2218" s="80"/>
      <c r="H2218" s="14"/>
      <c r="I2218" s="14"/>
      <c r="J2218" s="15" t="s">
        <v>231</v>
      </c>
      <c r="K2218" s="64"/>
      <c r="L2218" s="64"/>
      <c r="M2218" s="15"/>
      <c r="N2218" s="81"/>
      <c r="O2218" s="82">
        <v>4195.4921875</v>
      </c>
      <c r="P2218" s="82">
        <v>316.58355712890625</v>
      </c>
      <c r="Q2218" s="75"/>
      <c r="R2218" s="83"/>
      <c r="S2218" s="83"/>
      <c r="T2218" s="77"/>
      <c r="U2218" s="77"/>
      <c r="V2218" s="77"/>
      <c r="W2218" s="77"/>
      <c r="X2218" s="50"/>
      <c r="Y2218" s="50"/>
      <c r="Z2218" s="50"/>
      <c r="AA2218" s="50"/>
      <c r="AB2218" s="49"/>
      <c r="AC2218" s="84">
        <v>2218</v>
      </c>
      <c r="AD22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8" s="78"/>
      <c r="AF2218" s="108"/>
      <c r="AI2218" s="3"/>
      <c r="AJ2218" s="3"/>
    </row>
    <row r="2219" spans="1:36" ht="34.049999999999997" customHeight="1" x14ac:dyDescent="0.3">
      <c r="A2219" s="13" t="s">
        <v>307</v>
      </c>
      <c r="C2219" t="s">
        <v>229</v>
      </c>
      <c r="D2219" s="14"/>
      <c r="E2219" s="14"/>
      <c r="F2219" s="79"/>
      <c r="G2219" s="80"/>
      <c r="H2219" s="14"/>
      <c r="I2219" s="14"/>
      <c r="J2219" s="15" t="s">
        <v>229</v>
      </c>
      <c r="K2219" s="64"/>
      <c r="L2219" s="64"/>
      <c r="M2219" s="15"/>
      <c r="N2219" s="81"/>
      <c r="O2219" s="82">
        <v>8167.26953125</v>
      </c>
      <c r="P2219" s="82">
        <v>4361.30078125</v>
      </c>
      <c r="Q2219" s="75"/>
      <c r="R2219" s="83"/>
      <c r="S2219" s="83"/>
      <c r="T2219" s="77"/>
      <c r="U2219" s="77"/>
      <c r="V2219" s="77"/>
      <c r="W2219" s="77"/>
      <c r="X2219" s="50"/>
      <c r="Y2219" s="50"/>
      <c r="Z2219" s="50"/>
      <c r="AA2219" s="50"/>
      <c r="AB2219" s="49"/>
      <c r="AC2219" s="84">
        <v>2219</v>
      </c>
      <c r="AD22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19" s="78"/>
      <c r="AF2219" s="108"/>
      <c r="AI2219" s="3"/>
      <c r="AJ2219" s="3"/>
    </row>
    <row r="2220" spans="1:36" ht="34.049999999999997" customHeight="1" x14ac:dyDescent="0.3">
      <c r="A2220" s="13" t="s">
        <v>308</v>
      </c>
      <c r="C2220" t="s">
        <v>193</v>
      </c>
      <c r="D2220" s="14"/>
      <c r="E2220" s="14"/>
      <c r="F2220" s="79"/>
      <c r="G2220" s="80"/>
      <c r="H2220" s="14"/>
      <c r="I2220" s="14"/>
      <c r="J2220" s="15" t="s">
        <v>193</v>
      </c>
      <c r="K2220" s="64"/>
      <c r="L2220" s="64"/>
      <c r="M2220" s="15"/>
      <c r="N2220" s="81"/>
      <c r="O2220" s="82">
        <v>7319.568359375</v>
      </c>
      <c r="P2220" s="82">
        <v>8579.72265625</v>
      </c>
      <c r="Q2220" s="75"/>
      <c r="R2220" s="83"/>
      <c r="S2220" s="83"/>
      <c r="T2220" s="77"/>
      <c r="U2220" s="77"/>
      <c r="V2220" s="77"/>
      <c r="W2220" s="77"/>
      <c r="X2220" s="50"/>
      <c r="Y2220" s="50"/>
      <c r="Z2220" s="50"/>
      <c r="AA2220" s="50"/>
      <c r="AB2220" s="49"/>
      <c r="AC2220" s="84">
        <v>2220</v>
      </c>
      <c r="AD22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0" s="78"/>
      <c r="AF2220" s="108"/>
      <c r="AI2220" s="3"/>
      <c r="AJ2220" s="3"/>
    </row>
    <row r="2221" spans="1:36" ht="34.049999999999997" customHeight="1" x14ac:dyDescent="0.3">
      <c r="A2221" s="13" t="s">
        <v>309</v>
      </c>
      <c r="C2221" t="s">
        <v>219</v>
      </c>
      <c r="D2221" s="14"/>
      <c r="E2221" s="14"/>
      <c r="F2221" s="79"/>
      <c r="G2221" s="80"/>
      <c r="H2221" s="14"/>
      <c r="I2221" s="14"/>
      <c r="J2221" s="15" t="s">
        <v>219</v>
      </c>
      <c r="K2221" s="64"/>
      <c r="L2221" s="64"/>
      <c r="M2221" s="15"/>
      <c r="N2221" s="81"/>
      <c r="O2221" s="82">
        <v>5402.31005859375</v>
      </c>
      <c r="P2221" s="82">
        <v>1663.508056640625</v>
      </c>
      <c r="Q2221" s="75"/>
      <c r="R2221" s="83"/>
      <c r="S2221" s="83"/>
      <c r="T2221" s="77"/>
      <c r="U2221" s="77"/>
      <c r="V2221" s="77"/>
      <c r="W2221" s="77"/>
      <c r="X2221" s="50"/>
      <c r="Y2221" s="50"/>
      <c r="Z2221" s="50"/>
      <c r="AA2221" s="50"/>
      <c r="AB2221" s="49"/>
      <c r="AC2221" s="84">
        <v>2221</v>
      </c>
      <c r="AD22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1" s="78"/>
      <c r="AF2221" s="108"/>
      <c r="AI2221" s="3"/>
      <c r="AJ2221" s="3"/>
    </row>
    <row r="2222" spans="1:36" ht="34.049999999999997" customHeight="1" x14ac:dyDescent="0.3">
      <c r="A2222" s="13" t="s">
        <v>310</v>
      </c>
      <c r="C2222" t="s">
        <v>232</v>
      </c>
      <c r="D2222" s="14"/>
      <c r="E2222" s="14"/>
      <c r="F2222" s="79"/>
      <c r="G2222" s="80"/>
      <c r="H2222" s="14"/>
      <c r="I2222" s="14"/>
      <c r="J2222" s="15" t="s">
        <v>232</v>
      </c>
      <c r="K2222" s="64"/>
      <c r="L2222" s="64"/>
      <c r="M2222" s="15"/>
      <c r="N2222" s="81"/>
      <c r="O2222" s="82">
        <v>8691.849609375</v>
      </c>
      <c r="P2222" s="82">
        <v>7721.25390625</v>
      </c>
      <c r="Q2222" s="75"/>
      <c r="R2222" s="83"/>
      <c r="S2222" s="83"/>
      <c r="T2222" s="77"/>
      <c r="U2222" s="77"/>
      <c r="V2222" s="77"/>
      <c r="W2222" s="77"/>
      <c r="X2222" s="50"/>
      <c r="Y2222" s="50"/>
      <c r="Z2222" s="50"/>
      <c r="AA2222" s="50"/>
      <c r="AB2222" s="49"/>
      <c r="AC2222" s="84">
        <v>2222</v>
      </c>
      <c r="AD22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2" s="78"/>
      <c r="AF2222" s="108"/>
      <c r="AI2222" s="3"/>
      <c r="AJ2222" s="3"/>
    </row>
    <row r="2223" spans="1:36" ht="34.049999999999997" customHeight="1" x14ac:dyDescent="0.3">
      <c r="A2223" s="13" t="s">
        <v>311</v>
      </c>
      <c r="C2223" t="s">
        <v>219</v>
      </c>
      <c r="D2223" s="14"/>
      <c r="E2223" s="14"/>
      <c r="F2223" s="79"/>
      <c r="G2223" s="80"/>
      <c r="H2223" s="14"/>
      <c r="I2223" s="14"/>
      <c r="J2223" s="15" t="s">
        <v>219</v>
      </c>
      <c r="K2223" s="64"/>
      <c r="L2223" s="64"/>
      <c r="M2223" s="15"/>
      <c r="N2223" s="81"/>
      <c r="O2223" s="82">
        <v>9224.9375</v>
      </c>
      <c r="P2223" s="82">
        <v>7256.4814453125</v>
      </c>
      <c r="Q2223" s="75"/>
      <c r="R2223" s="83"/>
      <c r="S2223" s="83"/>
      <c r="T2223" s="77"/>
      <c r="U2223" s="77"/>
      <c r="V2223" s="77"/>
      <c r="W2223" s="77"/>
      <c r="X2223" s="50"/>
      <c r="Y2223" s="50"/>
      <c r="Z2223" s="50"/>
      <c r="AA2223" s="50"/>
      <c r="AB2223" s="49"/>
      <c r="AC2223" s="84">
        <v>2223</v>
      </c>
      <c r="AD22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3" s="78"/>
      <c r="AF2223" s="108"/>
      <c r="AI2223" s="3"/>
      <c r="AJ2223" s="3"/>
    </row>
    <row r="2224" spans="1:36" ht="34.049999999999997" customHeight="1" x14ac:dyDescent="0.3">
      <c r="A2224" s="13" t="s">
        <v>312</v>
      </c>
      <c r="C2224" t="s">
        <v>174</v>
      </c>
      <c r="D2224" s="14"/>
      <c r="E2224" s="14"/>
      <c r="F2224" s="79"/>
      <c r="G2224" s="80"/>
      <c r="H2224" s="14"/>
      <c r="I2224" s="14"/>
      <c r="J2224" s="15" t="s">
        <v>174</v>
      </c>
      <c r="K2224" s="64"/>
      <c r="L2224" s="64"/>
      <c r="M2224" s="15"/>
      <c r="N2224" s="81"/>
      <c r="O2224" s="82">
        <v>4411.86962890625</v>
      </c>
      <c r="P2224" s="82">
        <v>5918.830078125</v>
      </c>
      <c r="Q2224" s="75"/>
      <c r="R2224" s="83"/>
      <c r="S2224" s="83"/>
      <c r="T2224" s="77"/>
      <c r="U2224" s="77"/>
      <c r="V2224" s="77"/>
      <c r="W2224" s="77"/>
      <c r="X2224" s="50"/>
      <c r="Y2224" s="50"/>
      <c r="Z2224" s="50"/>
      <c r="AA2224" s="50"/>
      <c r="AB2224" s="49"/>
      <c r="AC2224" s="84">
        <v>2224</v>
      </c>
      <c r="AD22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4" s="78"/>
      <c r="AF2224" s="108"/>
      <c r="AI2224" s="3"/>
      <c r="AJ2224" s="3"/>
    </row>
    <row r="2225" spans="1:36" ht="34.049999999999997" customHeight="1" x14ac:dyDescent="0.3">
      <c r="A2225" s="13" t="s">
        <v>313</v>
      </c>
      <c r="C2225" t="s">
        <v>191</v>
      </c>
      <c r="D2225" s="14"/>
      <c r="E2225" s="14"/>
      <c r="F2225" s="79"/>
      <c r="G2225" s="80"/>
      <c r="H2225" s="14"/>
      <c r="I2225" s="14"/>
      <c r="J2225" s="15" t="s">
        <v>191</v>
      </c>
      <c r="K2225" s="64"/>
      <c r="L2225" s="64"/>
      <c r="M2225" s="15"/>
      <c r="N2225" s="81"/>
      <c r="O2225" s="82">
        <v>9502.333984375</v>
      </c>
      <c r="P2225" s="82">
        <v>6944.3408203125</v>
      </c>
      <c r="Q2225" s="75"/>
      <c r="R2225" s="83"/>
      <c r="S2225" s="83"/>
      <c r="T2225" s="77"/>
      <c r="U2225" s="77"/>
      <c r="V2225" s="77"/>
      <c r="W2225" s="77"/>
      <c r="X2225" s="50"/>
      <c r="Y2225" s="50"/>
      <c r="Z2225" s="50"/>
      <c r="AA2225" s="50"/>
      <c r="AB2225" s="49"/>
      <c r="AC2225" s="84">
        <v>2225</v>
      </c>
      <c r="AD22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5" s="78"/>
      <c r="AF2225" s="108"/>
      <c r="AI2225" s="3"/>
      <c r="AJ2225" s="3"/>
    </row>
    <row r="2226" spans="1:36" ht="34.049999999999997" customHeight="1" x14ac:dyDescent="0.3">
      <c r="A2226" s="13" t="s">
        <v>314</v>
      </c>
      <c r="C2226" t="s">
        <v>233</v>
      </c>
      <c r="D2226" s="14"/>
      <c r="E2226" s="14"/>
      <c r="F2226" s="79"/>
      <c r="G2226" s="80"/>
      <c r="H2226" s="14"/>
      <c r="I2226" s="14"/>
      <c r="J2226" s="15" t="s">
        <v>233</v>
      </c>
      <c r="K2226" s="64"/>
      <c r="L2226" s="64"/>
      <c r="M2226" s="15"/>
      <c r="N2226" s="81"/>
      <c r="O2226" s="82">
        <v>4296.91943359375</v>
      </c>
      <c r="P2226" s="82">
        <v>9032.6943359375</v>
      </c>
      <c r="Q2226" s="75"/>
      <c r="R2226" s="83"/>
      <c r="S2226" s="83"/>
      <c r="T2226" s="77"/>
      <c r="U2226" s="77"/>
      <c r="V2226" s="77"/>
      <c r="W2226" s="77"/>
      <c r="X2226" s="50"/>
      <c r="Y2226" s="50"/>
      <c r="Z2226" s="50"/>
      <c r="AA2226" s="50"/>
      <c r="AB2226" s="49"/>
      <c r="AC2226" s="84">
        <v>2226</v>
      </c>
      <c r="AD22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6" s="78"/>
      <c r="AF2226" s="108"/>
      <c r="AI2226" s="3"/>
      <c r="AJ2226" s="3"/>
    </row>
    <row r="2227" spans="1:36" ht="34.049999999999997" customHeight="1" x14ac:dyDescent="0.3">
      <c r="A2227" s="13" t="s">
        <v>315</v>
      </c>
      <c r="C2227" t="s">
        <v>174</v>
      </c>
      <c r="D2227" s="14"/>
      <c r="E2227" s="14"/>
      <c r="F2227" s="79"/>
      <c r="G2227" s="80"/>
      <c r="H2227" s="14"/>
      <c r="I2227" s="14"/>
      <c r="J2227" s="15" t="s">
        <v>174</v>
      </c>
      <c r="K2227" s="64"/>
      <c r="L2227" s="64"/>
      <c r="M2227" s="15"/>
      <c r="N2227" s="81"/>
      <c r="O2227" s="82">
        <v>5430.25146484375</v>
      </c>
      <c r="P2227" s="82">
        <v>2152.052734375</v>
      </c>
      <c r="Q2227" s="75"/>
      <c r="R2227" s="83"/>
      <c r="S2227" s="83"/>
      <c r="T2227" s="77"/>
      <c r="U2227" s="77"/>
      <c r="V2227" s="77"/>
      <c r="W2227" s="77"/>
      <c r="X2227" s="50"/>
      <c r="Y2227" s="50"/>
      <c r="Z2227" s="50"/>
      <c r="AA2227" s="50"/>
      <c r="AB2227" s="49"/>
      <c r="AC2227" s="84">
        <v>2227</v>
      </c>
      <c r="AD22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7" s="78"/>
      <c r="AF2227" s="108"/>
      <c r="AI2227" s="3"/>
      <c r="AJ2227" s="3"/>
    </row>
    <row r="2228" spans="1:36" ht="34.049999999999997" customHeight="1" x14ac:dyDescent="0.3">
      <c r="A2228" s="13" t="s">
        <v>316</v>
      </c>
      <c r="C2228" t="s">
        <v>234</v>
      </c>
      <c r="D2228" s="14"/>
      <c r="E2228" s="14"/>
      <c r="F2228" s="79"/>
      <c r="G2228" s="80"/>
      <c r="H2228" s="14"/>
      <c r="I2228" s="14"/>
      <c r="J2228" s="15" t="s">
        <v>234</v>
      </c>
      <c r="K2228" s="64"/>
      <c r="L2228" s="64"/>
      <c r="M2228" s="15"/>
      <c r="N2228" s="81"/>
      <c r="O2228" s="82">
        <v>4621.18896484375</v>
      </c>
      <c r="P2228" s="82">
        <v>2327.252685546875</v>
      </c>
      <c r="Q2228" s="75"/>
      <c r="R2228" s="83"/>
      <c r="S2228" s="83"/>
      <c r="T2228" s="77"/>
      <c r="U2228" s="77"/>
      <c r="V2228" s="77"/>
      <c r="W2228" s="77"/>
      <c r="X2228" s="50"/>
      <c r="Y2228" s="50"/>
      <c r="Z2228" s="50"/>
      <c r="AA2228" s="50"/>
      <c r="AB2228" s="49"/>
      <c r="AC2228" s="84">
        <v>2228</v>
      </c>
      <c r="AD22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8" s="78"/>
      <c r="AF2228" s="108"/>
      <c r="AI2228" s="3"/>
      <c r="AJ2228" s="3"/>
    </row>
    <row r="2229" spans="1:36" ht="34.049999999999997" customHeight="1" x14ac:dyDescent="0.3">
      <c r="A2229" s="13" t="s">
        <v>317</v>
      </c>
      <c r="C2229" t="s">
        <v>235</v>
      </c>
      <c r="D2229" s="14"/>
      <c r="E2229" s="14"/>
      <c r="F2229" s="79"/>
      <c r="G2229" s="80"/>
      <c r="H2229" s="14"/>
      <c r="I2229" s="14"/>
      <c r="J2229" s="15" t="s">
        <v>235</v>
      </c>
      <c r="K2229" s="64"/>
      <c r="L2229" s="64"/>
      <c r="M2229" s="15"/>
      <c r="N2229" s="81"/>
      <c r="O2229" s="82">
        <v>5676.3310546875</v>
      </c>
      <c r="P2229" s="82">
        <v>4294.8740234375</v>
      </c>
      <c r="Q2229" s="75"/>
      <c r="R2229" s="83"/>
      <c r="S2229" s="83"/>
      <c r="T2229" s="77"/>
      <c r="U2229" s="77"/>
      <c r="V2229" s="77"/>
      <c r="W2229" s="77"/>
      <c r="X2229" s="50"/>
      <c r="Y2229" s="50"/>
      <c r="Z2229" s="50"/>
      <c r="AA2229" s="50"/>
      <c r="AB2229" s="49"/>
      <c r="AC2229" s="84">
        <v>2229</v>
      </c>
      <c r="AD22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29" s="78"/>
      <c r="AF2229" s="108"/>
      <c r="AI2229" s="3"/>
      <c r="AJ2229" s="3"/>
    </row>
    <row r="2230" spans="1:36" ht="34.049999999999997" customHeight="1" x14ac:dyDescent="0.3">
      <c r="A2230" s="13" t="s">
        <v>318</v>
      </c>
      <c r="C2230" t="s">
        <v>174</v>
      </c>
      <c r="D2230" s="14"/>
      <c r="E2230" s="14"/>
      <c r="F2230" s="79"/>
      <c r="G2230" s="80"/>
      <c r="H2230" s="14"/>
      <c r="I2230" s="14"/>
      <c r="J2230" s="15" t="s">
        <v>174</v>
      </c>
      <c r="K2230" s="64"/>
      <c r="L2230" s="64"/>
      <c r="M2230" s="15"/>
      <c r="N2230" s="81"/>
      <c r="O2230" s="82">
        <v>5681.59814453125</v>
      </c>
      <c r="P2230" s="82">
        <v>7435.9814453125</v>
      </c>
      <c r="Q2230" s="75"/>
      <c r="R2230" s="83"/>
      <c r="S2230" s="83"/>
      <c r="T2230" s="77"/>
      <c r="U2230" s="77"/>
      <c r="V2230" s="77"/>
      <c r="W2230" s="77"/>
      <c r="X2230" s="50"/>
      <c r="Y2230" s="50"/>
      <c r="Z2230" s="50"/>
      <c r="AA2230" s="50"/>
      <c r="AB2230" s="49"/>
      <c r="AC2230" s="84">
        <v>2230</v>
      </c>
      <c r="AD22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0" s="78"/>
      <c r="AF2230" s="108"/>
      <c r="AI2230" s="3"/>
      <c r="AJ2230" s="3"/>
    </row>
    <row r="2231" spans="1:36" ht="34.049999999999997" customHeight="1" x14ac:dyDescent="0.3">
      <c r="A2231" s="13" t="s">
        <v>319</v>
      </c>
      <c r="C2231" t="s">
        <v>236</v>
      </c>
      <c r="D2231" s="14"/>
      <c r="E2231" s="14"/>
      <c r="F2231" s="79"/>
      <c r="G2231" s="80"/>
      <c r="H2231" s="14"/>
      <c r="I2231" s="14"/>
      <c r="J2231" s="15" t="s">
        <v>236</v>
      </c>
      <c r="K2231" s="64"/>
      <c r="L2231" s="64"/>
      <c r="M2231" s="15"/>
      <c r="N2231" s="81"/>
      <c r="O2231" s="82">
        <v>4233.45703125</v>
      </c>
      <c r="P2231" s="82">
        <v>7461.44140625</v>
      </c>
      <c r="Q2231" s="75"/>
      <c r="R2231" s="83"/>
      <c r="S2231" s="83"/>
      <c r="T2231" s="77"/>
      <c r="U2231" s="77"/>
      <c r="V2231" s="77"/>
      <c r="W2231" s="77"/>
      <c r="X2231" s="50"/>
      <c r="Y2231" s="50"/>
      <c r="Z2231" s="50"/>
      <c r="AA2231" s="50"/>
      <c r="AB2231" s="49"/>
      <c r="AC2231" s="84">
        <v>2231</v>
      </c>
      <c r="AD22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1" s="78"/>
      <c r="AF2231" s="108"/>
      <c r="AI2231" s="3"/>
      <c r="AJ2231" s="3"/>
    </row>
    <row r="2232" spans="1:36" ht="34.049999999999997" customHeight="1" x14ac:dyDescent="0.3">
      <c r="A2232" s="13" t="s">
        <v>320</v>
      </c>
      <c r="C2232" t="s">
        <v>175</v>
      </c>
      <c r="D2232" s="14"/>
      <c r="E2232" s="14"/>
      <c r="F2232" s="79"/>
      <c r="G2232" s="80"/>
      <c r="H2232" s="14"/>
      <c r="I2232" s="14"/>
      <c r="J2232" s="15" t="s">
        <v>175</v>
      </c>
      <c r="K2232" s="64"/>
      <c r="L2232" s="64"/>
      <c r="M2232" s="15"/>
      <c r="N2232" s="81"/>
      <c r="O2232" s="82">
        <v>1313.3701171875</v>
      </c>
      <c r="P2232" s="82">
        <v>5482.6708984375</v>
      </c>
      <c r="Q2232" s="75"/>
      <c r="R2232" s="83"/>
      <c r="S2232" s="83"/>
      <c r="T2232" s="77"/>
      <c r="U2232" s="77"/>
      <c r="V2232" s="77"/>
      <c r="W2232" s="77"/>
      <c r="X2232" s="50"/>
      <c r="Y2232" s="50"/>
      <c r="Z2232" s="50"/>
      <c r="AA2232" s="50"/>
      <c r="AB2232" s="49"/>
      <c r="AC2232" s="84">
        <v>2232</v>
      </c>
      <c r="AD22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2" s="78"/>
      <c r="AF2232" s="108"/>
      <c r="AI2232" s="3"/>
      <c r="AJ2232" s="3"/>
    </row>
    <row r="2233" spans="1:36" ht="34.049999999999997" customHeight="1" x14ac:dyDescent="0.3">
      <c r="A2233" s="13" t="s">
        <v>321</v>
      </c>
      <c r="C2233" t="s">
        <v>237</v>
      </c>
      <c r="D2233" s="14"/>
      <c r="E2233" s="14"/>
      <c r="F2233" s="79"/>
      <c r="G2233" s="80"/>
      <c r="H2233" s="14"/>
      <c r="I2233" s="14"/>
      <c r="J2233" s="15" t="s">
        <v>237</v>
      </c>
      <c r="K2233" s="64"/>
      <c r="L2233" s="64"/>
      <c r="M2233" s="15"/>
      <c r="N2233" s="81"/>
      <c r="O2233" s="82">
        <v>1823.370849609375</v>
      </c>
      <c r="P2233" s="82">
        <v>1189.445556640625</v>
      </c>
      <c r="Q2233" s="75"/>
      <c r="R2233" s="83"/>
      <c r="S2233" s="83"/>
      <c r="T2233" s="77"/>
      <c r="U2233" s="77"/>
      <c r="V2233" s="77"/>
      <c r="W2233" s="77"/>
      <c r="X2233" s="50"/>
      <c r="Y2233" s="50"/>
      <c r="Z2233" s="50"/>
      <c r="AA2233" s="50"/>
      <c r="AB2233" s="49"/>
      <c r="AC2233" s="84">
        <v>2233</v>
      </c>
      <c r="AD22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3" s="78"/>
      <c r="AF2233" s="108"/>
      <c r="AI2233" s="3"/>
      <c r="AJ2233" s="3"/>
    </row>
    <row r="2234" spans="1:36" ht="34.049999999999997" customHeight="1" x14ac:dyDescent="0.3">
      <c r="A2234" s="13" t="s">
        <v>322</v>
      </c>
      <c r="C2234" t="s">
        <v>189</v>
      </c>
      <c r="D2234" s="14"/>
      <c r="E2234" s="14"/>
      <c r="F2234" s="79"/>
      <c r="G2234" s="80"/>
      <c r="H2234" s="14"/>
      <c r="I2234" s="14"/>
      <c r="J2234" s="15" t="s">
        <v>189</v>
      </c>
      <c r="K2234" s="64"/>
      <c r="L2234" s="64"/>
      <c r="M2234" s="15"/>
      <c r="N2234" s="81"/>
      <c r="O2234" s="82">
        <v>9718.228515625</v>
      </c>
      <c r="P2234" s="82">
        <v>3496.877197265625</v>
      </c>
      <c r="Q2234" s="75"/>
      <c r="R2234" s="83"/>
      <c r="S2234" s="83"/>
      <c r="T2234" s="77"/>
      <c r="U2234" s="77"/>
      <c r="V2234" s="77"/>
      <c r="W2234" s="77"/>
      <c r="X2234" s="50"/>
      <c r="Y2234" s="50"/>
      <c r="Z2234" s="50"/>
      <c r="AA2234" s="50"/>
      <c r="AB2234" s="49"/>
      <c r="AC2234" s="84">
        <v>2234</v>
      </c>
      <c r="AD22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4" s="78"/>
      <c r="AF2234" s="108"/>
      <c r="AI2234" s="3"/>
      <c r="AJ2234" s="3"/>
    </row>
    <row r="2235" spans="1:36" ht="34.049999999999997" customHeight="1" x14ac:dyDescent="0.3">
      <c r="A2235" s="13" t="s">
        <v>323</v>
      </c>
      <c r="C2235" t="s">
        <v>202</v>
      </c>
      <c r="D2235" s="14"/>
      <c r="E2235" s="14"/>
      <c r="F2235" s="79"/>
      <c r="G2235" s="80"/>
      <c r="H2235" s="14"/>
      <c r="I2235" s="14"/>
      <c r="J2235" s="15" t="s">
        <v>202</v>
      </c>
      <c r="K2235" s="64"/>
      <c r="L2235" s="64"/>
      <c r="M2235" s="15"/>
      <c r="N2235" s="81"/>
      <c r="O2235" s="82">
        <v>3512.52197265625</v>
      </c>
      <c r="P2235" s="82">
        <v>5445.9404296875</v>
      </c>
      <c r="Q2235" s="75"/>
      <c r="R2235" s="83"/>
      <c r="S2235" s="83"/>
      <c r="T2235" s="77"/>
      <c r="U2235" s="77"/>
      <c r="V2235" s="77"/>
      <c r="W2235" s="77"/>
      <c r="X2235" s="50"/>
      <c r="Y2235" s="50"/>
      <c r="Z2235" s="50"/>
      <c r="AA2235" s="50"/>
      <c r="AB2235" s="49"/>
      <c r="AC2235" s="84">
        <v>2235</v>
      </c>
      <c r="AD22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5" s="78"/>
      <c r="AF2235" s="108"/>
      <c r="AI2235" s="3"/>
      <c r="AJ2235" s="3"/>
    </row>
    <row r="2236" spans="1:36" ht="34.049999999999997" customHeight="1" x14ac:dyDescent="0.3">
      <c r="A2236" s="13" t="s">
        <v>324</v>
      </c>
      <c r="C2236" t="s">
        <v>231</v>
      </c>
      <c r="D2236" s="14"/>
      <c r="E2236" s="14"/>
      <c r="F2236" s="79"/>
      <c r="G2236" s="80"/>
      <c r="H2236" s="14"/>
      <c r="I2236" s="14"/>
      <c r="J2236" s="15" t="s">
        <v>231</v>
      </c>
      <c r="K2236" s="64"/>
      <c r="L2236" s="64"/>
      <c r="M2236" s="15"/>
      <c r="N2236" s="81"/>
      <c r="O2236" s="82">
        <v>7962.47705078125</v>
      </c>
      <c r="P2236" s="82">
        <v>2988.094482421875</v>
      </c>
      <c r="Q2236" s="75"/>
      <c r="R2236" s="83"/>
      <c r="S2236" s="83"/>
      <c r="T2236" s="77"/>
      <c r="U2236" s="77"/>
      <c r="V2236" s="77"/>
      <c r="W2236" s="77"/>
      <c r="X2236" s="50"/>
      <c r="Y2236" s="50"/>
      <c r="Z2236" s="50"/>
      <c r="AA2236" s="50"/>
      <c r="AB2236" s="49"/>
      <c r="AC2236" s="84">
        <v>2236</v>
      </c>
      <c r="AD22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6" s="78"/>
      <c r="AF2236" s="108"/>
      <c r="AI2236" s="3"/>
      <c r="AJ2236" s="3"/>
    </row>
    <row r="2237" spans="1:36" ht="34.049999999999997" customHeight="1" x14ac:dyDescent="0.3">
      <c r="A2237" s="13" t="s">
        <v>325</v>
      </c>
      <c r="C2237" t="s">
        <v>184</v>
      </c>
      <c r="D2237" s="14"/>
      <c r="E2237" s="14"/>
      <c r="F2237" s="79"/>
      <c r="G2237" s="80"/>
      <c r="H2237" s="14"/>
      <c r="I2237" s="14"/>
      <c r="J2237" s="15" t="s">
        <v>184</v>
      </c>
      <c r="K2237" s="64"/>
      <c r="L2237" s="64"/>
      <c r="M2237" s="15"/>
      <c r="N2237" s="81"/>
      <c r="O2237" s="82">
        <v>2171.828125</v>
      </c>
      <c r="P2237" s="82">
        <v>5156.59521484375</v>
      </c>
      <c r="Q2237" s="75"/>
      <c r="R2237" s="83"/>
      <c r="S2237" s="83"/>
      <c r="T2237" s="77"/>
      <c r="U2237" s="77"/>
      <c r="V2237" s="77"/>
      <c r="W2237" s="77"/>
      <c r="X2237" s="50"/>
      <c r="Y2237" s="50"/>
      <c r="Z2237" s="50"/>
      <c r="AA2237" s="50"/>
      <c r="AB2237" s="49"/>
      <c r="AC2237" s="84">
        <v>2237</v>
      </c>
      <c r="AD22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7" s="78"/>
      <c r="AF2237" s="108"/>
      <c r="AI2237" s="3"/>
      <c r="AJ2237" s="3"/>
    </row>
    <row r="2238" spans="1:36" ht="34.049999999999997" customHeight="1" x14ac:dyDescent="0.3">
      <c r="A2238" s="13" t="s">
        <v>326</v>
      </c>
      <c r="C2238" t="s">
        <v>175</v>
      </c>
      <c r="D2238" s="14"/>
      <c r="E2238" s="14"/>
      <c r="F2238" s="79"/>
      <c r="G2238" s="80"/>
      <c r="H2238" s="14"/>
      <c r="I2238" s="14"/>
      <c r="J2238" s="15" t="s">
        <v>175</v>
      </c>
      <c r="K2238" s="64"/>
      <c r="L2238" s="64"/>
      <c r="M2238" s="15"/>
      <c r="N2238" s="81"/>
      <c r="O2238" s="82">
        <v>1569.8251953125</v>
      </c>
      <c r="P2238" s="82">
        <v>1821.36767578125</v>
      </c>
      <c r="Q2238" s="75"/>
      <c r="R2238" s="83"/>
      <c r="S2238" s="83"/>
      <c r="T2238" s="77"/>
      <c r="U2238" s="77"/>
      <c r="V2238" s="77"/>
      <c r="W2238" s="77"/>
      <c r="X2238" s="50"/>
      <c r="Y2238" s="50"/>
      <c r="Z2238" s="50"/>
      <c r="AA2238" s="50"/>
      <c r="AB2238" s="49"/>
      <c r="AC2238" s="84">
        <v>2238</v>
      </c>
      <c r="AD22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8" s="78"/>
      <c r="AF2238" s="108"/>
      <c r="AI2238" s="3"/>
      <c r="AJ2238" s="3"/>
    </row>
    <row r="2239" spans="1:36" ht="34.049999999999997" customHeight="1" x14ac:dyDescent="0.3">
      <c r="A2239" s="13" t="s">
        <v>327</v>
      </c>
      <c r="C2239" t="s">
        <v>238</v>
      </c>
      <c r="D2239" s="14"/>
      <c r="E2239" s="14"/>
      <c r="F2239" s="79"/>
      <c r="G2239" s="80"/>
      <c r="H2239" s="14"/>
      <c r="I2239" s="14"/>
      <c r="J2239" s="15" t="s">
        <v>238</v>
      </c>
      <c r="K2239" s="64"/>
      <c r="L2239" s="64"/>
      <c r="M2239" s="15"/>
      <c r="N2239" s="81"/>
      <c r="O2239" s="82">
        <v>8799.6689453125</v>
      </c>
      <c r="P2239" s="82">
        <v>7740.591796875</v>
      </c>
      <c r="Q2239" s="75"/>
      <c r="R2239" s="83"/>
      <c r="S2239" s="83"/>
      <c r="T2239" s="77"/>
      <c r="U2239" s="77"/>
      <c r="V2239" s="77"/>
      <c r="W2239" s="77"/>
      <c r="X2239" s="50"/>
      <c r="Y2239" s="50"/>
      <c r="Z2239" s="50"/>
      <c r="AA2239" s="50"/>
      <c r="AB2239" s="49"/>
      <c r="AC2239" s="84">
        <v>2239</v>
      </c>
      <c r="AD22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39" s="78"/>
      <c r="AF2239" s="108"/>
      <c r="AI2239" s="3"/>
      <c r="AJ2239" s="3"/>
    </row>
    <row r="2240" spans="1:36" ht="34.049999999999997" customHeight="1" x14ac:dyDescent="0.3">
      <c r="A2240" s="13" t="s">
        <v>328</v>
      </c>
      <c r="C2240" t="s">
        <v>203</v>
      </c>
      <c r="D2240" s="14"/>
      <c r="E2240" s="14"/>
      <c r="F2240" s="79"/>
      <c r="G2240" s="80"/>
      <c r="H2240" s="14"/>
      <c r="I2240" s="14"/>
      <c r="J2240" s="15" t="s">
        <v>203</v>
      </c>
      <c r="K2240" s="64"/>
      <c r="L2240" s="64"/>
      <c r="M2240" s="15"/>
      <c r="N2240" s="81"/>
      <c r="O2240" s="82">
        <v>8735.0478515625</v>
      </c>
      <c r="P2240" s="82">
        <v>1695.2550048828125</v>
      </c>
      <c r="Q2240" s="75"/>
      <c r="R2240" s="83"/>
      <c r="S2240" s="83"/>
      <c r="T2240" s="77"/>
      <c r="U2240" s="77"/>
      <c r="V2240" s="77"/>
      <c r="W2240" s="77"/>
      <c r="X2240" s="50"/>
      <c r="Y2240" s="50"/>
      <c r="Z2240" s="50"/>
      <c r="AA2240" s="50"/>
      <c r="AB2240" s="49"/>
      <c r="AC2240" s="84">
        <v>2240</v>
      </c>
      <c r="AD22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0" s="78"/>
      <c r="AF2240" s="108"/>
      <c r="AI2240" s="3"/>
      <c r="AJ2240" s="3"/>
    </row>
    <row r="2241" spans="1:36" ht="34.049999999999997" customHeight="1" x14ac:dyDescent="0.3">
      <c r="A2241" s="13" t="s">
        <v>329</v>
      </c>
      <c r="C2241" t="s">
        <v>202</v>
      </c>
      <c r="D2241" s="14"/>
      <c r="E2241" s="14"/>
      <c r="F2241" s="79"/>
      <c r="G2241" s="80"/>
      <c r="H2241" s="14"/>
      <c r="I2241" s="14"/>
      <c r="J2241" s="15" t="s">
        <v>202</v>
      </c>
      <c r="K2241" s="64"/>
      <c r="L2241" s="64"/>
      <c r="M2241" s="15"/>
      <c r="N2241" s="81"/>
      <c r="O2241" s="82">
        <v>4698.98876953125</v>
      </c>
      <c r="P2241" s="82">
        <v>3842.93994140625</v>
      </c>
      <c r="Q2241" s="75"/>
      <c r="R2241" s="83"/>
      <c r="S2241" s="83"/>
      <c r="T2241" s="77"/>
      <c r="U2241" s="77"/>
      <c r="V2241" s="77"/>
      <c r="W2241" s="77"/>
      <c r="X2241" s="50"/>
      <c r="Y2241" s="50"/>
      <c r="Z2241" s="50"/>
      <c r="AA2241" s="50"/>
      <c r="AB2241" s="49"/>
      <c r="AC2241" s="84">
        <v>2241</v>
      </c>
      <c r="AD22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1" s="78"/>
      <c r="AF2241" s="108"/>
      <c r="AI2241" s="3"/>
      <c r="AJ2241" s="3"/>
    </row>
    <row r="2242" spans="1:36" ht="34.049999999999997" customHeight="1" x14ac:dyDescent="0.3">
      <c r="A2242" s="13" t="s">
        <v>330</v>
      </c>
      <c r="C2242" t="s">
        <v>188</v>
      </c>
      <c r="D2242" s="14"/>
      <c r="E2242" s="14"/>
      <c r="F2242" s="79"/>
      <c r="G2242" s="80"/>
      <c r="H2242" s="14"/>
      <c r="I2242" s="14"/>
      <c r="J2242" s="15" t="s">
        <v>188</v>
      </c>
      <c r="K2242" s="64"/>
      <c r="L2242" s="64"/>
      <c r="M2242" s="15"/>
      <c r="N2242" s="81"/>
      <c r="O2242" s="82">
        <v>8211.9912109375</v>
      </c>
      <c r="P2242" s="82">
        <v>8620.9326171875</v>
      </c>
      <c r="Q2242" s="75"/>
      <c r="R2242" s="83"/>
      <c r="S2242" s="83"/>
      <c r="T2242" s="77"/>
      <c r="U2242" s="77"/>
      <c r="V2242" s="77"/>
      <c r="W2242" s="77"/>
      <c r="X2242" s="50"/>
      <c r="Y2242" s="50"/>
      <c r="Z2242" s="50"/>
      <c r="AA2242" s="50"/>
      <c r="AB2242" s="49"/>
      <c r="AC2242" s="84">
        <v>2242</v>
      </c>
      <c r="AD22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2" s="78"/>
      <c r="AF2242" s="108"/>
      <c r="AI2242" s="3"/>
      <c r="AJ2242" s="3"/>
    </row>
    <row r="2243" spans="1:36" ht="34.049999999999997" customHeight="1" x14ac:dyDescent="0.3">
      <c r="A2243" s="13" t="s">
        <v>331</v>
      </c>
      <c r="C2243" t="s">
        <v>217</v>
      </c>
      <c r="D2243" s="14"/>
      <c r="E2243" s="14"/>
      <c r="F2243" s="79"/>
      <c r="G2243" s="80"/>
      <c r="H2243" s="14"/>
      <c r="I2243" s="14"/>
      <c r="J2243" s="15" t="s">
        <v>217</v>
      </c>
      <c r="K2243" s="64"/>
      <c r="L2243" s="64"/>
      <c r="M2243" s="15"/>
      <c r="N2243" s="81"/>
      <c r="O2243" s="82">
        <v>8874.9365234375</v>
      </c>
      <c r="P2243" s="82">
        <v>8399.056640625</v>
      </c>
      <c r="Q2243" s="75"/>
      <c r="R2243" s="83"/>
      <c r="S2243" s="83"/>
      <c r="T2243" s="77"/>
      <c r="U2243" s="77"/>
      <c r="V2243" s="77"/>
      <c r="W2243" s="77"/>
      <c r="X2243" s="50"/>
      <c r="Y2243" s="50"/>
      <c r="Z2243" s="50"/>
      <c r="AA2243" s="50"/>
      <c r="AB2243" s="49"/>
      <c r="AC2243" s="84">
        <v>2243</v>
      </c>
      <c r="AD22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3" s="78"/>
      <c r="AF2243" s="108"/>
      <c r="AI2243" s="3"/>
      <c r="AJ2243" s="3"/>
    </row>
    <row r="2244" spans="1:36" ht="34.049999999999997" customHeight="1" x14ac:dyDescent="0.3">
      <c r="A2244" s="13" t="s">
        <v>332</v>
      </c>
      <c r="C2244" t="s">
        <v>239</v>
      </c>
      <c r="D2244" s="14"/>
      <c r="E2244" s="14"/>
      <c r="F2244" s="79"/>
      <c r="G2244" s="80"/>
      <c r="H2244" s="14"/>
      <c r="I2244" s="14"/>
      <c r="J2244" s="15" t="s">
        <v>239</v>
      </c>
      <c r="K2244" s="64"/>
      <c r="L2244" s="64"/>
      <c r="M2244" s="15"/>
      <c r="N2244" s="81"/>
      <c r="O2244" s="82">
        <v>7187.30615234375</v>
      </c>
      <c r="P2244" s="82">
        <v>2397.379638671875</v>
      </c>
      <c r="Q2244" s="75"/>
      <c r="R2244" s="83"/>
      <c r="S2244" s="83"/>
      <c r="T2244" s="77"/>
      <c r="U2244" s="77"/>
      <c r="V2244" s="77"/>
      <c r="W2244" s="77"/>
      <c r="X2244" s="50"/>
      <c r="Y2244" s="50"/>
      <c r="Z2244" s="50"/>
      <c r="AA2244" s="50"/>
      <c r="AB2244" s="49"/>
      <c r="AC2244" s="84">
        <v>2244</v>
      </c>
      <c r="AD22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4" s="78"/>
      <c r="AF2244" s="108"/>
      <c r="AI2244" s="3"/>
      <c r="AJ2244" s="3"/>
    </row>
    <row r="2245" spans="1:36" ht="34.049999999999997" customHeight="1" x14ac:dyDescent="0.3">
      <c r="A2245" s="13" t="s">
        <v>333</v>
      </c>
      <c r="C2245" t="s">
        <v>202</v>
      </c>
      <c r="D2245" s="14"/>
      <c r="E2245" s="14"/>
      <c r="F2245" s="79"/>
      <c r="G2245" s="80"/>
      <c r="H2245" s="14"/>
      <c r="I2245" s="14"/>
      <c r="J2245" s="15" t="s">
        <v>202</v>
      </c>
      <c r="K2245" s="64"/>
      <c r="L2245" s="64"/>
      <c r="M2245" s="15"/>
      <c r="N2245" s="81"/>
      <c r="O2245" s="82">
        <v>966.79803466796875</v>
      </c>
      <c r="P2245" s="82">
        <v>3137.800048828125</v>
      </c>
      <c r="Q2245" s="75"/>
      <c r="R2245" s="83"/>
      <c r="S2245" s="83"/>
      <c r="T2245" s="77"/>
      <c r="U2245" s="77"/>
      <c r="V2245" s="77"/>
      <c r="W2245" s="77"/>
      <c r="X2245" s="50"/>
      <c r="Y2245" s="50"/>
      <c r="Z2245" s="50"/>
      <c r="AA2245" s="50"/>
      <c r="AB2245" s="49"/>
      <c r="AC2245" s="84">
        <v>2245</v>
      </c>
      <c r="AD22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5" s="78"/>
      <c r="AF2245" s="108"/>
      <c r="AI2245" s="3"/>
      <c r="AJ2245" s="3"/>
    </row>
    <row r="2246" spans="1:36" ht="34.049999999999997" customHeight="1" x14ac:dyDescent="0.3">
      <c r="A2246" s="13" t="s">
        <v>334</v>
      </c>
      <c r="C2246" t="s">
        <v>175</v>
      </c>
      <c r="D2246" s="14"/>
      <c r="E2246" s="14"/>
      <c r="F2246" s="79"/>
      <c r="G2246" s="80"/>
      <c r="H2246" s="14"/>
      <c r="I2246" s="14"/>
      <c r="J2246" s="15" t="s">
        <v>175</v>
      </c>
      <c r="K2246" s="64"/>
      <c r="L2246" s="64"/>
      <c r="M2246" s="15"/>
      <c r="N2246" s="81"/>
      <c r="O2246" s="82">
        <v>134.3734130859375</v>
      </c>
      <c r="P2246" s="82">
        <v>6848.87548828125</v>
      </c>
      <c r="Q2246" s="75"/>
      <c r="R2246" s="83"/>
      <c r="S2246" s="83"/>
      <c r="T2246" s="77"/>
      <c r="U2246" s="77"/>
      <c r="V2246" s="77"/>
      <c r="W2246" s="77"/>
      <c r="X2246" s="50"/>
      <c r="Y2246" s="50"/>
      <c r="Z2246" s="50"/>
      <c r="AA2246" s="50"/>
      <c r="AB2246" s="49"/>
      <c r="AC2246" s="84">
        <v>2246</v>
      </c>
      <c r="AD22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6" s="78"/>
      <c r="AF2246" s="108"/>
      <c r="AI2246" s="3"/>
      <c r="AJ2246" s="3"/>
    </row>
    <row r="2247" spans="1:36" ht="34.049999999999997" customHeight="1" x14ac:dyDescent="0.3">
      <c r="A2247" s="13" t="s">
        <v>335</v>
      </c>
      <c r="C2247" t="s">
        <v>240</v>
      </c>
      <c r="D2247" s="14"/>
      <c r="E2247" s="14"/>
      <c r="F2247" s="79"/>
      <c r="G2247" s="80"/>
      <c r="H2247" s="14"/>
      <c r="I2247" s="14"/>
      <c r="J2247" s="15" t="s">
        <v>240</v>
      </c>
      <c r="K2247" s="64"/>
      <c r="L2247" s="64"/>
      <c r="M2247" s="15"/>
      <c r="N2247" s="81"/>
      <c r="O2247" s="82">
        <v>2370.22607421875</v>
      </c>
      <c r="P2247" s="82">
        <v>559.41949462890625</v>
      </c>
      <c r="Q2247" s="75"/>
      <c r="R2247" s="83"/>
      <c r="S2247" s="83"/>
      <c r="T2247" s="77"/>
      <c r="U2247" s="77"/>
      <c r="V2247" s="77"/>
      <c r="W2247" s="77"/>
      <c r="X2247" s="50"/>
      <c r="Y2247" s="50"/>
      <c r="Z2247" s="50"/>
      <c r="AA2247" s="50"/>
      <c r="AB2247" s="49"/>
      <c r="AC2247" s="84">
        <v>2247</v>
      </c>
      <c r="AD22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7" s="78"/>
      <c r="AF2247" s="108"/>
      <c r="AI2247" s="3"/>
      <c r="AJ2247" s="3"/>
    </row>
    <row r="2248" spans="1:36" ht="34.049999999999997" customHeight="1" x14ac:dyDescent="0.3">
      <c r="A2248" s="13" t="s">
        <v>336</v>
      </c>
      <c r="C2248" t="s">
        <v>191</v>
      </c>
      <c r="D2248" s="14"/>
      <c r="E2248" s="14"/>
      <c r="F2248" s="79"/>
      <c r="G2248" s="80"/>
      <c r="H2248" s="14"/>
      <c r="I2248" s="14"/>
      <c r="J2248" s="15" t="s">
        <v>191</v>
      </c>
      <c r="K2248" s="64"/>
      <c r="L2248" s="64"/>
      <c r="M2248" s="15"/>
      <c r="N2248" s="81"/>
      <c r="O2248" s="82">
        <v>9127.4912109375</v>
      </c>
      <c r="P2248" s="82">
        <v>3829.913330078125</v>
      </c>
      <c r="Q2248" s="75"/>
      <c r="R2248" s="83"/>
      <c r="S2248" s="83"/>
      <c r="T2248" s="77"/>
      <c r="U2248" s="77"/>
      <c r="V2248" s="77"/>
      <c r="W2248" s="77"/>
      <c r="X2248" s="50"/>
      <c r="Y2248" s="50"/>
      <c r="Z2248" s="50"/>
      <c r="AA2248" s="50"/>
      <c r="AB2248" s="49"/>
      <c r="AC2248" s="84">
        <v>2248</v>
      </c>
      <c r="AD22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8" s="78"/>
      <c r="AF2248" s="108"/>
      <c r="AI2248" s="3"/>
      <c r="AJ2248" s="3"/>
    </row>
    <row r="2249" spans="1:36" ht="34.049999999999997" customHeight="1" x14ac:dyDescent="0.3">
      <c r="A2249" s="13" t="s">
        <v>337</v>
      </c>
      <c r="C2249" t="s">
        <v>241</v>
      </c>
      <c r="D2249" s="14"/>
      <c r="E2249" s="14"/>
      <c r="F2249" s="79"/>
      <c r="G2249" s="80"/>
      <c r="H2249" s="14"/>
      <c r="I2249" s="14"/>
      <c r="J2249" s="15" t="s">
        <v>241</v>
      </c>
      <c r="K2249" s="64"/>
      <c r="L2249" s="64"/>
      <c r="M2249" s="15"/>
      <c r="N2249" s="81"/>
      <c r="O2249" s="82">
        <v>1022.9915771484375</v>
      </c>
      <c r="P2249" s="82">
        <v>2270.879150390625</v>
      </c>
      <c r="Q2249" s="75"/>
      <c r="R2249" s="83"/>
      <c r="S2249" s="83"/>
      <c r="T2249" s="77"/>
      <c r="U2249" s="77"/>
      <c r="V2249" s="77"/>
      <c r="W2249" s="77"/>
      <c r="X2249" s="50"/>
      <c r="Y2249" s="50"/>
      <c r="Z2249" s="50"/>
      <c r="AA2249" s="50"/>
      <c r="AB2249" s="49"/>
      <c r="AC2249" s="84">
        <v>2249</v>
      </c>
      <c r="AD22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49" s="78"/>
      <c r="AF2249" s="108"/>
      <c r="AI2249" s="3"/>
      <c r="AJ2249" s="3"/>
    </row>
    <row r="2250" spans="1:36" ht="34.049999999999997" customHeight="1" x14ac:dyDescent="0.3">
      <c r="A2250" s="13" t="s">
        <v>338</v>
      </c>
      <c r="C2250" t="s">
        <v>242</v>
      </c>
      <c r="D2250" s="14"/>
      <c r="E2250" s="14"/>
      <c r="F2250" s="79"/>
      <c r="G2250" s="80"/>
      <c r="H2250" s="14"/>
      <c r="I2250" s="14"/>
      <c r="J2250" s="15" t="s">
        <v>242</v>
      </c>
      <c r="K2250" s="64"/>
      <c r="L2250" s="64"/>
      <c r="M2250" s="15"/>
      <c r="N2250" s="81"/>
      <c r="O2250" s="82">
        <v>6441.0205078125</v>
      </c>
      <c r="P2250" s="82">
        <v>2258.069580078125</v>
      </c>
      <c r="Q2250" s="75"/>
      <c r="R2250" s="83"/>
      <c r="S2250" s="83"/>
      <c r="T2250" s="77"/>
      <c r="U2250" s="77"/>
      <c r="V2250" s="77"/>
      <c r="W2250" s="77"/>
      <c r="X2250" s="50"/>
      <c r="Y2250" s="50"/>
      <c r="Z2250" s="50"/>
      <c r="AA2250" s="50"/>
      <c r="AB2250" s="49"/>
      <c r="AC2250" s="84">
        <v>2250</v>
      </c>
      <c r="AD22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0" s="78"/>
      <c r="AF2250" s="108"/>
      <c r="AI2250" s="3"/>
      <c r="AJ2250" s="3"/>
    </row>
    <row r="2251" spans="1:36" ht="34.049999999999997" customHeight="1" x14ac:dyDescent="0.3">
      <c r="A2251" s="13" t="s">
        <v>339</v>
      </c>
      <c r="C2251" t="s">
        <v>231</v>
      </c>
      <c r="D2251" s="14"/>
      <c r="E2251" s="14"/>
      <c r="F2251" s="79"/>
      <c r="G2251" s="80"/>
      <c r="H2251" s="14"/>
      <c r="I2251" s="14"/>
      <c r="J2251" s="15" t="s">
        <v>231</v>
      </c>
      <c r="K2251" s="64"/>
      <c r="L2251" s="64"/>
      <c r="M2251" s="15"/>
      <c r="N2251" s="81"/>
      <c r="O2251" s="82">
        <v>1337.2957763671875</v>
      </c>
      <c r="P2251" s="82">
        <v>8970.7421875</v>
      </c>
      <c r="Q2251" s="75"/>
      <c r="R2251" s="83"/>
      <c r="S2251" s="83"/>
      <c r="T2251" s="77"/>
      <c r="U2251" s="77"/>
      <c r="V2251" s="77"/>
      <c r="W2251" s="77"/>
      <c r="X2251" s="50"/>
      <c r="Y2251" s="50"/>
      <c r="Z2251" s="50"/>
      <c r="AA2251" s="50"/>
      <c r="AB2251" s="49"/>
      <c r="AC2251" s="84">
        <v>2251</v>
      </c>
      <c r="AD22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1" s="78"/>
      <c r="AF2251" s="108"/>
      <c r="AI2251" s="3"/>
      <c r="AJ2251" s="3"/>
    </row>
    <row r="2252" spans="1:36" ht="34.049999999999997" customHeight="1" x14ac:dyDescent="0.3">
      <c r="A2252" s="13" t="s">
        <v>340</v>
      </c>
      <c r="C2252" t="s">
        <v>175</v>
      </c>
      <c r="D2252" s="14"/>
      <c r="E2252" s="14"/>
      <c r="F2252" s="79"/>
      <c r="G2252" s="80"/>
      <c r="H2252" s="14"/>
      <c r="I2252" s="14"/>
      <c r="J2252" s="15" t="s">
        <v>175</v>
      </c>
      <c r="K2252" s="64"/>
      <c r="L2252" s="64"/>
      <c r="M2252" s="15"/>
      <c r="N2252" s="81"/>
      <c r="O2252" s="82">
        <v>8946.9052734375</v>
      </c>
      <c r="P2252" s="82">
        <v>3687.77734375</v>
      </c>
      <c r="Q2252" s="75"/>
      <c r="R2252" s="83"/>
      <c r="S2252" s="83"/>
      <c r="T2252" s="77"/>
      <c r="U2252" s="77"/>
      <c r="V2252" s="77"/>
      <c r="W2252" s="77"/>
      <c r="X2252" s="50"/>
      <c r="Y2252" s="50"/>
      <c r="Z2252" s="50"/>
      <c r="AA2252" s="50"/>
      <c r="AB2252" s="49"/>
      <c r="AC2252" s="84">
        <v>2252</v>
      </c>
      <c r="AD22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2" s="78"/>
      <c r="AF2252" s="108"/>
      <c r="AI2252" s="3"/>
      <c r="AJ2252" s="3"/>
    </row>
    <row r="2253" spans="1:36" ht="34.049999999999997" customHeight="1" x14ac:dyDescent="0.3">
      <c r="A2253" s="13" t="s">
        <v>341</v>
      </c>
      <c r="C2253" t="s">
        <v>218</v>
      </c>
      <c r="D2253" s="14"/>
      <c r="E2253" s="14"/>
      <c r="F2253" s="79"/>
      <c r="G2253" s="80"/>
      <c r="H2253" s="14"/>
      <c r="I2253" s="14"/>
      <c r="J2253" s="15" t="s">
        <v>218</v>
      </c>
      <c r="K2253" s="64"/>
      <c r="L2253" s="64"/>
      <c r="M2253" s="15"/>
      <c r="N2253" s="81"/>
      <c r="O2253" s="82">
        <v>4472.65625</v>
      </c>
      <c r="P2253" s="82">
        <v>3689.814697265625</v>
      </c>
      <c r="Q2253" s="75"/>
      <c r="R2253" s="83"/>
      <c r="S2253" s="83"/>
      <c r="T2253" s="77"/>
      <c r="U2253" s="77"/>
      <c r="V2253" s="77"/>
      <c r="W2253" s="77"/>
      <c r="X2253" s="50"/>
      <c r="Y2253" s="50"/>
      <c r="Z2253" s="50"/>
      <c r="AA2253" s="50"/>
      <c r="AB2253" s="49"/>
      <c r="AC2253" s="84">
        <v>2253</v>
      </c>
      <c r="AD22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3" s="78"/>
      <c r="AF2253" s="108"/>
      <c r="AI2253" s="3"/>
      <c r="AJ2253" s="3"/>
    </row>
    <row r="2254" spans="1:36" ht="34.049999999999997" customHeight="1" x14ac:dyDescent="0.3">
      <c r="A2254" s="13" t="s">
        <v>342</v>
      </c>
      <c r="C2254" t="s">
        <v>243</v>
      </c>
      <c r="D2254" s="14"/>
      <c r="E2254" s="14"/>
      <c r="F2254" s="79"/>
      <c r="G2254" s="80"/>
      <c r="H2254" s="14"/>
      <c r="I2254" s="14"/>
      <c r="J2254" s="15" t="s">
        <v>243</v>
      </c>
      <c r="K2254" s="64"/>
      <c r="L2254" s="64"/>
      <c r="M2254" s="15"/>
      <c r="N2254" s="81"/>
      <c r="O2254" s="82">
        <v>7307.45947265625</v>
      </c>
      <c r="P2254" s="82">
        <v>5581.7734375</v>
      </c>
      <c r="Q2254" s="75"/>
      <c r="R2254" s="83"/>
      <c r="S2254" s="83"/>
      <c r="T2254" s="77"/>
      <c r="U2254" s="77"/>
      <c r="V2254" s="77"/>
      <c r="W2254" s="77"/>
      <c r="X2254" s="50"/>
      <c r="Y2254" s="50"/>
      <c r="Z2254" s="50"/>
      <c r="AA2254" s="50"/>
      <c r="AB2254" s="49"/>
      <c r="AC2254" s="84">
        <v>2254</v>
      </c>
      <c r="AD22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4" s="78"/>
      <c r="AF2254" s="108"/>
      <c r="AI2254" s="3"/>
      <c r="AJ2254" s="3"/>
    </row>
    <row r="2255" spans="1:36" ht="34.049999999999997" customHeight="1" x14ac:dyDescent="0.3">
      <c r="A2255" s="13" t="s">
        <v>343</v>
      </c>
      <c r="C2255" t="s">
        <v>244</v>
      </c>
      <c r="D2255" s="14"/>
      <c r="E2255" s="14"/>
      <c r="F2255" s="79"/>
      <c r="G2255" s="80"/>
      <c r="H2255" s="14"/>
      <c r="I2255" s="14"/>
      <c r="J2255" s="15" t="s">
        <v>244</v>
      </c>
      <c r="K2255" s="64"/>
      <c r="L2255" s="64"/>
      <c r="M2255" s="15"/>
      <c r="N2255" s="81"/>
      <c r="O2255" s="82">
        <v>6222.3154296875</v>
      </c>
      <c r="P2255" s="82">
        <v>8847.9287109375</v>
      </c>
      <c r="Q2255" s="75"/>
      <c r="R2255" s="83"/>
      <c r="S2255" s="83"/>
      <c r="T2255" s="77"/>
      <c r="U2255" s="77"/>
      <c r="V2255" s="77"/>
      <c r="W2255" s="77"/>
      <c r="X2255" s="50"/>
      <c r="Y2255" s="50"/>
      <c r="Z2255" s="50"/>
      <c r="AA2255" s="50"/>
      <c r="AB2255" s="49"/>
      <c r="AC2255" s="84">
        <v>2255</v>
      </c>
      <c r="AD22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5" s="78"/>
      <c r="AF2255" s="108"/>
      <c r="AI2255" s="3"/>
      <c r="AJ2255" s="3"/>
    </row>
    <row r="2256" spans="1:36" ht="34.049999999999997" customHeight="1" x14ac:dyDescent="0.3">
      <c r="A2256" s="13" t="s">
        <v>344</v>
      </c>
      <c r="C2256" t="s">
        <v>245</v>
      </c>
      <c r="D2256" s="14"/>
      <c r="E2256" s="14"/>
      <c r="F2256" s="79"/>
      <c r="G2256" s="80"/>
      <c r="H2256" s="14"/>
      <c r="I2256" s="14"/>
      <c r="J2256" s="15" t="s">
        <v>245</v>
      </c>
      <c r="K2256" s="64"/>
      <c r="L2256" s="64"/>
      <c r="M2256" s="15"/>
      <c r="N2256" s="81"/>
      <c r="O2256" s="82">
        <v>972.13494873046875</v>
      </c>
      <c r="P2256" s="82">
        <v>5730.8759765625</v>
      </c>
      <c r="Q2256" s="75"/>
      <c r="R2256" s="83"/>
      <c r="S2256" s="83"/>
      <c r="T2256" s="77"/>
      <c r="U2256" s="77"/>
      <c r="V2256" s="77"/>
      <c r="W2256" s="77"/>
      <c r="X2256" s="50"/>
      <c r="Y2256" s="50"/>
      <c r="Z2256" s="50"/>
      <c r="AA2256" s="50"/>
      <c r="AB2256" s="49"/>
      <c r="AC2256" s="84">
        <v>2256</v>
      </c>
      <c r="AD22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6" s="78"/>
      <c r="AF2256" s="108"/>
      <c r="AI2256" s="3"/>
      <c r="AJ2256" s="3"/>
    </row>
    <row r="2257" spans="1:36" ht="34.049999999999997" customHeight="1" x14ac:dyDescent="0.3">
      <c r="A2257" s="13" t="s">
        <v>345</v>
      </c>
      <c r="C2257" t="s">
        <v>178</v>
      </c>
      <c r="D2257" s="14"/>
      <c r="E2257" s="14"/>
      <c r="F2257" s="79"/>
      <c r="G2257" s="80"/>
      <c r="H2257" s="14"/>
      <c r="I2257" s="14"/>
      <c r="J2257" s="15" t="s">
        <v>178</v>
      </c>
      <c r="K2257" s="64"/>
      <c r="L2257" s="64"/>
      <c r="M2257" s="15"/>
      <c r="N2257" s="81"/>
      <c r="O2257" s="82">
        <v>9584.3271484375</v>
      </c>
      <c r="P2257" s="82">
        <v>4156.91845703125</v>
      </c>
      <c r="Q2257" s="75"/>
      <c r="R2257" s="83"/>
      <c r="S2257" s="83"/>
      <c r="T2257" s="77"/>
      <c r="U2257" s="77"/>
      <c r="V2257" s="77"/>
      <c r="W2257" s="77"/>
      <c r="X2257" s="50"/>
      <c r="Y2257" s="50"/>
      <c r="Z2257" s="50"/>
      <c r="AA2257" s="50"/>
      <c r="AB2257" s="49"/>
      <c r="AC2257" s="84">
        <v>2257</v>
      </c>
      <c r="AD22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7" s="78"/>
      <c r="AF2257" s="108"/>
      <c r="AI2257" s="3"/>
      <c r="AJ2257" s="3"/>
    </row>
    <row r="2258" spans="1:36" ht="34.049999999999997" customHeight="1" x14ac:dyDescent="0.3">
      <c r="A2258" s="13" t="s">
        <v>346</v>
      </c>
      <c r="C2258" t="s">
        <v>192</v>
      </c>
      <c r="D2258" s="14"/>
      <c r="E2258" s="14"/>
      <c r="F2258" s="79"/>
      <c r="G2258" s="80"/>
      <c r="H2258" s="14"/>
      <c r="I2258" s="14"/>
      <c r="J2258" s="15" t="s">
        <v>192</v>
      </c>
      <c r="K2258" s="64"/>
      <c r="L2258" s="64"/>
      <c r="M2258" s="15"/>
      <c r="N2258" s="81"/>
      <c r="O2258" s="82">
        <v>1396.8353271484375</v>
      </c>
      <c r="P2258" s="82">
        <v>9433.5791015625</v>
      </c>
      <c r="Q2258" s="75"/>
      <c r="R2258" s="83"/>
      <c r="S2258" s="83"/>
      <c r="T2258" s="77"/>
      <c r="U2258" s="77"/>
      <c r="V2258" s="77"/>
      <c r="W2258" s="77"/>
      <c r="X2258" s="50"/>
      <c r="Y2258" s="50"/>
      <c r="Z2258" s="50"/>
      <c r="AA2258" s="50"/>
      <c r="AB2258" s="49"/>
      <c r="AC2258" s="84">
        <v>2258</v>
      </c>
      <c r="AD22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8" s="78"/>
      <c r="AF2258" s="108"/>
      <c r="AI2258" s="3"/>
      <c r="AJ2258" s="3"/>
    </row>
    <row r="2259" spans="1:36" ht="34.049999999999997" customHeight="1" x14ac:dyDescent="0.3">
      <c r="A2259" s="13" t="s">
        <v>347</v>
      </c>
      <c r="C2259" t="s">
        <v>246</v>
      </c>
      <c r="D2259" s="14"/>
      <c r="E2259" s="14"/>
      <c r="F2259" s="79"/>
      <c r="G2259" s="80"/>
      <c r="H2259" s="14"/>
      <c r="I2259" s="14"/>
      <c r="J2259" s="15" t="s">
        <v>246</v>
      </c>
      <c r="K2259" s="64"/>
      <c r="L2259" s="64"/>
      <c r="M2259" s="15"/>
      <c r="N2259" s="81"/>
      <c r="O2259" s="82">
        <v>2643.0712890625</v>
      </c>
      <c r="P2259" s="82">
        <v>8697.8896484375</v>
      </c>
      <c r="Q2259" s="75"/>
      <c r="R2259" s="83"/>
      <c r="S2259" s="83"/>
      <c r="T2259" s="77"/>
      <c r="U2259" s="77"/>
      <c r="V2259" s="77"/>
      <c r="W2259" s="77"/>
      <c r="X2259" s="50"/>
      <c r="Y2259" s="50"/>
      <c r="Z2259" s="50"/>
      <c r="AA2259" s="50"/>
      <c r="AB2259" s="49"/>
      <c r="AC2259" s="84">
        <v>2259</v>
      </c>
      <c r="AD22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59" s="78"/>
      <c r="AF2259" s="108"/>
      <c r="AI2259" s="3"/>
      <c r="AJ2259" s="3"/>
    </row>
    <row r="2260" spans="1:36" ht="34.049999999999997" customHeight="1" x14ac:dyDescent="0.3">
      <c r="A2260" s="13" t="s">
        <v>348</v>
      </c>
      <c r="C2260" t="s">
        <v>174</v>
      </c>
      <c r="D2260" s="14"/>
      <c r="E2260" s="14"/>
      <c r="F2260" s="79"/>
      <c r="G2260" s="80"/>
      <c r="H2260" s="14"/>
      <c r="I2260" s="14"/>
      <c r="J2260" s="15" t="s">
        <v>174</v>
      </c>
      <c r="K2260" s="64"/>
      <c r="L2260" s="64"/>
      <c r="M2260" s="15"/>
      <c r="N2260" s="81"/>
      <c r="O2260" s="82">
        <v>4140.16650390625</v>
      </c>
      <c r="P2260" s="82">
        <v>888.35833740234375</v>
      </c>
      <c r="Q2260" s="75"/>
      <c r="R2260" s="83"/>
      <c r="S2260" s="83"/>
      <c r="T2260" s="77"/>
      <c r="U2260" s="77"/>
      <c r="V2260" s="77"/>
      <c r="W2260" s="77"/>
      <c r="X2260" s="50"/>
      <c r="Y2260" s="50"/>
      <c r="Z2260" s="50"/>
      <c r="AA2260" s="50"/>
      <c r="AB2260" s="49"/>
      <c r="AC2260" s="84">
        <v>2260</v>
      </c>
      <c r="AD22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0" s="78"/>
      <c r="AF2260" s="108"/>
      <c r="AI2260" s="3"/>
      <c r="AJ2260" s="3"/>
    </row>
    <row r="2261" spans="1:36" ht="34.049999999999997" customHeight="1" x14ac:dyDescent="0.3">
      <c r="A2261" s="13" t="s">
        <v>349</v>
      </c>
      <c r="C2261" t="s">
        <v>191</v>
      </c>
      <c r="D2261" s="14"/>
      <c r="E2261" s="14"/>
      <c r="F2261" s="79"/>
      <c r="G2261" s="80"/>
      <c r="H2261" s="14"/>
      <c r="I2261" s="14"/>
      <c r="J2261" s="15" t="s">
        <v>191</v>
      </c>
      <c r="K2261" s="64"/>
      <c r="L2261" s="64"/>
      <c r="M2261" s="15"/>
      <c r="N2261" s="81"/>
      <c r="O2261" s="82">
        <v>8234.7744140625</v>
      </c>
      <c r="P2261" s="82">
        <v>8896.8330078125</v>
      </c>
      <c r="Q2261" s="75"/>
      <c r="R2261" s="83"/>
      <c r="S2261" s="83"/>
      <c r="T2261" s="77"/>
      <c r="U2261" s="77"/>
      <c r="V2261" s="77"/>
      <c r="W2261" s="77"/>
      <c r="X2261" s="50"/>
      <c r="Y2261" s="50"/>
      <c r="Z2261" s="50"/>
      <c r="AA2261" s="50"/>
      <c r="AB2261" s="49"/>
      <c r="AC2261" s="84">
        <v>2261</v>
      </c>
      <c r="AD22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1" s="78"/>
      <c r="AF2261" s="108"/>
      <c r="AI2261" s="3"/>
      <c r="AJ2261" s="3"/>
    </row>
    <row r="2262" spans="1:36" ht="34.049999999999997" customHeight="1" x14ac:dyDescent="0.3">
      <c r="A2262" s="13" t="s">
        <v>350</v>
      </c>
      <c r="C2262" t="s">
        <v>247</v>
      </c>
      <c r="D2262" s="14"/>
      <c r="E2262" s="14"/>
      <c r="F2262" s="79"/>
      <c r="G2262" s="80"/>
      <c r="H2262" s="14"/>
      <c r="I2262" s="14"/>
      <c r="J2262" s="15" t="s">
        <v>247</v>
      </c>
      <c r="K2262" s="64"/>
      <c r="L2262" s="64"/>
      <c r="M2262" s="15"/>
      <c r="N2262" s="81"/>
      <c r="O2262" s="82">
        <v>6899.73681640625</v>
      </c>
      <c r="P2262" s="82">
        <v>8979.8896484375</v>
      </c>
      <c r="Q2262" s="75"/>
      <c r="R2262" s="83"/>
      <c r="S2262" s="83"/>
      <c r="T2262" s="77"/>
      <c r="U2262" s="77"/>
      <c r="V2262" s="77"/>
      <c r="W2262" s="77"/>
      <c r="X2262" s="50"/>
      <c r="Y2262" s="50"/>
      <c r="Z2262" s="50"/>
      <c r="AA2262" s="50"/>
      <c r="AB2262" s="49"/>
      <c r="AC2262" s="84">
        <v>2262</v>
      </c>
      <c r="AD22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2" s="78"/>
      <c r="AF2262" s="108"/>
      <c r="AI2262" s="3"/>
      <c r="AJ2262" s="3"/>
    </row>
    <row r="2263" spans="1:36" ht="34.049999999999997" customHeight="1" x14ac:dyDescent="0.3">
      <c r="A2263" s="13" t="s">
        <v>351</v>
      </c>
      <c r="C2263" t="s">
        <v>196</v>
      </c>
      <c r="D2263" s="14"/>
      <c r="E2263" s="14"/>
      <c r="F2263" s="79"/>
      <c r="G2263" s="80"/>
      <c r="H2263" s="14"/>
      <c r="I2263" s="14"/>
      <c r="J2263" s="15" t="s">
        <v>196</v>
      </c>
      <c r="K2263" s="64"/>
      <c r="L2263" s="64"/>
      <c r="M2263" s="15"/>
      <c r="N2263" s="81"/>
      <c r="O2263" s="82">
        <v>2272.272216796875</v>
      </c>
      <c r="P2263" s="82">
        <v>4274.13330078125</v>
      </c>
      <c r="Q2263" s="75"/>
      <c r="R2263" s="83"/>
      <c r="S2263" s="83"/>
      <c r="T2263" s="77"/>
      <c r="U2263" s="77"/>
      <c r="V2263" s="77"/>
      <c r="W2263" s="77"/>
      <c r="X2263" s="50"/>
      <c r="Y2263" s="50"/>
      <c r="Z2263" s="50"/>
      <c r="AA2263" s="50"/>
      <c r="AB2263" s="49"/>
      <c r="AC2263" s="84">
        <v>2263</v>
      </c>
      <c r="AD22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3" s="78"/>
      <c r="AF2263" s="108"/>
      <c r="AI2263" s="3"/>
      <c r="AJ2263" s="3"/>
    </row>
    <row r="2264" spans="1:36" ht="34.049999999999997" customHeight="1" x14ac:dyDescent="0.3">
      <c r="A2264" s="13" t="s">
        <v>352</v>
      </c>
      <c r="C2264" t="s">
        <v>219</v>
      </c>
      <c r="D2264" s="14"/>
      <c r="E2264" s="14"/>
      <c r="F2264" s="79"/>
      <c r="G2264" s="80"/>
      <c r="H2264" s="14"/>
      <c r="I2264" s="14"/>
      <c r="J2264" s="15" t="s">
        <v>219</v>
      </c>
      <c r="K2264" s="64"/>
      <c r="L2264" s="64"/>
      <c r="M2264" s="15"/>
      <c r="N2264" s="81"/>
      <c r="O2264" s="82">
        <v>3663.92919921875</v>
      </c>
      <c r="P2264" s="82">
        <v>4914.22216796875</v>
      </c>
      <c r="Q2264" s="75"/>
      <c r="R2264" s="83"/>
      <c r="S2264" s="83"/>
      <c r="T2264" s="77"/>
      <c r="U2264" s="77"/>
      <c r="V2264" s="77"/>
      <c r="W2264" s="77"/>
      <c r="X2264" s="50"/>
      <c r="Y2264" s="50"/>
      <c r="Z2264" s="50"/>
      <c r="AA2264" s="50"/>
      <c r="AB2264" s="49"/>
      <c r="AC2264" s="84">
        <v>2264</v>
      </c>
      <c r="AD22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4" s="78"/>
      <c r="AF2264" s="108"/>
      <c r="AI2264" s="3"/>
      <c r="AJ2264" s="3"/>
    </row>
    <row r="2265" spans="1:36" ht="34.049999999999997" customHeight="1" x14ac:dyDescent="0.3">
      <c r="A2265" s="13" t="s">
        <v>353</v>
      </c>
      <c r="C2265" t="s">
        <v>191</v>
      </c>
      <c r="D2265" s="14"/>
      <c r="E2265" s="14"/>
      <c r="F2265" s="79"/>
      <c r="G2265" s="80"/>
      <c r="H2265" s="14"/>
      <c r="I2265" s="14"/>
      <c r="J2265" s="15" t="s">
        <v>191</v>
      </c>
      <c r="K2265" s="64"/>
      <c r="L2265" s="64"/>
      <c r="M2265" s="15"/>
      <c r="N2265" s="81"/>
      <c r="O2265" s="82">
        <v>3604.82275390625</v>
      </c>
      <c r="P2265" s="82">
        <v>3392.96240234375</v>
      </c>
      <c r="Q2265" s="75"/>
      <c r="R2265" s="83"/>
      <c r="S2265" s="83"/>
      <c r="T2265" s="77"/>
      <c r="U2265" s="77"/>
      <c r="V2265" s="77"/>
      <c r="W2265" s="77"/>
      <c r="X2265" s="50"/>
      <c r="Y2265" s="50"/>
      <c r="Z2265" s="50"/>
      <c r="AA2265" s="50"/>
      <c r="AB2265" s="49"/>
      <c r="AC2265" s="84">
        <v>2265</v>
      </c>
      <c r="AD22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5" s="78"/>
      <c r="AF2265" s="108"/>
      <c r="AI2265" s="3"/>
      <c r="AJ2265" s="3"/>
    </row>
    <row r="2266" spans="1:36" ht="34.049999999999997" customHeight="1" x14ac:dyDescent="0.3">
      <c r="A2266" s="13" t="s">
        <v>354</v>
      </c>
      <c r="C2266" t="s">
        <v>248</v>
      </c>
      <c r="D2266" s="14"/>
      <c r="E2266" s="14"/>
      <c r="F2266" s="79"/>
      <c r="G2266" s="80"/>
      <c r="H2266" s="14"/>
      <c r="I2266" s="14"/>
      <c r="J2266" s="15" t="s">
        <v>248</v>
      </c>
      <c r="K2266" s="64"/>
      <c r="L2266" s="64"/>
      <c r="M2266" s="15"/>
      <c r="N2266" s="81"/>
      <c r="O2266" s="82">
        <v>6143.5537109375</v>
      </c>
      <c r="P2266" s="82">
        <v>7979.47900390625</v>
      </c>
      <c r="Q2266" s="75"/>
      <c r="R2266" s="83"/>
      <c r="S2266" s="83"/>
      <c r="T2266" s="77"/>
      <c r="U2266" s="77"/>
      <c r="V2266" s="77"/>
      <c r="W2266" s="77"/>
      <c r="X2266" s="50"/>
      <c r="Y2266" s="50"/>
      <c r="Z2266" s="50"/>
      <c r="AA2266" s="50"/>
      <c r="AB2266" s="49"/>
      <c r="AC2266" s="84">
        <v>2266</v>
      </c>
      <c r="AD22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6" s="78"/>
      <c r="AF2266" s="108"/>
      <c r="AI2266" s="3"/>
      <c r="AJ2266" s="3"/>
    </row>
    <row r="2267" spans="1:36" ht="34.049999999999997" customHeight="1" x14ac:dyDescent="0.3">
      <c r="A2267" s="13" t="s">
        <v>355</v>
      </c>
      <c r="C2267" t="s">
        <v>249</v>
      </c>
      <c r="D2267" s="14"/>
      <c r="E2267" s="14"/>
      <c r="F2267" s="79"/>
      <c r="G2267" s="80"/>
      <c r="H2267" s="14"/>
      <c r="I2267" s="14"/>
      <c r="J2267" s="15" t="s">
        <v>249</v>
      </c>
      <c r="K2267" s="64"/>
      <c r="L2267" s="64"/>
      <c r="M2267" s="15"/>
      <c r="N2267" s="81"/>
      <c r="O2267" s="82">
        <v>5717.7294921875</v>
      </c>
      <c r="P2267" s="82">
        <v>1620.427490234375</v>
      </c>
      <c r="Q2267" s="75"/>
      <c r="R2267" s="83"/>
      <c r="S2267" s="83"/>
      <c r="T2267" s="77"/>
      <c r="U2267" s="77"/>
      <c r="V2267" s="77"/>
      <c r="W2267" s="77"/>
      <c r="X2267" s="50"/>
      <c r="Y2267" s="50"/>
      <c r="Z2267" s="50"/>
      <c r="AA2267" s="50"/>
      <c r="AB2267" s="49"/>
      <c r="AC2267" s="84">
        <v>2267</v>
      </c>
      <c r="AD22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7" s="78"/>
      <c r="AF2267" s="108"/>
      <c r="AI2267" s="3"/>
      <c r="AJ2267" s="3"/>
    </row>
    <row r="2268" spans="1:36" ht="34.049999999999997" customHeight="1" x14ac:dyDescent="0.3">
      <c r="A2268" s="13" t="s">
        <v>356</v>
      </c>
      <c r="C2268" t="s">
        <v>178</v>
      </c>
      <c r="D2268" s="14"/>
      <c r="E2268" s="14"/>
      <c r="F2268" s="79"/>
      <c r="G2268" s="80"/>
      <c r="H2268" s="14"/>
      <c r="I2268" s="14"/>
      <c r="J2268" s="15" t="s">
        <v>178</v>
      </c>
      <c r="K2268" s="64"/>
      <c r="L2268" s="64"/>
      <c r="M2268" s="15"/>
      <c r="N2268" s="81"/>
      <c r="O2268" s="82">
        <v>5648.6005859375</v>
      </c>
      <c r="P2268" s="82">
        <v>5918.48388671875</v>
      </c>
      <c r="Q2268" s="75"/>
      <c r="R2268" s="83"/>
      <c r="S2268" s="83"/>
      <c r="T2268" s="77"/>
      <c r="U2268" s="77"/>
      <c r="V2268" s="77"/>
      <c r="W2268" s="77"/>
      <c r="X2268" s="50"/>
      <c r="Y2268" s="50"/>
      <c r="Z2268" s="50"/>
      <c r="AA2268" s="50"/>
      <c r="AB2268" s="49"/>
      <c r="AC2268" s="84">
        <v>2268</v>
      </c>
      <c r="AD22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8" s="78"/>
      <c r="AF2268" s="108"/>
      <c r="AI2268" s="3"/>
      <c r="AJ2268" s="3"/>
    </row>
    <row r="2269" spans="1:36" ht="34.049999999999997" customHeight="1" x14ac:dyDescent="0.3">
      <c r="A2269" s="13" t="s">
        <v>357</v>
      </c>
      <c r="C2269" t="s">
        <v>175</v>
      </c>
      <c r="D2269" s="14"/>
      <c r="E2269" s="14"/>
      <c r="F2269" s="79"/>
      <c r="G2269" s="80"/>
      <c r="H2269" s="14"/>
      <c r="I2269" s="14"/>
      <c r="J2269" s="15" t="s">
        <v>175</v>
      </c>
      <c r="K2269" s="64"/>
      <c r="L2269" s="64"/>
      <c r="M2269" s="15"/>
      <c r="N2269" s="81"/>
      <c r="O2269" s="82">
        <v>9260.0595703125</v>
      </c>
      <c r="P2269" s="82">
        <v>6452.36328125</v>
      </c>
      <c r="Q2269" s="75"/>
      <c r="R2269" s="83"/>
      <c r="S2269" s="83"/>
      <c r="T2269" s="77"/>
      <c r="U2269" s="77"/>
      <c r="V2269" s="77"/>
      <c r="W2269" s="77"/>
      <c r="X2269" s="50"/>
      <c r="Y2269" s="50"/>
      <c r="Z2269" s="50"/>
      <c r="AA2269" s="50"/>
      <c r="AB2269" s="49"/>
      <c r="AC2269" s="84">
        <v>2269</v>
      </c>
      <c r="AD22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69" s="78"/>
      <c r="AF2269" s="108"/>
      <c r="AI2269" s="3"/>
      <c r="AJ2269" s="3"/>
    </row>
    <row r="2270" spans="1:36" ht="34.049999999999997" customHeight="1" x14ac:dyDescent="0.3">
      <c r="A2270" s="13" t="s">
        <v>358</v>
      </c>
      <c r="C2270" t="s">
        <v>250</v>
      </c>
      <c r="D2270" s="14"/>
      <c r="E2270" s="14"/>
      <c r="F2270" s="79"/>
      <c r="G2270" s="80"/>
      <c r="H2270" s="14"/>
      <c r="I2270" s="14"/>
      <c r="J2270" s="15" t="s">
        <v>250</v>
      </c>
      <c r="K2270" s="64"/>
      <c r="L2270" s="64"/>
      <c r="M2270" s="15"/>
      <c r="N2270" s="81"/>
      <c r="O2270" s="82">
        <v>2444.234619140625</v>
      </c>
      <c r="P2270" s="82">
        <v>5583.25830078125</v>
      </c>
      <c r="Q2270" s="75"/>
      <c r="R2270" s="83"/>
      <c r="S2270" s="83"/>
      <c r="T2270" s="77"/>
      <c r="U2270" s="77"/>
      <c r="V2270" s="77"/>
      <c r="W2270" s="77"/>
      <c r="X2270" s="50"/>
      <c r="Y2270" s="50"/>
      <c r="Z2270" s="50"/>
      <c r="AA2270" s="50"/>
      <c r="AB2270" s="49"/>
      <c r="AC2270" s="84">
        <v>2270</v>
      </c>
      <c r="AD22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0" s="78"/>
      <c r="AF2270" s="108"/>
      <c r="AI2270" s="3"/>
      <c r="AJ2270" s="3"/>
    </row>
    <row r="2271" spans="1:36" ht="34.049999999999997" customHeight="1" x14ac:dyDescent="0.3">
      <c r="A2271" s="13" t="s">
        <v>359</v>
      </c>
      <c r="C2271" t="s">
        <v>251</v>
      </c>
      <c r="D2271" s="14"/>
      <c r="E2271" s="14"/>
      <c r="F2271" s="79"/>
      <c r="G2271" s="80"/>
      <c r="H2271" s="14"/>
      <c r="I2271" s="14"/>
      <c r="J2271" s="15" t="s">
        <v>251</v>
      </c>
      <c r="K2271" s="64"/>
      <c r="L2271" s="64"/>
      <c r="M2271" s="15"/>
      <c r="N2271" s="81"/>
      <c r="O2271" s="82">
        <v>6627.22314453125</v>
      </c>
      <c r="P2271" s="82">
        <v>2020.1458740234375</v>
      </c>
      <c r="Q2271" s="75"/>
      <c r="R2271" s="83"/>
      <c r="S2271" s="83"/>
      <c r="T2271" s="77"/>
      <c r="U2271" s="77"/>
      <c r="V2271" s="77"/>
      <c r="W2271" s="77"/>
      <c r="X2271" s="50"/>
      <c r="Y2271" s="50"/>
      <c r="Z2271" s="50"/>
      <c r="AA2271" s="50"/>
      <c r="AB2271" s="49"/>
      <c r="AC2271" s="84">
        <v>2271</v>
      </c>
      <c r="AD22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1" s="78"/>
      <c r="AF2271" s="108"/>
      <c r="AI2271" s="3"/>
      <c r="AJ2271" s="3"/>
    </row>
    <row r="2272" spans="1:36" ht="34.049999999999997" customHeight="1" x14ac:dyDescent="0.3">
      <c r="A2272" s="13" t="s">
        <v>360</v>
      </c>
      <c r="C2272" t="s">
        <v>252</v>
      </c>
      <c r="D2272" s="14"/>
      <c r="E2272" s="14"/>
      <c r="F2272" s="79"/>
      <c r="G2272" s="80"/>
      <c r="H2272" s="14"/>
      <c r="I2272" s="14"/>
      <c r="J2272" s="15" t="s">
        <v>252</v>
      </c>
      <c r="K2272" s="64"/>
      <c r="L2272" s="64"/>
      <c r="M2272" s="15"/>
      <c r="N2272" s="81"/>
      <c r="O2272" s="82">
        <v>2159.7109375</v>
      </c>
      <c r="P2272" s="82">
        <v>2879.140869140625</v>
      </c>
      <c r="Q2272" s="75"/>
      <c r="R2272" s="83"/>
      <c r="S2272" s="83"/>
      <c r="T2272" s="77"/>
      <c r="U2272" s="77"/>
      <c r="V2272" s="77"/>
      <c r="W2272" s="77"/>
      <c r="X2272" s="50"/>
      <c r="Y2272" s="50"/>
      <c r="Z2272" s="50"/>
      <c r="AA2272" s="50"/>
      <c r="AB2272" s="49"/>
      <c r="AC2272" s="84">
        <v>2272</v>
      </c>
      <c r="AD22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2" s="78"/>
      <c r="AF2272" s="108"/>
      <c r="AI2272" s="3"/>
      <c r="AJ2272" s="3"/>
    </row>
    <row r="2273" spans="1:36" ht="34.049999999999997" customHeight="1" x14ac:dyDescent="0.3">
      <c r="A2273" s="13" t="s">
        <v>361</v>
      </c>
      <c r="C2273" t="s">
        <v>178</v>
      </c>
      <c r="D2273" s="14"/>
      <c r="E2273" s="14"/>
      <c r="F2273" s="79"/>
      <c r="G2273" s="80"/>
      <c r="H2273" s="14"/>
      <c r="I2273" s="14"/>
      <c r="J2273" s="15" t="s">
        <v>178</v>
      </c>
      <c r="K2273" s="64"/>
      <c r="L2273" s="64"/>
      <c r="M2273" s="15"/>
      <c r="N2273" s="81"/>
      <c r="O2273" s="82">
        <v>666.586669921875</v>
      </c>
      <c r="P2273" s="82">
        <v>4488.548828125</v>
      </c>
      <c r="Q2273" s="75"/>
      <c r="R2273" s="83"/>
      <c r="S2273" s="83"/>
      <c r="T2273" s="77"/>
      <c r="U2273" s="77"/>
      <c r="V2273" s="77"/>
      <c r="W2273" s="77"/>
      <c r="X2273" s="50"/>
      <c r="Y2273" s="50"/>
      <c r="Z2273" s="50"/>
      <c r="AA2273" s="50"/>
      <c r="AB2273" s="49"/>
      <c r="AC2273" s="84">
        <v>2273</v>
      </c>
      <c r="AD22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3" s="78"/>
      <c r="AF2273" s="108"/>
      <c r="AI2273" s="3"/>
      <c r="AJ2273" s="3"/>
    </row>
    <row r="2274" spans="1:36" ht="34.049999999999997" customHeight="1" x14ac:dyDescent="0.3">
      <c r="A2274" s="13" t="s">
        <v>362</v>
      </c>
      <c r="C2274" t="s">
        <v>253</v>
      </c>
      <c r="D2274" s="14"/>
      <c r="E2274" s="14"/>
      <c r="F2274" s="79"/>
      <c r="G2274" s="80"/>
      <c r="H2274" s="14"/>
      <c r="I2274" s="14"/>
      <c r="J2274" s="15" t="s">
        <v>253</v>
      </c>
      <c r="K2274" s="64"/>
      <c r="L2274" s="64"/>
      <c r="M2274" s="15"/>
      <c r="N2274" s="81"/>
      <c r="O2274" s="82">
        <v>356.84515380859375</v>
      </c>
      <c r="P2274" s="82">
        <v>4911.3623046875</v>
      </c>
      <c r="Q2274" s="75"/>
      <c r="R2274" s="83"/>
      <c r="S2274" s="83"/>
      <c r="T2274" s="77"/>
      <c r="U2274" s="77"/>
      <c r="V2274" s="77"/>
      <c r="W2274" s="77"/>
      <c r="X2274" s="50"/>
      <c r="Y2274" s="50"/>
      <c r="Z2274" s="50"/>
      <c r="AA2274" s="50"/>
      <c r="AB2274" s="49"/>
      <c r="AC2274" s="84">
        <v>2274</v>
      </c>
      <c r="AD22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4" s="78"/>
      <c r="AF2274" s="108"/>
      <c r="AI2274" s="3"/>
      <c r="AJ2274" s="3"/>
    </row>
    <row r="2275" spans="1:36" ht="34.049999999999997" customHeight="1" x14ac:dyDescent="0.3">
      <c r="A2275" s="13" t="s">
        <v>363</v>
      </c>
      <c r="C2275" t="s">
        <v>188</v>
      </c>
      <c r="D2275" s="14"/>
      <c r="E2275" s="14"/>
      <c r="F2275" s="79"/>
      <c r="G2275" s="80"/>
      <c r="H2275" s="14"/>
      <c r="I2275" s="14"/>
      <c r="J2275" s="15" t="s">
        <v>188</v>
      </c>
      <c r="K2275" s="64"/>
      <c r="L2275" s="64"/>
      <c r="M2275" s="15"/>
      <c r="N2275" s="81"/>
      <c r="O2275" s="82">
        <v>1099.7091064453125</v>
      </c>
      <c r="P2275" s="82">
        <v>6743.78515625</v>
      </c>
      <c r="Q2275" s="75"/>
      <c r="R2275" s="83"/>
      <c r="S2275" s="83"/>
      <c r="T2275" s="77"/>
      <c r="U2275" s="77"/>
      <c r="V2275" s="77"/>
      <c r="W2275" s="77"/>
      <c r="X2275" s="50"/>
      <c r="Y2275" s="50"/>
      <c r="Z2275" s="50"/>
      <c r="AA2275" s="50"/>
      <c r="AB2275" s="49"/>
      <c r="AC2275" s="84">
        <v>2275</v>
      </c>
      <c r="AD22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5" s="78"/>
      <c r="AF2275" s="108"/>
      <c r="AI2275" s="3"/>
      <c r="AJ2275" s="3"/>
    </row>
    <row r="2276" spans="1:36" ht="34.049999999999997" customHeight="1" x14ac:dyDescent="0.3">
      <c r="A2276" s="13" t="s">
        <v>364</v>
      </c>
      <c r="C2276" t="s">
        <v>254</v>
      </c>
      <c r="D2276" s="14"/>
      <c r="E2276" s="14"/>
      <c r="F2276" s="79"/>
      <c r="G2276" s="80"/>
      <c r="H2276" s="14"/>
      <c r="I2276" s="14"/>
      <c r="J2276" s="15" t="s">
        <v>254</v>
      </c>
      <c r="K2276" s="64"/>
      <c r="L2276" s="64"/>
      <c r="M2276" s="15"/>
      <c r="N2276" s="81"/>
      <c r="O2276" s="82">
        <v>612.94207763671875</v>
      </c>
      <c r="P2276" s="82">
        <v>5682.42431640625</v>
      </c>
      <c r="Q2276" s="75"/>
      <c r="R2276" s="83"/>
      <c r="S2276" s="83"/>
      <c r="T2276" s="77"/>
      <c r="U2276" s="77"/>
      <c r="V2276" s="77"/>
      <c r="W2276" s="77"/>
      <c r="X2276" s="50"/>
      <c r="Y2276" s="50"/>
      <c r="Z2276" s="50"/>
      <c r="AA2276" s="50"/>
      <c r="AB2276" s="49"/>
      <c r="AC2276" s="84">
        <v>2276</v>
      </c>
      <c r="AD22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6" s="78"/>
      <c r="AF2276" s="108"/>
      <c r="AI2276" s="3"/>
      <c r="AJ2276" s="3"/>
    </row>
    <row r="2277" spans="1:36" ht="34.049999999999997" customHeight="1" x14ac:dyDescent="0.3">
      <c r="A2277" s="13" t="s">
        <v>365</v>
      </c>
      <c r="C2277" t="s">
        <v>195</v>
      </c>
      <c r="D2277" s="14"/>
      <c r="E2277" s="14"/>
      <c r="F2277" s="79"/>
      <c r="G2277" s="80"/>
      <c r="H2277" s="14"/>
      <c r="I2277" s="14"/>
      <c r="J2277" s="15" t="s">
        <v>195</v>
      </c>
      <c r="K2277" s="64"/>
      <c r="L2277" s="64"/>
      <c r="M2277" s="15"/>
      <c r="N2277" s="81"/>
      <c r="O2277" s="82">
        <v>4682.0595703125</v>
      </c>
      <c r="P2277" s="82">
        <v>3776.73046875</v>
      </c>
      <c r="Q2277" s="75"/>
      <c r="R2277" s="83"/>
      <c r="S2277" s="83"/>
      <c r="T2277" s="77"/>
      <c r="U2277" s="77"/>
      <c r="V2277" s="77"/>
      <c r="W2277" s="77"/>
      <c r="X2277" s="50"/>
      <c r="Y2277" s="50"/>
      <c r="Z2277" s="50"/>
      <c r="AA2277" s="50"/>
      <c r="AB2277" s="49"/>
      <c r="AC2277" s="84">
        <v>2277</v>
      </c>
      <c r="AD22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7" s="78"/>
      <c r="AF2277" s="108"/>
      <c r="AI2277" s="3"/>
      <c r="AJ2277" s="3"/>
    </row>
    <row r="2278" spans="1:36" ht="34.049999999999997" customHeight="1" x14ac:dyDescent="0.3">
      <c r="A2278" s="13" t="s">
        <v>366</v>
      </c>
      <c r="C2278" t="s">
        <v>255</v>
      </c>
      <c r="D2278" s="14"/>
      <c r="E2278" s="14"/>
      <c r="F2278" s="79"/>
      <c r="G2278" s="80"/>
      <c r="H2278" s="14"/>
      <c r="I2278" s="14"/>
      <c r="J2278" s="15" t="s">
        <v>255</v>
      </c>
      <c r="K2278" s="64"/>
      <c r="L2278" s="64"/>
      <c r="M2278" s="15"/>
      <c r="N2278" s="81"/>
      <c r="O2278" s="82">
        <v>9485.828125</v>
      </c>
      <c r="P2278" s="82">
        <v>3574.9619140625</v>
      </c>
      <c r="Q2278" s="75"/>
      <c r="R2278" s="83"/>
      <c r="S2278" s="83"/>
      <c r="T2278" s="77"/>
      <c r="U2278" s="77"/>
      <c r="V2278" s="77"/>
      <c r="W2278" s="77"/>
      <c r="X2278" s="50"/>
      <c r="Y2278" s="50"/>
      <c r="Z2278" s="50"/>
      <c r="AA2278" s="50"/>
      <c r="AB2278" s="49"/>
      <c r="AC2278" s="84">
        <v>2278</v>
      </c>
      <c r="AD22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8" s="78"/>
      <c r="AF2278" s="108"/>
      <c r="AI2278" s="3"/>
      <c r="AJ2278" s="3"/>
    </row>
    <row r="2279" spans="1:36" ht="34.049999999999997" customHeight="1" x14ac:dyDescent="0.3">
      <c r="A2279" s="13" t="s">
        <v>367</v>
      </c>
      <c r="C2279" t="s">
        <v>202</v>
      </c>
      <c r="D2279" s="14"/>
      <c r="E2279" s="14"/>
      <c r="F2279" s="79"/>
      <c r="G2279" s="80"/>
      <c r="H2279" s="14"/>
      <c r="I2279" s="14"/>
      <c r="J2279" s="15" t="s">
        <v>202</v>
      </c>
      <c r="K2279" s="64"/>
      <c r="L2279" s="64"/>
      <c r="M2279" s="15"/>
      <c r="N2279" s="81"/>
      <c r="O2279" s="82">
        <v>3477.343994140625</v>
      </c>
      <c r="P2279" s="82">
        <v>3548.8466796875</v>
      </c>
      <c r="Q2279" s="75"/>
      <c r="R2279" s="83"/>
      <c r="S2279" s="83"/>
      <c r="T2279" s="77"/>
      <c r="U2279" s="77"/>
      <c r="V2279" s="77"/>
      <c r="W2279" s="77"/>
      <c r="X2279" s="50"/>
      <c r="Y2279" s="50"/>
      <c r="Z2279" s="50"/>
      <c r="AA2279" s="50"/>
      <c r="AB2279" s="49"/>
      <c r="AC2279" s="84">
        <v>2279</v>
      </c>
      <c r="AD22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79" s="78"/>
      <c r="AF2279" s="108"/>
      <c r="AI2279" s="3"/>
      <c r="AJ2279" s="3"/>
    </row>
    <row r="2280" spans="1:36" ht="34.049999999999997" customHeight="1" x14ac:dyDescent="0.3">
      <c r="A2280" s="13" t="s">
        <v>368</v>
      </c>
      <c r="C2280" t="s">
        <v>256</v>
      </c>
      <c r="D2280" s="14"/>
      <c r="E2280" s="14"/>
      <c r="F2280" s="79"/>
      <c r="G2280" s="80"/>
      <c r="H2280" s="14"/>
      <c r="I2280" s="14"/>
      <c r="J2280" s="15" t="s">
        <v>256</v>
      </c>
      <c r="K2280" s="64"/>
      <c r="L2280" s="64"/>
      <c r="M2280" s="15"/>
      <c r="N2280" s="81"/>
      <c r="O2280" s="82">
        <v>5208.26611328125</v>
      </c>
      <c r="P2280" s="82">
        <v>1164.49072265625</v>
      </c>
      <c r="Q2280" s="75"/>
      <c r="R2280" s="83"/>
      <c r="S2280" s="83"/>
      <c r="T2280" s="77"/>
      <c r="U2280" s="77"/>
      <c r="V2280" s="77"/>
      <c r="W2280" s="77"/>
      <c r="X2280" s="50"/>
      <c r="Y2280" s="50"/>
      <c r="Z2280" s="50"/>
      <c r="AA2280" s="50"/>
      <c r="AB2280" s="49"/>
      <c r="AC2280" s="84">
        <v>2280</v>
      </c>
      <c r="AD22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0" s="78"/>
      <c r="AF2280" s="108"/>
      <c r="AI2280" s="3"/>
      <c r="AJ2280" s="3"/>
    </row>
    <row r="2281" spans="1:36" ht="34.049999999999997" customHeight="1" x14ac:dyDescent="0.3">
      <c r="A2281" s="13" t="s">
        <v>369</v>
      </c>
      <c r="C2281" t="s">
        <v>231</v>
      </c>
      <c r="D2281" s="14"/>
      <c r="E2281" s="14"/>
      <c r="F2281" s="79"/>
      <c r="G2281" s="80"/>
      <c r="H2281" s="14"/>
      <c r="I2281" s="14"/>
      <c r="J2281" s="15" t="s">
        <v>231</v>
      </c>
      <c r="K2281" s="64"/>
      <c r="L2281" s="64"/>
      <c r="M2281" s="15"/>
      <c r="N2281" s="81"/>
      <c r="O2281" s="82">
        <v>3738.93212890625</v>
      </c>
      <c r="P2281" s="82">
        <v>8240.693359375</v>
      </c>
      <c r="Q2281" s="75"/>
      <c r="R2281" s="83"/>
      <c r="S2281" s="83"/>
      <c r="T2281" s="77"/>
      <c r="U2281" s="77"/>
      <c r="V2281" s="77"/>
      <c r="W2281" s="77"/>
      <c r="X2281" s="50"/>
      <c r="Y2281" s="50"/>
      <c r="Z2281" s="50"/>
      <c r="AA2281" s="50"/>
      <c r="AB2281" s="49"/>
      <c r="AC2281" s="84">
        <v>2281</v>
      </c>
      <c r="AD22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1" s="78"/>
      <c r="AF2281" s="108"/>
      <c r="AI2281" s="3"/>
      <c r="AJ2281" s="3"/>
    </row>
    <row r="2282" spans="1:36" ht="34.049999999999997" customHeight="1" x14ac:dyDescent="0.3">
      <c r="A2282" s="13" t="s">
        <v>370</v>
      </c>
      <c r="C2282" t="s">
        <v>207</v>
      </c>
      <c r="D2282" s="14"/>
      <c r="E2282" s="14"/>
      <c r="F2282" s="79"/>
      <c r="G2282" s="80"/>
      <c r="H2282" s="14"/>
      <c r="I2282" s="14"/>
      <c r="J2282" s="15" t="s">
        <v>207</v>
      </c>
      <c r="K2282" s="64"/>
      <c r="L2282" s="64"/>
      <c r="M2282" s="15"/>
      <c r="N2282" s="81"/>
      <c r="O2282" s="82">
        <v>586.116943359375</v>
      </c>
      <c r="P2282" s="82">
        <v>3630.263427734375</v>
      </c>
      <c r="Q2282" s="75"/>
      <c r="R2282" s="83"/>
      <c r="S2282" s="83"/>
      <c r="T2282" s="77"/>
      <c r="U2282" s="77"/>
      <c r="V2282" s="77"/>
      <c r="W2282" s="77"/>
      <c r="X2282" s="50"/>
      <c r="Y2282" s="50"/>
      <c r="Z2282" s="50"/>
      <c r="AA2282" s="50"/>
      <c r="AB2282" s="49"/>
      <c r="AC2282" s="84">
        <v>2282</v>
      </c>
      <c r="AD22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2" s="78"/>
      <c r="AF2282" s="108"/>
      <c r="AI2282" s="3"/>
      <c r="AJ2282" s="3"/>
    </row>
    <row r="2283" spans="1:36" ht="34.049999999999997" customHeight="1" x14ac:dyDescent="0.3">
      <c r="A2283" s="13" t="s">
        <v>371</v>
      </c>
      <c r="C2283" t="s">
        <v>257</v>
      </c>
      <c r="D2283" s="14"/>
      <c r="E2283" s="14"/>
      <c r="F2283" s="79"/>
      <c r="G2283" s="80"/>
      <c r="H2283" s="14"/>
      <c r="I2283" s="14"/>
      <c r="J2283" s="15" t="s">
        <v>257</v>
      </c>
      <c r="K2283" s="64"/>
      <c r="L2283" s="64"/>
      <c r="M2283" s="15"/>
      <c r="N2283" s="81"/>
      <c r="O2283" s="82">
        <v>8977.84375</v>
      </c>
      <c r="P2283" s="82">
        <v>6919.15966796875</v>
      </c>
      <c r="Q2283" s="75"/>
      <c r="R2283" s="83"/>
      <c r="S2283" s="83"/>
      <c r="T2283" s="77"/>
      <c r="U2283" s="77"/>
      <c r="V2283" s="77"/>
      <c r="W2283" s="77"/>
      <c r="X2283" s="50"/>
      <c r="Y2283" s="50"/>
      <c r="Z2283" s="50"/>
      <c r="AA2283" s="50"/>
      <c r="AB2283" s="49"/>
      <c r="AC2283" s="84">
        <v>2283</v>
      </c>
      <c r="AD22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3" s="78"/>
      <c r="AF2283" s="108"/>
      <c r="AI2283" s="3"/>
      <c r="AJ2283" s="3"/>
    </row>
    <row r="2284" spans="1:36" ht="34.049999999999997" customHeight="1" x14ac:dyDescent="0.3">
      <c r="A2284" s="13" t="s">
        <v>372</v>
      </c>
      <c r="C2284" t="s">
        <v>251</v>
      </c>
      <c r="D2284" s="14"/>
      <c r="E2284" s="14"/>
      <c r="F2284" s="79"/>
      <c r="G2284" s="80"/>
      <c r="H2284" s="14"/>
      <c r="I2284" s="14"/>
      <c r="J2284" s="15" t="s">
        <v>251</v>
      </c>
      <c r="K2284" s="64"/>
      <c r="L2284" s="64"/>
      <c r="M2284" s="15"/>
      <c r="N2284" s="81"/>
      <c r="O2284" s="82">
        <v>3114.0283203125</v>
      </c>
      <c r="P2284" s="82">
        <v>6634.7421875</v>
      </c>
      <c r="Q2284" s="75"/>
      <c r="R2284" s="83"/>
      <c r="S2284" s="83"/>
      <c r="T2284" s="77"/>
      <c r="U2284" s="77"/>
      <c r="V2284" s="77"/>
      <c r="W2284" s="77"/>
      <c r="X2284" s="50"/>
      <c r="Y2284" s="50"/>
      <c r="Z2284" s="50"/>
      <c r="AA2284" s="50"/>
      <c r="AB2284" s="49"/>
      <c r="AC2284" s="84">
        <v>2284</v>
      </c>
      <c r="AD22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4" s="78"/>
      <c r="AF2284" s="108"/>
      <c r="AI2284" s="3"/>
      <c r="AJ2284" s="3"/>
    </row>
    <row r="2285" spans="1:36" ht="34.049999999999997" customHeight="1" x14ac:dyDescent="0.3">
      <c r="A2285" s="13" t="s">
        <v>373</v>
      </c>
      <c r="C2285" t="s">
        <v>258</v>
      </c>
      <c r="D2285" s="14"/>
      <c r="E2285" s="14"/>
      <c r="F2285" s="79"/>
      <c r="G2285" s="80"/>
      <c r="H2285" s="14"/>
      <c r="I2285" s="14"/>
      <c r="J2285" s="15" t="s">
        <v>258</v>
      </c>
      <c r="K2285" s="64"/>
      <c r="L2285" s="64"/>
      <c r="M2285" s="15"/>
      <c r="N2285" s="81"/>
      <c r="O2285" s="82">
        <v>4986.69677734375</v>
      </c>
      <c r="P2285" s="82">
        <v>3997.5966796875</v>
      </c>
      <c r="Q2285" s="75"/>
      <c r="R2285" s="83"/>
      <c r="S2285" s="83"/>
      <c r="T2285" s="77"/>
      <c r="U2285" s="77"/>
      <c r="V2285" s="77"/>
      <c r="W2285" s="77"/>
      <c r="X2285" s="50"/>
      <c r="Y2285" s="50"/>
      <c r="Z2285" s="50"/>
      <c r="AA2285" s="50"/>
      <c r="AB2285" s="49"/>
      <c r="AC2285" s="84">
        <v>2285</v>
      </c>
      <c r="AD22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5" s="78"/>
      <c r="AF2285" s="108"/>
      <c r="AI2285" s="3"/>
      <c r="AJ2285" s="3"/>
    </row>
    <row r="2286" spans="1:36" ht="34.049999999999997" customHeight="1" x14ac:dyDescent="0.3">
      <c r="A2286" s="13" t="s">
        <v>374</v>
      </c>
      <c r="C2286" t="s">
        <v>257</v>
      </c>
      <c r="D2286" s="14"/>
      <c r="E2286" s="14"/>
      <c r="F2286" s="79"/>
      <c r="G2286" s="80"/>
      <c r="H2286" s="14"/>
      <c r="I2286" s="14"/>
      <c r="J2286" s="15" t="s">
        <v>257</v>
      </c>
      <c r="K2286" s="64"/>
      <c r="L2286" s="64"/>
      <c r="M2286" s="15"/>
      <c r="N2286" s="81"/>
      <c r="O2286" s="82">
        <v>4094.339599609375</v>
      </c>
      <c r="P2286" s="82">
        <v>533.7640380859375</v>
      </c>
      <c r="Q2286" s="75"/>
      <c r="R2286" s="83"/>
      <c r="S2286" s="83"/>
      <c r="T2286" s="77"/>
      <c r="U2286" s="77"/>
      <c r="V2286" s="77"/>
      <c r="W2286" s="77"/>
      <c r="X2286" s="50"/>
      <c r="Y2286" s="50"/>
      <c r="Z2286" s="50"/>
      <c r="AA2286" s="50"/>
      <c r="AB2286" s="49"/>
      <c r="AC2286" s="84">
        <v>2286</v>
      </c>
      <c r="AD22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6" s="78"/>
      <c r="AF2286" s="108"/>
      <c r="AI2286" s="3"/>
      <c r="AJ2286" s="3"/>
    </row>
    <row r="2287" spans="1:36" ht="34.049999999999997" customHeight="1" x14ac:dyDescent="0.3">
      <c r="A2287" s="13" t="s">
        <v>375</v>
      </c>
      <c r="C2287" t="s">
        <v>199</v>
      </c>
      <c r="D2287" s="14"/>
      <c r="E2287" s="14"/>
      <c r="F2287" s="79"/>
      <c r="G2287" s="80"/>
      <c r="H2287" s="14"/>
      <c r="I2287" s="14"/>
      <c r="J2287" s="15" t="s">
        <v>199</v>
      </c>
      <c r="K2287" s="64"/>
      <c r="L2287" s="64"/>
      <c r="M2287" s="15"/>
      <c r="N2287" s="81"/>
      <c r="O2287" s="82">
        <v>2255.052978515625</v>
      </c>
      <c r="P2287" s="82">
        <v>7922.48681640625</v>
      </c>
      <c r="Q2287" s="75"/>
      <c r="R2287" s="83"/>
      <c r="S2287" s="83"/>
      <c r="T2287" s="77"/>
      <c r="U2287" s="77"/>
      <c r="V2287" s="77"/>
      <c r="W2287" s="77"/>
      <c r="X2287" s="50"/>
      <c r="Y2287" s="50"/>
      <c r="Z2287" s="50"/>
      <c r="AA2287" s="50"/>
      <c r="AB2287" s="49"/>
      <c r="AC2287" s="84">
        <v>2287</v>
      </c>
      <c r="AD22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7" s="78"/>
      <c r="AF2287" s="108"/>
      <c r="AI2287" s="3"/>
      <c r="AJ2287" s="3"/>
    </row>
    <row r="2288" spans="1:36" ht="34.049999999999997" customHeight="1" x14ac:dyDescent="0.3">
      <c r="A2288" s="13" t="s">
        <v>376</v>
      </c>
      <c r="C2288" t="s">
        <v>246</v>
      </c>
      <c r="D2288" s="14"/>
      <c r="E2288" s="14"/>
      <c r="F2288" s="79"/>
      <c r="G2288" s="80"/>
      <c r="H2288" s="14"/>
      <c r="I2288" s="14"/>
      <c r="J2288" s="15" t="s">
        <v>246</v>
      </c>
      <c r="K2288" s="64"/>
      <c r="L2288" s="64"/>
      <c r="M2288" s="15"/>
      <c r="N2288" s="81"/>
      <c r="O2288" s="82">
        <v>5219.52587890625</v>
      </c>
      <c r="P2288" s="82">
        <v>9274.2197265625</v>
      </c>
      <c r="Q2288" s="75"/>
      <c r="R2288" s="83"/>
      <c r="S2288" s="83"/>
      <c r="T2288" s="77"/>
      <c r="U2288" s="77"/>
      <c r="V2288" s="77"/>
      <c r="W2288" s="77"/>
      <c r="X2288" s="50"/>
      <c r="Y2288" s="50"/>
      <c r="Z2288" s="50"/>
      <c r="AA2288" s="50"/>
      <c r="AB2288" s="49"/>
      <c r="AC2288" s="84">
        <v>2288</v>
      </c>
      <c r="AD22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8" s="78"/>
      <c r="AF2288" s="108"/>
      <c r="AI2288" s="3"/>
      <c r="AJ2288" s="3"/>
    </row>
    <row r="2289" spans="1:36" ht="34.049999999999997" customHeight="1" x14ac:dyDescent="0.3">
      <c r="A2289" s="13" t="s">
        <v>377</v>
      </c>
      <c r="C2289" t="s">
        <v>259</v>
      </c>
      <c r="D2289" s="14"/>
      <c r="E2289" s="14"/>
      <c r="F2289" s="79"/>
      <c r="G2289" s="80"/>
      <c r="H2289" s="14"/>
      <c r="I2289" s="14"/>
      <c r="J2289" s="15" t="s">
        <v>259</v>
      </c>
      <c r="K2289" s="64"/>
      <c r="L2289" s="64"/>
      <c r="M2289" s="15"/>
      <c r="N2289" s="81"/>
      <c r="O2289" s="82">
        <v>3166.6923828125</v>
      </c>
      <c r="P2289" s="82">
        <v>9727.271484375</v>
      </c>
      <c r="Q2289" s="75"/>
      <c r="R2289" s="83"/>
      <c r="S2289" s="83"/>
      <c r="T2289" s="77"/>
      <c r="U2289" s="77"/>
      <c r="V2289" s="77"/>
      <c r="W2289" s="77"/>
      <c r="X2289" s="50"/>
      <c r="Y2289" s="50"/>
      <c r="Z2289" s="50"/>
      <c r="AA2289" s="50"/>
      <c r="AB2289" s="49"/>
      <c r="AC2289" s="84">
        <v>2289</v>
      </c>
      <c r="AD22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89" s="78"/>
      <c r="AF2289" s="108"/>
      <c r="AI2289" s="3"/>
      <c r="AJ2289" s="3"/>
    </row>
    <row r="2290" spans="1:36" ht="34.049999999999997" customHeight="1" x14ac:dyDescent="0.3">
      <c r="A2290" s="13" t="s">
        <v>378</v>
      </c>
      <c r="C2290" t="s">
        <v>245</v>
      </c>
      <c r="D2290" s="14"/>
      <c r="E2290" s="14"/>
      <c r="F2290" s="79"/>
      <c r="G2290" s="80"/>
      <c r="H2290" s="14"/>
      <c r="I2290" s="14"/>
      <c r="J2290" s="15" t="s">
        <v>245</v>
      </c>
      <c r="K2290" s="64"/>
      <c r="L2290" s="64"/>
      <c r="M2290" s="15"/>
      <c r="N2290" s="81"/>
      <c r="O2290" s="82">
        <v>9007.2119140625</v>
      </c>
      <c r="P2290" s="82">
        <v>3892.2685546875</v>
      </c>
      <c r="Q2290" s="75"/>
      <c r="R2290" s="83"/>
      <c r="S2290" s="83"/>
      <c r="T2290" s="77"/>
      <c r="U2290" s="77"/>
      <c r="V2290" s="77"/>
      <c r="W2290" s="77"/>
      <c r="X2290" s="50"/>
      <c r="Y2290" s="50"/>
      <c r="Z2290" s="50"/>
      <c r="AA2290" s="50"/>
      <c r="AB2290" s="49"/>
      <c r="AC2290" s="84">
        <v>2290</v>
      </c>
      <c r="AD22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0" s="78"/>
      <c r="AF2290" s="108"/>
      <c r="AI2290" s="3"/>
      <c r="AJ2290" s="3"/>
    </row>
    <row r="2291" spans="1:36" ht="34.049999999999997" customHeight="1" x14ac:dyDescent="0.3">
      <c r="A2291" s="13" t="s">
        <v>379</v>
      </c>
      <c r="C2291" t="s">
        <v>260</v>
      </c>
      <c r="D2291" s="14"/>
      <c r="E2291" s="14"/>
      <c r="F2291" s="79"/>
      <c r="G2291" s="80"/>
      <c r="H2291" s="14"/>
      <c r="I2291" s="14"/>
      <c r="J2291" s="15" t="s">
        <v>260</v>
      </c>
      <c r="K2291" s="64"/>
      <c r="L2291" s="64"/>
      <c r="M2291" s="15"/>
      <c r="N2291" s="81"/>
      <c r="O2291" s="82">
        <v>749.22943115234375</v>
      </c>
      <c r="P2291" s="82">
        <v>5827.5673828125</v>
      </c>
      <c r="Q2291" s="75"/>
      <c r="R2291" s="83"/>
      <c r="S2291" s="83"/>
      <c r="T2291" s="77"/>
      <c r="U2291" s="77"/>
      <c r="V2291" s="77"/>
      <c r="W2291" s="77"/>
      <c r="X2291" s="50"/>
      <c r="Y2291" s="50"/>
      <c r="Z2291" s="50"/>
      <c r="AA2291" s="50"/>
      <c r="AB2291" s="49"/>
      <c r="AC2291" s="84">
        <v>2291</v>
      </c>
      <c r="AD22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1" s="78"/>
      <c r="AF2291" s="108"/>
      <c r="AI2291" s="3"/>
      <c r="AJ2291" s="3"/>
    </row>
    <row r="2292" spans="1:36" ht="34.049999999999997" customHeight="1" x14ac:dyDescent="0.3">
      <c r="A2292" s="13" t="s">
        <v>380</v>
      </c>
      <c r="C2292" t="s">
        <v>181</v>
      </c>
      <c r="D2292" s="14"/>
      <c r="E2292" s="14"/>
      <c r="F2292" s="79"/>
      <c r="G2292" s="80"/>
      <c r="H2292" s="14"/>
      <c r="I2292" s="14"/>
      <c r="J2292" s="15" t="s">
        <v>181</v>
      </c>
      <c r="K2292" s="64"/>
      <c r="L2292" s="64"/>
      <c r="M2292" s="15"/>
      <c r="N2292" s="81"/>
      <c r="O2292" s="82">
        <v>2836.957275390625</v>
      </c>
      <c r="P2292" s="82">
        <v>8792.3544921875</v>
      </c>
      <c r="Q2292" s="75"/>
      <c r="R2292" s="83"/>
      <c r="S2292" s="83"/>
      <c r="T2292" s="77"/>
      <c r="U2292" s="77"/>
      <c r="V2292" s="77"/>
      <c r="W2292" s="77"/>
      <c r="X2292" s="50"/>
      <c r="Y2292" s="50"/>
      <c r="Z2292" s="50"/>
      <c r="AA2292" s="50"/>
      <c r="AB2292" s="49"/>
      <c r="AC2292" s="84">
        <v>2292</v>
      </c>
      <c r="AD22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2" s="78"/>
      <c r="AF2292" s="108"/>
      <c r="AI2292" s="3"/>
      <c r="AJ2292" s="3"/>
    </row>
    <row r="2293" spans="1:36" ht="34.049999999999997" customHeight="1" x14ac:dyDescent="0.3">
      <c r="A2293" s="13" t="s">
        <v>381</v>
      </c>
      <c r="C2293" t="s">
        <v>261</v>
      </c>
      <c r="D2293" s="14"/>
      <c r="E2293" s="14"/>
      <c r="F2293" s="79"/>
      <c r="G2293" s="80"/>
      <c r="H2293" s="14"/>
      <c r="I2293" s="14"/>
      <c r="J2293" s="15" t="s">
        <v>261</v>
      </c>
      <c r="K2293" s="64"/>
      <c r="L2293" s="64"/>
      <c r="M2293" s="15"/>
      <c r="N2293" s="81"/>
      <c r="O2293" s="82">
        <v>9207.8662109375</v>
      </c>
      <c r="P2293" s="82">
        <v>2804.698486328125</v>
      </c>
      <c r="Q2293" s="75"/>
      <c r="R2293" s="83"/>
      <c r="S2293" s="83"/>
      <c r="T2293" s="77"/>
      <c r="U2293" s="77"/>
      <c r="V2293" s="77"/>
      <c r="W2293" s="77"/>
      <c r="X2293" s="50"/>
      <c r="Y2293" s="50"/>
      <c r="Z2293" s="50"/>
      <c r="AA2293" s="50"/>
      <c r="AB2293" s="49"/>
      <c r="AC2293" s="84">
        <v>2293</v>
      </c>
      <c r="AD22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3" s="78"/>
      <c r="AF2293" s="108"/>
      <c r="AI2293" s="3"/>
      <c r="AJ2293" s="3"/>
    </row>
    <row r="2294" spans="1:36" ht="34.049999999999997" customHeight="1" x14ac:dyDescent="0.3">
      <c r="A2294" s="13" t="s">
        <v>382</v>
      </c>
      <c r="C2294" t="s">
        <v>178</v>
      </c>
      <c r="D2294" s="14"/>
      <c r="E2294" s="14"/>
      <c r="F2294" s="79"/>
      <c r="G2294" s="80"/>
      <c r="H2294" s="14"/>
      <c r="I2294" s="14"/>
      <c r="J2294" s="15" t="s">
        <v>178</v>
      </c>
      <c r="K2294" s="64"/>
      <c r="L2294" s="64"/>
      <c r="M2294" s="15"/>
      <c r="N2294" s="81"/>
      <c r="O2294" s="82">
        <v>4059.535400390625</v>
      </c>
      <c r="P2294" s="82">
        <v>9508.6787109375</v>
      </c>
      <c r="Q2294" s="75"/>
      <c r="R2294" s="83"/>
      <c r="S2294" s="83"/>
      <c r="T2294" s="77"/>
      <c r="U2294" s="77"/>
      <c r="V2294" s="77"/>
      <c r="W2294" s="77"/>
      <c r="X2294" s="50"/>
      <c r="Y2294" s="50"/>
      <c r="Z2294" s="50"/>
      <c r="AA2294" s="50"/>
      <c r="AB2294" s="49"/>
      <c r="AC2294" s="84">
        <v>2294</v>
      </c>
      <c r="AD22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4" s="78"/>
      <c r="AF2294" s="108"/>
      <c r="AI2294" s="3"/>
      <c r="AJ2294" s="3"/>
    </row>
    <row r="2295" spans="1:36" ht="34.049999999999997" customHeight="1" x14ac:dyDescent="0.3">
      <c r="A2295" s="13" t="s">
        <v>383</v>
      </c>
      <c r="C2295" t="s">
        <v>262</v>
      </c>
      <c r="D2295" s="14"/>
      <c r="E2295" s="14"/>
      <c r="F2295" s="79"/>
      <c r="G2295" s="80"/>
      <c r="H2295" s="14"/>
      <c r="I2295" s="14"/>
      <c r="J2295" s="15" t="s">
        <v>262</v>
      </c>
      <c r="K2295" s="64"/>
      <c r="L2295" s="64"/>
      <c r="M2295" s="15"/>
      <c r="N2295" s="81"/>
      <c r="O2295" s="82">
        <v>4018.771484375</v>
      </c>
      <c r="P2295" s="82">
        <v>1268.5810546875</v>
      </c>
      <c r="Q2295" s="75"/>
      <c r="R2295" s="83"/>
      <c r="S2295" s="83"/>
      <c r="T2295" s="77"/>
      <c r="U2295" s="77"/>
      <c r="V2295" s="77"/>
      <c r="W2295" s="77"/>
      <c r="X2295" s="50"/>
      <c r="Y2295" s="50"/>
      <c r="Z2295" s="50"/>
      <c r="AA2295" s="50"/>
      <c r="AB2295" s="49"/>
      <c r="AC2295" s="84">
        <v>2295</v>
      </c>
      <c r="AD22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5" s="78"/>
      <c r="AF2295" s="108"/>
      <c r="AI2295" s="3"/>
      <c r="AJ2295" s="3"/>
    </row>
    <row r="2296" spans="1:36" ht="34.049999999999997" customHeight="1" x14ac:dyDescent="0.3">
      <c r="A2296" s="13" t="s">
        <v>384</v>
      </c>
      <c r="C2296" t="s">
        <v>263</v>
      </c>
      <c r="D2296" s="14"/>
      <c r="E2296" s="14"/>
      <c r="F2296" s="79"/>
      <c r="G2296" s="80"/>
      <c r="H2296" s="14"/>
      <c r="I2296" s="14"/>
      <c r="J2296" s="15" t="s">
        <v>263</v>
      </c>
      <c r="K2296" s="64"/>
      <c r="L2296" s="64"/>
      <c r="M2296" s="15"/>
      <c r="N2296" s="81"/>
      <c r="O2296" s="82">
        <v>8745.064453125</v>
      </c>
      <c r="P2296" s="82">
        <v>2594.3515625</v>
      </c>
      <c r="Q2296" s="75"/>
      <c r="R2296" s="83"/>
      <c r="S2296" s="83"/>
      <c r="T2296" s="77"/>
      <c r="U2296" s="77"/>
      <c r="V2296" s="77"/>
      <c r="W2296" s="77"/>
      <c r="X2296" s="50"/>
      <c r="Y2296" s="50"/>
      <c r="Z2296" s="50"/>
      <c r="AA2296" s="50"/>
      <c r="AB2296" s="49"/>
      <c r="AC2296" s="84">
        <v>2296</v>
      </c>
      <c r="AD22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6" s="78"/>
      <c r="AF2296" s="108"/>
      <c r="AI2296" s="3"/>
      <c r="AJ2296" s="3"/>
    </row>
    <row r="2297" spans="1:36" ht="34.049999999999997" customHeight="1" x14ac:dyDescent="0.3">
      <c r="A2297" s="13" t="s">
        <v>385</v>
      </c>
      <c r="C2297" t="s">
        <v>229</v>
      </c>
      <c r="D2297" s="14"/>
      <c r="E2297" s="14"/>
      <c r="F2297" s="79"/>
      <c r="G2297" s="80"/>
      <c r="H2297" s="14"/>
      <c r="I2297" s="14"/>
      <c r="J2297" s="15" t="s">
        <v>229</v>
      </c>
      <c r="K2297" s="64"/>
      <c r="L2297" s="64"/>
      <c r="M2297" s="15"/>
      <c r="N2297" s="81"/>
      <c r="O2297" s="82">
        <v>9436.6298828125</v>
      </c>
      <c r="P2297" s="82">
        <v>3907.75732421875</v>
      </c>
      <c r="Q2297" s="75"/>
      <c r="R2297" s="83"/>
      <c r="S2297" s="83"/>
      <c r="T2297" s="77"/>
      <c r="U2297" s="77"/>
      <c r="V2297" s="77"/>
      <c r="W2297" s="77"/>
      <c r="X2297" s="50"/>
      <c r="Y2297" s="50"/>
      <c r="Z2297" s="50"/>
      <c r="AA2297" s="50"/>
      <c r="AB2297" s="49"/>
      <c r="AC2297" s="84">
        <v>2297</v>
      </c>
      <c r="AD22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7" s="78"/>
      <c r="AF2297" s="108"/>
      <c r="AI2297" s="3"/>
      <c r="AJ2297" s="3"/>
    </row>
    <row r="2298" spans="1:36" ht="34.049999999999997" customHeight="1" x14ac:dyDescent="0.3">
      <c r="A2298" s="13" t="s">
        <v>386</v>
      </c>
      <c r="C2298" t="s">
        <v>264</v>
      </c>
      <c r="D2298" s="14"/>
      <c r="E2298" s="14"/>
      <c r="F2298" s="79"/>
      <c r="G2298" s="80"/>
      <c r="H2298" s="14"/>
      <c r="I2298" s="14"/>
      <c r="J2298" s="15" t="s">
        <v>264</v>
      </c>
      <c r="K2298" s="64"/>
      <c r="L2298" s="64"/>
      <c r="M2298" s="15"/>
      <c r="N2298" s="81"/>
      <c r="O2298" s="82">
        <v>6546.29736328125</v>
      </c>
      <c r="P2298" s="82">
        <v>1044.7138671875</v>
      </c>
      <c r="Q2298" s="75"/>
      <c r="R2298" s="83"/>
      <c r="S2298" s="83"/>
      <c r="T2298" s="77"/>
      <c r="U2298" s="77"/>
      <c r="V2298" s="77"/>
      <c r="W2298" s="77"/>
      <c r="X2298" s="50"/>
      <c r="Y2298" s="50"/>
      <c r="Z2298" s="50"/>
      <c r="AA2298" s="50"/>
      <c r="AB2298" s="49"/>
      <c r="AC2298" s="84">
        <v>2298</v>
      </c>
      <c r="AD22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8" s="78"/>
      <c r="AF2298" s="108"/>
      <c r="AI2298" s="3"/>
      <c r="AJ2298" s="3"/>
    </row>
    <row r="2299" spans="1:36" ht="34.049999999999997" customHeight="1" x14ac:dyDescent="0.3">
      <c r="A2299" s="13" t="s">
        <v>387</v>
      </c>
      <c r="C2299" t="s">
        <v>188</v>
      </c>
      <c r="D2299" s="14"/>
      <c r="E2299" s="14"/>
      <c r="F2299" s="79"/>
      <c r="G2299" s="80"/>
      <c r="H2299" s="14"/>
      <c r="I2299" s="14"/>
      <c r="J2299" s="15" t="s">
        <v>188</v>
      </c>
      <c r="K2299" s="64"/>
      <c r="L2299" s="64"/>
      <c r="M2299" s="15"/>
      <c r="N2299" s="81"/>
      <c r="O2299" s="82">
        <v>7878.0556640625</v>
      </c>
      <c r="P2299" s="82">
        <v>4172.82568359375</v>
      </c>
      <c r="Q2299" s="75"/>
      <c r="R2299" s="83"/>
      <c r="S2299" s="83"/>
      <c r="T2299" s="77"/>
      <c r="U2299" s="77"/>
      <c r="V2299" s="77"/>
      <c r="W2299" s="77"/>
      <c r="X2299" s="50"/>
      <c r="Y2299" s="50"/>
      <c r="Z2299" s="50"/>
      <c r="AA2299" s="50"/>
      <c r="AB2299" s="49"/>
      <c r="AC2299" s="84">
        <v>2299</v>
      </c>
      <c r="AD22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299" s="78"/>
      <c r="AF2299" s="108"/>
      <c r="AI2299" s="3"/>
      <c r="AJ2299" s="3"/>
    </row>
    <row r="2300" spans="1:36" ht="34.049999999999997" customHeight="1" x14ac:dyDescent="0.3">
      <c r="A2300" s="13" t="s">
        <v>388</v>
      </c>
      <c r="C2300" t="s">
        <v>265</v>
      </c>
      <c r="D2300" s="14"/>
      <c r="E2300" s="14"/>
      <c r="F2300" s="79"/>
      <c r="G2300" s="80"/>
      <c r="H2300" s="14"/>
      <c r="I2300" s="14"/>
      <c r="J2300" s="15" t="s">
        <v>265</v>
      </c>
      <c r="K2300" s="64"/>
      <c r="L2300" s="64"/>
      <c r="M2300" s="15"/>
      <c r="N2300" s="81"/>
      <c r="O2300" s="82">
        <v>5698.81640625</v>
      </c>
      <c r="P2300" s="82">
        <v>8316.32421875</v>
      </c>
      <c r="Q2300" s="75"/>
      <c r="R2300" s="83"/>
      <c r="S2300" s="83"/>
      <c r="T2300" s="77"/>
      <c r="U2300" s="77"/>
      <c r="V2300" s="77"/>
      <c r="W2300" s="77"/>
      <c r="X2300" s="50"/>
      <c r="Y2300" s="50"/>
      <c r="Z2300" s="50"/>
      <c r="AA2300" s="50"/>
      <c r="AB2300" s="49"/>
      <c r="AC2300" s="84">
        <v>2300</v>
      </c>
      <c r="AD23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0" s="78"/>
      <c r="AF2300" s="108"/>
      <c r="AI2300" s="3"/>
      <c r="AJ2300" s="3"/>
    </row>
    <row r="2301" spans="1:36" ht="34.049999999999997" customHeight="1" x14ac:dyDescent="0.3">
      <c r="A2301" s="13" t="s">
        <v>389</v>
      </c>
      <c r="C2301" t="s">
        <v>221</v>
      </c>
      <c r="D2301" s="14"/>
      <c r="E2301" s="14"/>
      <c r="F2301" s="79"/>
      <c r="G2301" s="80"/>
      <c r="H2301" s="14"/>
      <c r="I2301" s="14"/>
      <c r="J2301" s="15" t="s">
        <v>221</v>
      </c>
      <c r="K2301" s="64"/>
      <c r="L2301" s="64"/>
      <c r="M2301" s="15"/>
      <c r="N2301" s="81"/>
      <c r="O2301" s="82">
        <v>8189.33447265625</v>
      </c>
      <c r="P2301" s="82">
        <v>3004.078369140625</v>
      </c>
      <c r="Q2301" s="75"/>
      <c r="R2301" s="83"/>
      <c r="S2301" s="83"/>
      <c r="T2301" s="77"/>
      <c r="U2301" s="77"/>
      <c r="V2301" s="77"/>
      <c r="W2301" s="77"/>
      <c r="X2301" s="50"/>
      <c r="Y2301" s="50"/>
      <c r="Z2301" s="50"/>
      <c r="AA2301" s="50"/>
      <c r="AB2301" s="49"/>
      <c r="AC2301" s="84">
        <v>2301</v>
      </c>
      <c r="AD23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1" s="78"/>
      <c r="AF2301" s="108"/>
      <c r="AI2301" s="3"/>
      <c r="AJ2301" s="3"/>
    </row>
    <row r="2302" spans="1:36" ht="34.049999999999997" customHeight="1" x14ac:dyDescent="0.3">
      <c r="A2302" s="13" t="s">
        <v>390</v>
      </c>
      <c r="C2302" t="s">
        <v>174</v>
      </c>
      <c r="D2302" s="14"/>
      <c r="E2302" s="14"/>
      <c r="F2302" s="79"/>
      <c r="G2302" s="80"/>
      <c r="H2302" s="14"/>
      <c r="I2302" s="14"/>
      <c r="J2302" s="15" t="s">
        <v>174</v>
      </c>
      <c r="K2302" s="64"/>
      <c r="L2302" s="64"/>
      <c r="M2302" s="15"/>
      <c r="N2302" s="81"/>
      <c r="O2302" s="82">
        <v>2731.24658203125</v>
      </c>
      <c r="P2302" s="82">
        <v>2436.5400390625</v>
      </c>
      <c r="Q2302" s="75"/>
      <c r="R2302" s="83"/>
      <c r="S2302" s="83"/>
      <c r="T2302" s="77"/>
      <c r="U2302" s="77"/>
      <c r="V2302" s="77"/>
      <c r="W2302" s="77"/>
      <c r="X2302" s="50"/>
      <c r="Y2302" s="50"/>
      <c r="Z2302" s="50"/>
      <c r="AA2302" s="50"/>
      <c r="AB2302" s="49"/>
      <c r="AC2302" s="84">
        <v>2302</v>
      </c>
      <c r="AD23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2" s="78"/>
      <c r="AF2302" s="108"/>
      <c r="AI2302" s="3"/>
      <c r="AJ2302" s="3"/>
    </row>
    <row r="2303" spans="1:36" ht="34.049999999999997" customHeight="1" x14ac:dyDescent="0.3">
      <c r="A2303" s="13" t="s">
        <v>391</v>
      </c>
      <c r="C2303" t="s">
        <v>266</v>
      </c>
      <c r="D2303" s="14"/>
      <c r="E2303" s="14"/>
      <c r="F2303" s="79"/>
      <c r="G2303" s="80"/>
      <c r="H2303" s="14"/>
      <c r="I2303" s="14"/>
      <c r="J2303" s="15" t="s">
        <v>266</v>
      </c>
      <c r="K2303" s="64"/>
      <c r="L2303" s="64"/>
      <c r="M2303" s="15"/>
      <c r="N2303" s="81"/>
      <c r="O2303" s="82">
        <v>282.4281005859375</v>
      </c>
      <c r="P2303" s="82">
        <v>6158.26513671875</v>
      </c>
      <c r="Q2303" s="75"/>
      <c r="R2303" s="83"/>
      <c r="S2303" s="83"/>
      <c r="T2303" s="77"/>
      <c r="U2303" s="77"/>
      <c r="V2303" s="77"/>
      <c r="W2303" s="77"/>
      <c r="X2303" s="50"/>
      <c r="Y2303" s="50"/>
      <c r="Z2303" s="50"/>
      <c r="AA2303" s="50"/>
      <c r="AB2303" s="49"/>
      <c r="AC2303" s="84">
        <v>2303</v>
      </c>
      <c r="AD23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3" s="78"/>
      <c r="AF2303" s="108"/>
      <c r="AI2303" s="3"/>
      <c r="AJ2303" s="3"/>
    </row>
    <row r="2304" spans="1:36" ht="34.049999999999997" customHeight="1" x14ac:dyDescent="0.3">
      <c r="A2304" s="13" t="s">
        <v>392</v>
      </c>
      <c r="C2304" t="s">
        <v>257</v>
      </c>
      <c r="D2304" s="14"/>
      <c r="E2304" s="14"/>
      <c r="F2304" s="79"/>
      <c r="G2304" s="80"/>
      <c r="H2304" s="14"/>
      <c r="I2304" s="14"/>
      <c r="J2304" s="15" t="s">
        <v>257</v>
      </c>
      <c r="K2304" s="64"/>
      <c r="L2304" s="64"/>
      <c r="M2304" s="15"/>
      <c r="N2304" s="81"/>
      <c r="O2304" s="82">
        <v>6871.513671875</v>
      </c>
      <c r="P2304" s="82">
        <v>1394.9371337890625</v>
      </c>
      <c r="Q2304" s="75"/>
      <c r="R2304" s="83"/>
      <c r="S2304" s="83"/>
      <c r="T2304" s="77"/>
      <c r="U2304" s="77"/>
      <c r="V2304" s="77"/>
      <c r="W2304" s="77"/>
      <c r="X2304" s="50"/>
      <c r="Y2304" s="50"/>
      <c r="Z2304" s="50"/>
      <c r="AA2304" s="50"/>
      <c r="AB2304" s="49"/>
      <c r="AC2304" s="84">
        <v>2304</v>
      </c>
      <c r="AD23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4" s="78"/>
      <c r="AF2304" s="108"/>
      <c r="AI2304" s="3"/>
      <c r="AJ2304" s="3"/>
    </row>
    <row r="2305" spans="1:36" ht="34.049999999999997" customHeight="1" x14ac:dyDescent="0.3">
      <c r="A2305" s="13" t="s">
        <v>393</v>
      </c>
      <c r="C2305" t="s">
        <v>233</v>
      </c>
      <c r="D2305" s="14"/>
      <c r="E2305" s="14"/>
      <c r="F2305" s="79"/>
      <c r="G2305" s="80"/>
      <c r="H2305" s="14"/>
      <c r="I2305" s="14"/>
      <c r="J2305" s="15" t="s">
        <v>233</v>
      </c>
      <c r="K2305" s="64"/>
      <c r="L2305" s="64"/>
      <c r="M2305" s="15"/>
      <c r="N2305" s="81"/>
      <c r="O2305" s="82">
        <v>2026.2724609375</v>
      </c>
      <c r="P2305" s="82">
        <v>2530.850830078125</v>
      </c>
      <c r="Q2305" s="75"/>
      <c r="R2305" s="83"/>
      <c r="S2305" s="83"/>
      <c r="T2305" s="77"/>
      <c r="U2305" s="77"/>
      <c r="V2305" s="77"/>
      <c r="W2305" s="77"/>
      <c r="X2305" s="50"/>
      <c r="Y2305" s="50"/>
      <c r="Z2305" s="50"/>
      <c r="AA2305" s="50"/>
      <c r="AB2305" s="49"/>
      <c r="AC2305" s="84">
        <v>2305</v>
      </c>
      <c r="AD23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5" s="78"/>
      <c r="AF2305" s="108"/>
      <c r="AI2305" s="3"/>
      <c r="AJ2305" s="3"/>
    </row>
    <row r="2306" spans="1:36" ht="34.049999999999997" customHeight="1" x14ac:dyDescent="0.3">
      <c r="A2306" s="13" t="s">
        <v>394</v>
      </c>
      <c r="C2306" t="s">
        <v>267</v>
      </c>
      <c r="D2306" s="14"/>
      <c r="E2306" s="14"/>
      <c r="F2306" s="79"/>
      <c r="G2306" s="80"/>
      <c r="H2306" s="14"/>
      <c r="I2306" s="14"/>
      <c r="J2306" s="15" t="s">
        <v>267</v>
      </c>
      <c r="K2306" s="64"/>
      <c r="L2306" s="64"/>
      <c r="M2306" s="15"/>
      <c r="N2306" s="81"/>
      <c r="O2306" s="82">
        <v>8283.78515625</v>
      </c>
      <c r="P2306" s="82">
        <v>3530.376953125</v>
      </c>
      <c r="Q2306" s="75"/>
      <c r="R2306" s="83"/>
      <c r="S2306" s="83"/>
      <c r="T2306" s="77"/>
      <c r="U2306" s="77"/>
      <c r="V2306" s="77"/>
      <c r="W2306" s="77"/>
      <c r="X2306" s="50"/>
      <c r="Y2306" s="50"/>
      <c r="Z2306" s="50"/>
      <c r="AA2306" s="50"/>
      <c r="AB2306" s="49"/>
      <c r="AC2306" s="84">
        <v>2306</v>
      </c>
      <c r="AD23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6" s="78"/>
      <c r="AF2306" s="108"/>
      <c r="AI2306" s="3"/>
      <c r="AJ2306" s="3"/>
    </row>
    <row r="2307" spans="1:36" ht="34.049999999999997" customHeight="1" x14ac:dyDescent="0.3">
      <c r="A2307" s="13" t="s">
        <v>395</v>
      </c>
      <c r="C2307" t="s">
        <v>193</v>
      </c>
      <c r="D2307" s="14"/>
      <c r="E2307" s="14"/>
      <c r="F2307" s="79"/>
      <c r="G2307" s="80"/>
      <c r="H2307" s="14"/>
      <c r="I2307" s="14"/>
      <c r="J2307" s="15" t="s">
        <v>193</v>
      </c>
      <c r="K2307" s="64"/>
      <c r="L2307" s="64"/>
      <c r="M2307" s="15"/>
      <c r="N2307" s="81"/>
      <c r="O2307" s="82">
        <v>6449.64013671875</v>
      </c>
      <c r="P2307" s="82">
        <v>8544.21875</v>
      </c>
      <c r="Q2307" s="75"/>
      <c r="R2307" s="83"/>
      <c r="S2307" s="83"/>
      <c r="T2307" s="77"/>
      <c r="U2307" s="77"/>
      <c r="V2307" s="77"/>
      <c r="W2307" s="77"/>
      <c r="X2307" s="50"/>
      <c r="Y2307" s="50"/>
      <c r="Z2307" s="50"/>
      <c r="AA2307" s="50"/>
      <c r="AB2307" s="49"/>
      <c r="AC2307" s="84">
        <v>2307</v>
      </c>
      <c r="AD23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7" s="78"/>
      <c r="AF2307" s="108"/>
      <c r="AI2307" s="3"/>
      <c r="AJ2307" s="3"/>
    </row>
    <row r="2308" spans="1:36" ht="34.049999999999997" customHeight="1" x14ac:dyDescent="0.3">
      <c r="A2308" s="13" t="s">
        <v>396</v>
      </c>
      <c r="C2308" t="s">
        <v>196</v>
      </c>
      <c r="D2308" s="14"/>
      <c r="E2308" s="14"/>
      <c r="F2308" s="79"/>
      <c r="G2308" s="80"/>
      <c r="H2308" s="14"/>
      <c r="I2308" s="14"/>
      <c r="J2308" s="15" t="s">
        <v>196</v>
      </c>
      <c r="K2308" s="64"/>
      <c r="L2308" s="64"/>
      <c r="M2308" s="15"/>
      <c r="N2308" s="81"/>
      <c r="O2308" s="82">
        <v>2063.097412109375</v>
      </c>
      <c r="P2308" s="82">
        <v>3846.26904296875</v>
      </c>
      <c r="Q2308" s="75"/>
      <c r="R2308" s="83"/>
      <c r="S2308" s="83"/>
      <c r="T2308" s="77"/>
      <c r="U2308" s="77"/>
      <c r="V2308" s="77"/>
      <c r="W2308" s="77"/>
      <c r="X2308" s="50"/>
      <c r="Y2308" s="50"/>
      <c r="Z2308" s="50"/>
      <c r="AA2308" s="50"/>
      <c r="AB2308" s="49"/>
      <c r="AC2308" s="84">
        <v>2308</v>
      </c>
      <c r="AD23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8" s="78"/>
      <c r="AF2308" s="108"/>
      <c r="AI2308" s="3"/>
      <c r="AJ2308" s="3"/>
    </row>
    <row r="2309" spans="1:36" ht="34.049999999999997" customHeight="1" x14ac:dyDescent="0.3">
      <c r="A2309" s="13" t="s">
        <v>397</v>
      </c>
      <c r="C2309" t="s">
        <v>268</v>
      </c>
      <c r="D2309" s="14"/>
      <c r="E2309" s="14"/>
      <c r="F2309" s="79"/>
      <c r="G2309" s="80"/>
      <c r="H2309" s="14"/>
      <c r="I2309" s="14"/>
      <c r="J2309" s="15" t="s">
        <v>268</v>
      </c>
      <c r="K2309" s="64"/>
      <c r="L2309" s="64"/>
      <c r="M2309" s="15"/>
      <c r="N2309" s="81"/>
      <c r="O2309" s="82">
        <v>6823.16650390625</v>
      </c>
      <c r="P2309" s="82">
        <v>1785.847412109375</v>
      </c>
      <c r="Q2309" s="75"/>
      <c r="R2309" s="83"/>
      <c r="S2309" s="83"/>
      <c r="T2309" s="77"/>
      <c r="U2309" s="77"/>
      <c r="V2309" s="77"/>
      <c r="W2309" s="77"/>
      <c r="X2309" s="50"/>
      <c r="Y2309" s="50"/>
      <c r="Z2309" s="50"/>
      <c r="AA2309" s="50"/>
      <c r="AB2309" s="49"/>
      <c r="AC2309" s="84">
        <v>2309</v>
      </c>
      <c r="AD23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09" s="78"/>
      <c r="AF2309" s="108"/>
      <c r="AI2309" s="3"/>
      <c r="AJ2309" s="3"/>
    </row>
    <row r="2310" spans="1:36" ht="34.049999999999997" customHeight="1" x14ac:dyDescent="0.3">
      <c r="A2310" s="13" t="s">
        <v>398</v>
      </c>
      <c r="C2310" t="s">
        <v>174</v>
      </c>
      <c r="D2310" s="14"/>
      <c r="E2310" s="14"/>
      <c r="F2310" s="79"/>
      <c r="G2310" s="80"/>
      <c r="H2310" s="14"/>
      <c r="I2310" s="14"/>
      <c r="J2310" s="15" t="s">
        <v>174</v>
      </c>
      <c r="K2310" s="64"/>
      <c r="L2310" s="64"/>
      <c r="M2310" s="15"/>
      <c r="N2310" s="81"/>
      <c r="O2310" s="82">
        <v>2260.851318359375</v>
      </c>
      <c r="P2310" s="82">
        <v>2837.599365234375</v>
      </c>
      <c r="Q2310" s="75"/>
      <c r="R2310" s="83"/>
      <c r="S2310" s="83"/>
      <c r="T2310" s="77"/>
      <c r="U2310" s="77"/>
      <c r="V2310" s="77"/>
      <c r="W2310" s="77"/>
      <c r="X2310" s="50"/>
      <c r="Y2310" s="50"/>
      <c r="Z2310" s="50"/>
      <c r="AA2310" s="50"/>
      <c r="AB2310" s="49"/>
      <c r="AC2310" s="84">
        <v>2310</v>
      </c>
      <c r="AD23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0" s="78"/>
      <c r="AF2310" s="108"/>
      <c r="AI2310" s="3"/>
      <c r="AJ2310" s="3"/>
    </row>
    <row r="2311" spans="1:36" ht="34.049999999999997" customHeight="1" x14ac:dyDescent="0.3">
      <c r="A2311" s="13" t="s">
        <v>399</v>
      </c>
      <c r="C2311" t="s">
        <v>219</v>
      </c>
      <c r="D2311" s="14"/>
      <c r="E2311" s="14"/>
      <c r="F2311" s="79"/>
      <c r="G2311" s="80"/>
      <c r="H2311" s="14"/>
      <c r="I2311" s="14"/>
      <c r="J2311" s="15" t="s">
        <v>219</v>
      </c>
      <c r="K2311" s="64"/>
      <c r="L2311" s="64"/>
      <c r="M2311" s="15"/>
      <c r="N2311" s="81"/>
      <c r="O2311" s="82">
        <v>4140.8876953125</v>
      </c>
      <c r="P2311" s="82">
        <v>197.27706909179687</v>
      </c>
      <c r="Q2311" s="75"/>
      <c r="R2311" s="83"/>
      <c r="S2311" s="83"/>
      <c r="T2311" s="77"/>
      <c r="U2311" s="77"/>
      <c r="V2311" s="77"/>
      <c r="W2311" s="77"/>
      <c r="X2311" s="50"/>
      <c r="Y2311" s="50"/>
      <c r="Z2311" s="50"/>
      <c r="AA2311" s="50"/>
      <c r="AB2311" s="49"/>
      <c r="AC2311" s="84">
        <v>2311</v>
      </c>
      <c r="AD23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1" s="78"/>
      <c r="AF2311" s="108"/>
      <c r="AI2311" s="3"/>
      <c r="AJ2311" s="3"/>
    </row>
    <row r="2312" spans="1:36" ht="34.049999999999997" customHeight="1" x14ac:dyDescent="0.3">
      <c r="A2312" s="13" t="s">
        <v>400</v>
      </c>
      <c r="C2312" t="s">
        <v>269</v>
      </c>
      <c r="D2312" s="14"/>
      <c r="E2312" s="14"/>
      <c r="F2312" s="79"/>
      <c r="G2312" s="80"/>
      <c r="H2312" s="14"/>
      <c r="I2312" s="14"/>
      <c r="J2312" s="15" t="s">
        <v>269</v>
      </c>
      <c r="K2312" s="64"/>
      <c r="L2312" s="64"/>
      <c r="M2312" s="15"/>
      <c r="N2312" s="81"/>
      <c r="O2312" s="82">
        <v>4854.404296875</v>
      </c>
      <c r="P2312" s="82">
        <v>2936.660888671875</v>
      </c>
      <c r="Q2312" s="75"/>
      <c r="R2312" s="83"/>
      <c r="S2312" s="83"/>
      <c r="T2312" s="77"/>
      <c r="U2312" s="77"/>
      <c r="V2312" s="77"/>
      <c r="W2312" s="77"/>
      <c r="X2312" s="50"/>
      <c r="Y2312" s="50"/>
      <c r="Z2312" s="50"/>
      <c r="AA2312" s="50"/>
      <c r="AB2312" s="49"/>
      <c r="AC2312" s="84">
        <v>2312</v>
      </c>
      <c r="AD23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2" s="78"/>
      <c r="AF2312" s="108"/>
      <c r="AI2312" s="3"/>
      <c r="AJ2312" s="3"/>
    </row>
    <row r="2313" spans="1:36" ht="34.049999999999997" customHeight="1" x14ac:dyDescent="0.3">
      <c r="A2313" s="13" t="s">
        <v>401</v>
      </c>
      <c r="C2313" t="s">
        <v>175</v>
      </c>
      <c r="D2313" s="14"/>
      <c r="E2313" s="14"/>
      <c r="F2313" s="79"/>
      <c r="G2313" s="80"/>
      <c r="H2313" s="14"/>
      <c r="I2313" s="14"/>
      <c r="J2313" s="15" t="s">
        <v>175</v>
      </c>
      <c r="K2313" s="64"/>
      <c r="L2313" s="64"/>
      <c r="M2313" s="15"/>
      <c r="N2313" s="81"/>
      <c r="O2313" s="82">
        <v>1678.770751953125</v>
      </c>
      <c r="P2313" s="82">
        <v>7022.3779296875</v>
      </c>
      <c r="Q2313" s="75"/>
      <c r="R2313" s="83"/>
      <c r="S2313" s="83"/>
      <c r="T2313" s="77"/>
      <c r="U2313" s="77"/>
      <c r="V2313" s="77"/>
      <c r="W2313" s="77"/>
      <c r="X2313" s="50"/>
      <c r="Y2313" s="50"/>
      <c r="Z2313" s="50"/>
      <c r="AA2313" s="50"/>
      <c r="AB2313" s="49"/>
      <c r="AC2313" s="84">
        <v>2313</v>
      </c>
      <c r="AD23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3" s="78"/>
      <c r="AF2313" s="108"/>
      <c r="AI2313" s="3"/>
      <c r="AJ2313" s="3"/>
    </row>
    <row r="2314" spans="1:36" ht="34.049999999999997" customHeight="1" x14ac:dyDescent="0.3">
      <c r="A2314" s="13" t="s">
        <v>402</v>
      </c>
      <c r="C2314" t="s">
        <v>270</v>
      </c>
      <c r="D2314" s="14"/>
      <c r="E2314" s="14"/>
      <c r="F2314" s="79"/>
      <c r="G2314" s="80"/>
      <c r="H2314" s="14"/>
      <c r="I2314" s="14"/>
      <c r="J2314" s="15" t="s">
        <v>270</v>
      </c>
      <c r="K2314" s="64"/>
      <c r="L2314" s="64"/>
      <c r="M2314" s="15"/>
      <c r="N2314" s="81"/>
      <c r="O2314" s="82">
        <v>8683.9560546875</v>
      </c>
      <c r="P2314" s="82">
        <v>1663.99462890625</v>
      </c>
      <c r="Q2314" s="75"/>
      <c r="R2314" s="83"/>
      <c r="S2314" s="83"/>
      <c r="T2314" s="77"/>
      <c r="U2314" s="77"/>
      <c r="V2314" s="77"/>
      <c r="W2314" s="77"/>
      <c r="X2314" s="50"/>
      <c r="Y2314" s="50"/>
      <c r="Z2314" s="50"/>
      <c r="AA2314" s="50"/>
      <c r="AB2314" s="49"/>
      <c r="AC2314" s="84">
        <v>2314</v>
      </c>
      <c r="AD23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4" s="78"/>
      <c r="AF2314" s="108"/>
      <c r="AI2314" s="3"/>
      <c r="AJ2314" s="3"/>
    </row>
    <row r="2315" spans="1:36" ht="34.049999999999997" customHeight="1" x14ac:dyDescent="0.3">
      <c r="A2315" s="13" t="s">
        <v>403</v>
      </c>
      <c r="C2315" t="s">
        <v>208</v>
      </c>
      <c r="D2315" s="14"/>
      <c r="E2315" s="14"/>
      <c r="F2315" s="79"/>
      <c r="G2315" s="80"/>
      <c r="H2315" s="14"/>
      <c r="I2315" s="14"/>
      <c r="J2315" s="15" t="s">
        <v>208</v>
      </c>
      <c r="K2315" s="64"/>
      <c r="L2315" s="64"/>
      <c r="M2315" s="15"/>
      <c r="N2315" s="81"/>
      <c r="O2315" s="82">
        <v>7634.34814453125</v>
      </c>
      <c r="P2315" s="82">
        <v>2618.36572265625</v>
      </c>
      <c r="Q2315" s="75"/>
      <c r="R2315" s="83"/>
      <c r="S2315" s="83"/>
      <c r="T2315" s="77"/>
      <c r="U2315" s="77"/>
      <c r="V2315" s="77"/>
      <c r="W2315" s="77"/>
      <c r="X2315" s="50"/>
      <c r="Y2315" s="50"/>
      <c r="Z2315" s="50"/>
      <c r="AA2315" s="50"/>
      <c r="AB2315" s="49"/>
      <c r="AC2315" s="84">
        <v>2315</v>
      </c>
      <c r="AD23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5" s="78"/>
      <c r="AF2315" s="108"/>
      <c r="AI2315" s="3"/>
      <c r="AJ2315" s="3"/>
    </row>
    <row r="2316" spans="1:36" ht="34.049999999999997" customHeight="1" x14ac:dyDescent="0.3">
      <c r="A2316" s="13" t="s">
        <v>404</v>
      </c>
      <c r="C2316" t="s">
        <v>191</v>
      </c>
      <c r="D2316" s="14"/>
      <c r="E2316" s="14"/>
      <c r="F2316" s="79"/>
      <c r="G2316" s="80"/>
      <c r="H2316" s="14"/>
      <c r="I2316" s="14"/>
      <c r="J2316" s="15" t="s">
        <v>191</v>
      </c>
      <c r="K2316" s="64"/>
      <c r="L2316" s="64"/>
      <c r="M2316" s="15"/>
      <c r="N2316" s="81"/>
      <c r="O2316" s="82">
        <v>7205.86865234375</v>
      </c>
      <c r="P2316" s="82">
        <v>4563.9560546875</v>
      </c>
      <c r="Q2316" s="75"/>
      <c r="R2316" s="83"/>
      <c r="S2316" s="83"/>
      <c r="T2316" s="77"/>
      <c r="U2316" s="77"/>
      <c r="V2316" s="77"/>
      <c r="W2316" s="77"/>
      <c r="X2316" s="50"/>
      <c r="Y2316" s="50"/>
      <c r="Z2316" s="50"/>
      <c r="AA2316" s="50"/>
      <c r="AB2316" s="49"/>
      <c r="AC2316" s="84">
        <v>2316</v>
      </c>
      <c r="AD23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6" s="78"/>
      <c r="AF2316" s="108"/>
      <c r="AI2316" s="3"/>
      <c r="AJ2316" s="3"/>
    </row>
    <row r="2317" spans="1:36" ht="34.049999999999997" customHeight="1" x14ac:dyDescent="0.3">
      <c r="A2317" s="13" t="s">
        <v>405</v>
      </c>
      <c r="C2317" t="s">
        <v>175</v>
      </c>
      <c r="D2317" s="14"/>
      <c r="E2317" s="14"/>
      <c r="F2317" s="79"/>
      <c r="G2317" s="80"/>
      <c r="H2317" s="14"/>
      <c r="I2317" s="14"/>
      <c r="J2317" s="15" t="s">
        <v>175</v>
      </c>
      <c r="K2317" s="64"/>
      <c r="L2317" s="64"/>
      <c r="M2317" s="15"/>
      <c r="N2317" s="81"/>
      <c r="O2317" s="82">
        <v>5322.26708984375</v>
      </c>
      <c r="P2317" s="82">
        <v>3101.325927734375</v>
      </c>
      <c r="Q2317" s="75"/>
      <c r="R2317" s="83"/>
      <c r="S2317" s="83"/>
      <c r="T2317" s="77"/>
      <c r="U2317" s="77"/>
      <c r="V2317" s="77"/>
      <c r="W2317" s="77"/>
      <c r="X2317" s="50"/>
      <c r="Y2317" s="50"/>
      <c r="Z2317" s="50"/>
      <c r="AA2317" s="50"/>
      <c r="AB2317" s="49"/>
      <c r="AC2317" s="84">
        <v>2317</v>
      </c>
      <c r="AD23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7" s="78"/>
      <c r="AF2317" s="108"/>
      <c r="AI2317" s="3"/>
      <c r="AJ2317" s="3"/>
    </row>
    <row r="2318" spans="1:36" ht="34.049999999999997" customHeight="1" x14ac:dyDescent="0.3">
      <c r="A2318" s="13" t="s">
        <v>406</v>
      </c>
      <c r="C2318" t="s">
        <v>224</v>
      </c>
      <c r="D2318" s="14"/>
      <c r="E2318" s="14"/>
      <c r="F2318" s="79"/>
      <c r="G2318" s="80"/>
      <c r="H2318" s="14"/>
      <c r="I2318" s="14"/>
      <c r="J2318" s="15" t="s">
        <v>224</v>
      </c>
      <c r="K2318" s="64"/>
      <c r="L2318" s="64"/>
      <c r="M2318" s="15"/>
      <c r="N2318" s="81"/>
      <c r="O2318" s="82">
        <v>3141.884765625</v>
      </c>
      <c r="P2318" s="82">
        <v>3688.88720703125</v>
      </c>
      <c r="Q2318" s="75"/>
      <c r="R2318" s="83"/>
      <c r="S2318" s="83"/>
      <c r="T2318" s="77"/>
      <c r="U2318" s="77"/>
      <c r="V2318" s="77"/>
      <c r="W2318" s="77"/>
      <c r="X2318" s="50"/>
      <c r="Y2318" s="50"/>
      <c r="Z2318" s="50"/>
      <c r="AA2318" s="50"/>
      <c r="AB2318" s="49"/>
      <c r="AC2318" s="84">
        <v>2318</v>
      </c>
      <c r="AD23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8" s="78"/>
      <c r="AF2318" s="108"/>
      <c r="AI2318" s="3"/>
      <c r="AJ2318" s="3"/>
    </row>
    <row r="2319" spans="1:36" ht="34.049999999999997" customHeight="1" x14ac:dyDescent="0.3">
      <c r="A2319" s="13" t="s">
        <v>407</v>
      </c>
      <c r="C2319" t="s">
        <v>191</v>
      </c>
      <c r="D2319" s="14"/>
      <c r="E2319" s="14"/>
      <c r="F2319" s="79"/>
      <c r="G2319" s="80"/>
      <c r="H2319" s="14"/>
      <c r="I2319" s="14"/>
      <c r="J2319" s="15" t="s">
        <v>191</v>
      </c>
      <c r="K2319" s="64"/>
      <c r="L2319" s="64"/>
      <c r="M2319" s="15"/>
      <c r="N2319" s="81"/>
      <c r="O2319" s="82">
        <v>3771.176513671875</v>
      </c>
      <c r="P2319" s="82">
        <v>1313.8135986328125</v>
      </c>
      <c r="Q2319" s="75"/>
      <c r="R2319" s="83"/>
      <c r="S2319" s="83"/>
      <c r="T2319" s="77"/>
      <c r="U2319" s="77"/>
      <c r="V2319" s="77"/>
      <c r="W2319" s="77"/>
      <c r="X2319" s="50"/>
      <c r="Y2319" s="50"/>
      <c r="Z2319" s="50"/>
      <c r="AA2319" s="50"/>
      <c r="AB2319" s="49"/>
      <c r="AC2319" s="84">
        <v>2319</v>
      </c>
      <c r="AD23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19" s="78"/>
      <c r="AF2319" s="108"/>
      <c r="AI2319" s="3"/>
      <c r="AJ2319" s="3"/>
    </row>
    <row r="2320" spans="1:36" ht="34.049999999999997" customHeight="1" x14ac:dyDescent="0.3">
      <c r="A2320" s="13" t="s">
        <v>408</v>
      </c>
      <c r="C2320" t="s">
        <v>271</v>
      </c>
      <c r="D2320" s="14"/>
      <c r="E2320" s="14"/>
      <c r="F2320" s="79"/>
      <c r="G2320" s="80"/>
      <c r="H2320" s="14"/>
      <c r="I2320" s="14"/>
      <c r="J2320" s="15" t="s">
        <v>271</v>
      </c>
      <c r="K2320" s="64"/>
      <c r="L2320" s="64"/>
      <c r="M2320" s="15"/>
      <c r="N2320" s="81"/>
      <c r="O2320" s="82">
        <v>783.1707763671875</v>
      </c>
      <c r="P2320" s="82">
        <v>4563.10205078125</v>
      </c>
      <c r="Q2320" s="75"/>
      <c r="R2320" s="83"/>
      <c r="S2320" s="83"/>
      <c r="T2320" s="77"/>
      <c r="U2320" s="77"/>
      <c r="V2320" s="77"/>
      <c r="W2320" s="77"/>
      <c r="X2320" s="50"/>
      <c r="Y2320" s="50"/>
      <c r="Z2320" s="50"/>
      <c r="AA2320" s="50"/>
      <c r="AB2320" s="49"/>
      <c r="AC2320" s="84">
        <v>2320</v>
      </c>
      <c r="AD23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0" s="78"/>
      <c r="AF2320" s="108"/>
      <c r="AI2320" s="3"/>
      <c r="AJ2320" s="3"/>
    </row>
    <row r="2321" spans="1:36" ht="34.049999999999997" customHeight="1" x14ac:dyDescent="0.3">
      <c r="A2321" s="13" t="s">
        <v>409</v>
      </c>
      <c r="C2321" t="s">
        <v>272</v>
      </c>
      <c r="D2321" s="14"/>
      <c r="E2321" s="14"/>
      <c r="F2321" s="79"/>
      <c r="G2321" s="80"/>
      <c r="H2321" s="14"/>
      <c r="I2321" s="14"/>
      <c r="J2321" s="15" t="s">
        <v>272</v>
      </c>
      <c r="K2321" s="64"/>
      <c r="L2321" s="64"/>
      <c r="M2321" s="15"/>
      <c r="N2321" s="81"/>
      <c r="O2321" s="82">
        <v>8239.2529296875</v>
      </c>
      <c r="P2321" s="82">
        <v>6605.123046875</v>
      </c>
      <c r="Q2321" s="75"/>
      <c r="R2321" s="83"/>
      <c r="S2321" s="83"/>
      <c r="T2321" s="77"/>
      <c r="U2321" s="77"/>
      <c r="V2321" s="77"/>
      <c r="W2321" s="77"/>
      <c r="X2321" s="50"/>
      <c r="Y2321" s="50"/>
      <c r="Z2321" s="50"/>
      <c r="AA2321" s="50"/>
      <c r="AB2321" s="49"/>
      <c r="AC2321" s="84">
        <v>2321</v>
      </c>
      <c r="AD23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1" s="78"/>
      <c r="AF2321" s="108"/>
      <c r="AI2321" s="3"/>
      <c r="AJ2321" s="3"/>
    </row>
    <row r="2322" spans="1:36" ht="34.049999999999997" customHeight="1" x14ac:dyDescent="0.3">
      <c r="A2322" s="13" t="s">
        <v>410</v>
      </c>
      <c r="C2322" t="s">
        <v>176</v>
      </c>
      <c r="D2322" s="14"/>
      <c r="E2322" s="14"/>
      <c r="F2322" s="79"/>
      <c r="G2322" s="80"/>
      <c r="H2322" s="14"/>
      <c r="I2322" s="14"/>
      <c r="J2322" s="15" t="s">
        <v>176</v>
      </c>
      <c r="K2322" s="64"/>
      <c r="L2322" s="64"/>
      <c r="M2322" s="15"/>
      <c r="N2322" s="81"/>
      <c r="O2322" s="82">
        <v>7051.74658203125</v>
      </c>
      <c r="P2322" s="82">
        <v>5478.7080078125</v>
      </c>
      <c r="Q2322" s="75"/>
      <c r="R2322" s="83"/>
      <c r="S2322" s="83"/>
      <c r="T2322" s="77"/>
      <c r="U2322" s="77"/>
      <c r="V2322" s="77"/>
      <c r="W2322" s="77"/>
      <c r="X2322" s="50"/>
      <c r="Y2322" s="50"/>
      <c r="Z2322" s="50"/>
      <c r="AA2322" s="50"/>
      <c r="AB2322" s="49"/>
      <c r="AC2322" s="84">
        <v>2322</v>
      </c>
      <c r="AD23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2" s="78"/>
      <c r="AF2322" s="108"/>
      <c r="AI2322" s="3"/>
      <c r="AJ2322" s="3"/>
    </row>
    <row r="2323" spans="1:36" ht="34.049999999999997" customHeight="1" x14ac:dyDescent="0.3">
      <c r="A2323" s="13" t="s">
        <v>411</v>
      </c>
      <c r="C2323" t="s">
        <v>273</v>
      </c>
      <c r="D2323" s="14"/>
      <c r="E2323" s="14"/>
      <c r="F2323" s="79"/>
      <c r="G2323" s="80"/>
      <c r="H2323" s="14"/>
      <c r="I2323" s="14"/>
      <c r="J2323" s="15" t="s">
        <v>273</v>
      </c>
      <c r="K2323" s="64"/>
      <c r="L2323" s="64"/>
      <c r="M2323" s="15"/>
      <c r="N2323" s="81"/>
      <c r="O2323" s="82">
        <v>5697.490234375</v>
      </c>
      <c r="P2323" s="82">
        <v>9628.7724609375</v>
      </c>
      <c r="Q2323" s="75"/>
      <c r="R2323" s="83"/>
      <c r="S2323" s="83"/>
      <c r="T2323" s="77"/>
      <c r="U2323" s="77"/>
      <c r="V2323" s="77"/>
      <c r="W2323" s="77"/>
      <c r="X2323" s="50"/>
      <c r="Y2323" s="50"/>
      <c r="Z2323" s="50"/>
      <c r="AA2323" s="50"/>
      <c r="AB2323" s="49"/>
      <c r="AC2323" s="84">
        <v>2323</v>
      </c>
      <c r="AD23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3" s="78"/>
      <c r="AF2323" s="108"/>
      <c r="AI2323" s="3"/>
      <c r="AJ2323" s="3"/>
    </row>
    <row r="2324" spans="1:36" ht="34.049999999999997" customHeight="1" x14ac:dyDescent="0.3">
      <c r="A2324" s="13" t="s">
        <v>412</v>
      </c>
      <c r="C2324" t="s">
        <v>274</v>
      </c>
      <c r="D2324" s="14"/>
      <c r="E2324" s="14"/>
      <c r="F2324" s="79"/>
      <c r="G2324" s="80"/>
      <c r="H2324" s="14"/>
      <c r="I2324" s="14"/>
      <c r="J2324" s="15" t="s">
        <v>274</v>
      </c>
      <c r="K2324" s="64"/>
      <c r="L2324" s="64"/>
      <c r="M2324" s="15"/>
      <c r="N2324" s="81"/>
      <c r="O2324" s="82">
        <v>8636.4384765625</v>
      </c>
      <c r="P2324" s="82">
        <v>5659.11669921875</v>
      </c>
      <c r="Q2324" s="75"/>
      <c r="R2324" s="83"/>
      <c r="S2324" s="83"/>
      <c r="T2324" s="77"/>
      <c r="U2324" s="77"/>
      <c r="V2324" s="77"/>
      <c r="W2324" s="77"/>
      <c r="X2324" s="50"/>
      <c r="Y2324" s="50"/>
      <c r="Z2324" s="50"/>
      <c r="AA2324" s="50"/>
      <c r="AB2324" s="49"/>
      <c r="AC2324" s="84">
        <v>2324</v>
      </c>
      <c r="AD23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4" s="78"/>
      <c r="AF2324" s="108"/>
      <c r="AI2324" s="3"/>
      <c r="AJ2324" s="3"/>
    </row>
    <row r="2325" spans="1:36" ht="34.049999999999997" customHeight="1" x14ac:dyDescent="0.3">
      <c r="A2325" s="13" t="s">
        <v>413</v>
      </c>
      <c r="C2325" t="s">
        <v>194</v>
      </c>
      <c r="D2325" s="14"/>
      <c r="E2325" s="14"/>
      <c r="F2325" s="79"/>
      <c r="G2325" s="80"/>
      <c r="H2325" s="14"/>
      <c r="I2325" s="14"/>
      <c r="J2325" s="15" t="s">
        <v>194</v>
      </c>
      <c r="K2325" s="64"/>
      <c r="L2325" s="64"/>
      <c r="M2325" s="15"/>
      <c r="N2325" s="81"/>
      <c r="O2325" s="82">
        <v>4314.3818359375</v>
      </c>
      <c r="P2325" s="82">
        <v>9202.9560546875</v>
      </c>
      <c r="Q2325" s="75"/>
      <c r="R2325" s="83"/>
      <c r="S2325" s="83"/>
      <c r="T2325" s="77"/>
      <c r="U2325" s="77"/>
      <c r="V2325" s="77"/>
      <c r="W2325" s="77"/>
      <c r="X2325" s="50"/>
      <c r="Y2325" s="50"/>
      <c r="Z2325" s="50"/>
      <c r="AA2325" s="50"/>
      <c r="AB2325" s="49"/>
      <c r="AC2325" s="84">
        <v>2325</v>
      </c>
      <c r="AD23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5" s="78"/>
      <c r="AF2325" s="108"/>
      <c r="AI2325" s="3"/>
      <c r="AJ2325" s="3"/>
    </row>
    <row r="2326" spans="1:36" ht="34.049999999999997" customHeight="1" x14ac:dyDescent="0.3">
      <c r="A2326" s="13" t="s">
        <v>414</v>
      </c>
      <c r="C2326" t="s">
        <v>275</v>
      </c>
      <c r="D2326" s="14"/>
      <c r="E2326" s="14"/>
      <c r="F2326" s="79"/>
      <c r="G2326" s="80"/>
      <c r="H2326" s="14"/>
      <c r="I2326" s="14"/>
      <c r="J2326" s="15" t="s">
        <v>275</v>
      </c>
      <c r="K2326" s="64"/>
      <c r="L2326" s="64"/>
      <c r="M2326" s="15"/>
      <c r="N2326" s="81"/>
      <c r="O2326" s="82">
        <v>4613.607421875</v>
      </c>
      <c r="P2326" s="82">
        <v>1143.284423828125</v>
      </c>
      <c r="Q2326" s="75"/>
      <c r="R2326" s="83"/>
      <c r="S2326" s="83"/>
      <c r="T2326" s="77"/>
      <c r="U2326" s="77"/>
      <c r="V2326" s="77"/>
      <c r="W2326" s="77"/>
      <c r="X2326" s="50"/>
      <c r="Y2326" s="50"/>
      <c r="Z2326" s="50"/>
      <c r="AA2326" s="50"/>
      <c r="AB2326" s="49"/>
      <c r="AC2326" s="84">
        <v>2326</v>
      </c>
      <c r="AD23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6" s="78"/>
      <c r="AF2326" s="108"/>
      <c r="AI2326" s="3"/>
      <c r="AJ2326" s="3"/>
    </row>
    <row r="2327" spans="1:36" ht="34.049999999999997" customHeight="1" x14ac:dyDescent="0.3">
      <c r="A2327" s="13" t="s">
        <v>415</v>
      </c>
      <c r="C2327" t="s">
        <v>191</v>
      </c>
      <c r="D2327" s="14"/>
      <c r="E2327" s="14"/>
      <c r="F2327" s="79"/>
      <c r="G2327" s="80"/>
      <c r="H2327" s="14"/>
      <c r="I2327" s="14"/>
      <c r="J2327" s="15" t="s">
        <v>191</v>
      </c>
      <c r="K2327" s="64"/>
      <c r="L2327" s="64"/>
      <c r="M2327" s="15"/>
      <c r="N2327" s="81"/>
      <c r="O2327" s="82">
        <v>6323.859375</v>
      </c>
      <c r="P2327" s="82">
        <v>8965.486328125</v>
      </c>
      <c r="Q2327" s="75"/>
      <c r="R2327" s="83"/>
      <c r="S2327" s="83"/>
      <c r="T2327" s="77"/>
      <c r="U2327" s="77"/>
      <c r="V2327" s="77"/>
      <c r="W2327" s="77"/>
      <c r="X2327" s="50"/>
      <c r="Y2327" s="50"/>
      <c r="Z2327" s="50"/>
      <c r="AA2327" s="50"/>
      <c r="AB2327" s="49"/>
      <c r="AC2327" s="84">
        <v>2327</v>
      </c>
      <c r="AD23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7" s="78"/>
      <c r="AF2327" s="108"/>
      <c r="AI2327" s="3"/>
      <c r="AJ2327" s="3"/>
    </row>
    <row r="2328" spans="1:36" ht="34.049999999999997" customHeight="1" x14ac:dyDescent="0.3">
      <c r="A2328" s="13" t="s">
        <v>416</v>
      </c>
      <c r="C2328" t="s">
        <v>276</v>
      </c>
      <c r="D2328" s="14"/>
      <c r="E2328" s="14"/>
      <c r="F2328" s="79"/>
      <c r="G2328" s="80"/>
      <c r="H2328" s="14"/>
      <c r="I2328" s="14"/>
      <c r="J2328" s="15" t="s">
        <v>276</v>
      </c>
      <c r="K2328" s="64"/>
      <c r="L2328" s="64"/>
      <c r="M2328" s="15"/>
      <c r="N2328" s="81"/>
      <c r="O2328" s="82">
        <v>8120.16650390625</v>
      </c>
      <c r="P2328" s="82">
        <v>4333.28515625</v>
      </c>
      <c r="Q2328" s="75"/>
      <c r="R2328" s="83"/>
      <c r="S2328" s="83"/>
      <c r="T2328" s="77"/>
      <c r="U2328" s="77"/>
      <c r="V2328" s="77"/>
      <c r="W2328" s="77"/>
      <c r="X2328" s="50"/>
      <c r="Y2328" s="50"/>
      <c r="Z2328" s="50"/>
      <c r="AA2328" s="50"/>
      <c r="AB2328" s="49"/>
      <c r="AC2328" s="84">
        <v>2328</v>
      </c>
      <c r="AD23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8" s="78"/>
      <c r="AF2328" s="108"/>
      <c r="AI2328" s="3"/>
      <c r="AJ2328" s="3"/>
    </row>
    <row r="2329" spans="1:36" ht="34.049999999999997" customHeight="1" x14ac:dyDescent="0.3">
      <c r="A2329" s="13" t="s">
        <v>417</v>
      </c>
      <c r="C2329" t="s">
        <v>277</v>
      </c>
      <c r="D2329" s="14"/>
      <c r="E2329" s="14"/>
      <c r="F2329" s="79"/>
      <c r="G2329" s="80"/>
      <c r="H2329" s="14"/>
      <c r="I2329" s="14"/>
      <c r="J2329" s="15" t="s">
        <v>277</v>
      </c>
      <c r="K2329" s="64"/>
      <c r="L2329" s="64"/>
      <c r="M2329" s="15"/>
      <c r="N2329" s="81"/>
      <c r="O2329" s="82">
        <v>5090.67236328125</v>
      </c>
      <c r="P2329" s="82">
        <v>8734.1513671875</v>
      </c>
      <c r="Q2329" s="75"/>
      <c r="R2329" s="83"/>
      <c r="S2329" s="83"/>
      <c r="T2329" s="77"/>
      <c r="U2329" s="77"/>
      <c r="V2329" s="77"/>
      <c r="W2329" s="77"/>
      <c r="X2329" s="50"/>
      <c r="Y2329" s="50"/>
      <c r="Z2329" s="50"/>
      <c r="AA2329" s="50"/>
      <c r="AB2329" s="49"/>
      <c r="AC2329" s="84">
        <v>2329</v>
      </c>
      <c r="AD23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29" s="78"/>
      <c r="AF2329" s="108"/>
      <c r="AI2329" s="3"/>
      <c r="AJ2329" s="3"/>
    </row>
    <row r="2330" spans="1:36" ht="34.049999999999997" customHeight="1" x14ac:dyDescent="0.3">
      <c r="A2330" s="13" t="s">
        <v>418</v>
      </c>
      <c r="C2330" t="s">
        <v>278</v>
      </c>
      <c r="D2330" s="14"/>
      <c r="E2330" s="14"/>
      <c r="F2330" s="79"/>
      <c r="G2330" s="80"/>
      <c r="H2330" s="14"/>
      <c r="I2330" s="14"/>
      <c r="J2330" s="15" t="s">
        <v>278</v>
      </c>
      <c r="K2330" s="64"/>
      <c r="L2330" s="64"/>
      <c r="M2330" s="15"/>
      <c r="N2330" s="81"/>
      <c r="O2330" s="82">
        <v>2320.731201171875</v>
      </c>
      <c r="P2330" s="82">
        <v>1392.0322265625</v>
      </c>
      <c r="Q2330" s="75"/>
      <c r="R2330" s="83"/>
      <c r="S2330" s="83"/>
      <c r="T2330" s="77"/>
      <c r="U2330" s="77"/>
      <c r="V2330" s="77"/>
      <c r="W2330" s="77"/>
      <c r="X2330" s="50"/>
      <c r="Y2330" s="50"/>
      <c r="Z2330" s="50"/>
      <c r="AA2330" s="50"/>
      <c r="AB2330" s="49"/>
      <c r="AC2330" s="84">
        <v>2330</v>
      </c>
      <c r="AD23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0" s="78"/>
      <c r="AF2330" s="108"/>
      <c r="AI2330" s="3"/>
      <c r="AJ2330" s="3"/>
    </row>
    <row r="2331" spans="1:36" ht="34.049999999999997" customHeight="1" x14ac:dyDescent="0.3">
      <c r="A2331" s="13" t="s">
        <v>419</v>
      </c>
      <c r="C2331" t="s">
        <v>279</v>
      </c>
      <c r="D2331" s="14"/>
      <c r="E2331" s="14"/>
      <c r="F2331" s="79"/>
      <c r="G2331" s="80"/>
      <c r="H2331" s="14"/>
      <c r="I2331" s="14"/>
      <c r="J2331" s="15" t="s">
        <v>279</v>
      </c>
      <c r="K2331" s="64"/>
      <c r="L2331" s="64"/>
      <c r="M2331" s="15"/>
      <c r="N2331" s="81"/>
      <c r="O2331" s="82">
        <v>4522.85107421875</v>
      </c>
      <c r="P2331" s="82">
        <v>7464.13134765625</v>
      </c>
      <c r="Q2331" s="75"/>
      <c r="R2331" s="83"/>
      <c r="S2331" s="83"/>
      <c r="T2331" s="77"/>
      <c r="U2331" s="77"/>
      <c r="V2331" s="77"/>
      <c r="W2331" s="77"/>
      <c r="X2331" s="50"/>
      <c r="Y2331" s="50"/>
      <c r="Z2331" s="50"/>
      <c r="AA2331" s="50"/>
      <c r="AB2331" s="49"/>
      <c r="AC2331" s="84">
        <v>2331</v>
      </c>
      <c r="AD23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1" s="78"/>
      <c r="AF2331" s="108"/>
      <c r="AI2331" s="3"/>
      <c r="AJ2331" s="3"/>
    </row>
    <row r="2332" spans="1:36" ht="34.049999999999997" customHeight="1" x14ac:dyDescent="0.3">
      <c r="A2332" s="13" t="s">
        <v>420</v>
      </c>
      <c r="C2332" t="s">
        <v>280</v>
      </c>
      <c r="D2332" s="14"/>
      <c r="E2332" s="14"/>
      <c r="F2332" s="79"/>
      <c r="G2332" s="80"/>
      <c r="H2332" s="14"/>
      <c r="I2332" s="14"/>
      <c r="J2332" s="15" t="s">
        <v>280</v>
      </c>
      <c r="K2332" s="64"/>
      <c r="L2332" s="64"/>
      <c r="M2332" s="15"/>
      <c r="N2332" s="81"/>
      <c r="O2332" s="82">
        <v>2748.003662109375</v>
      </c>
      <c r="P2332" s="82">
        <v>7510.05615234375</v>
      </c>
      <c r="Q2332" s="75"/>
      <c r="R2332" s="83"/>
      <c r="S2332" s="83"/>
      <c r="T2332" s="77"/>
      <c r="U2332" s="77"/>
      <c r="V2332" s="77"/>
      <c r="W2332" s="77"/>
      <c r="X2332" s="50"/>
      <c r="Y2332" s="50"/>
      <c r="Z2332" s="50"/>
      <c r="AA2332" s="50"/>
      <c r="AB2332" s="49"/>
      <c r="AC2332" s="84">
        <v>2332</v>
      </c>
      <c r="AD23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2" s="78"/>
      <c r="AF2332" s="108"/>
      <c r="AI2332" s="3"/>
      <c r="AJ2332" s="3"/>
    </row>
    <row r="2333" spans="1:36" ht="34.049999999999997" customHeight="1" x14ac:dyDescent="0.3">
      <c r="A2333" s="13" t="s">
        <v>421</v>
      </c>
      <c r="C2333" t="s">
        <v>173</v>
      </c>
      <c r="D2333" s="14"/>
      <c r="E2333" s="14"/>
      <c r="F2333" s="79"/>
      <c r="G2333" s="80"/>
      <c r="H2333" s="14"/>
      <c r="I2333" s="14"/>
      <c r="J2333" s="15" t="s">
        <v>173</v>
      </c>
      <c r="K2333" s="64"/>
      <c r="L2333" s="64"/>
      <c r="M2333" s="15"/>
      <c r="N2333" s="81"/>
      <c r="O2333" s="82">
        <v>1350.3421630859375</v>
      </c>
      <c r="P2333" s="82">
        <v>9261.564453125</v>
      </c>
      <c r="Q2333" s="75"/>
      <c r="R2333" s="83"/>
      <c r="S2333" s="83"/>
      <c r="T2333" s="77"/>
      <c r="U2333" s="77"/>
      <c r="V2333" s="77"/>
      <c r="W2333" s="77"/>
      <c r="X2333" s="50"/>
      <c r="Y2333" s="50"/>
      <c r="Z2333" s="50"/>
      <c r="AA2333" s="50"/>
      <c r="AB2333" s="49"/>
      <c r="AC2333" s="84">
        <v>2333</v>
      </c>
      <c r="AD23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3" s="78"/>
      <c r="AF2333" s="108"/>
      <c r="AI2333" s="3"/>
      <c r="AJ2333" s="3"/>
    </row>
    <row r="2334" spans="1:36" ht="34.049999999999997" customHeight="1" x14ac:dyDescent="0.3">
      <c r="A2334" s="13" t="s">
        <v>422</v>
      </c>
      <c r="C2334" t="s">
        <v>173</v>
      </c>
      <c r="D2334" s="14"/>
      <c r="E2334" s="14"/>
      <c r="F2334" s="79"/>
      <c r="G2334" s="80"/>
      <c r="H2334" s="14"/>
      <c r="I2334" s="14"/>
      <c r="J2334" s="15" t="s">
        <v>173</v>
      </c>
      <c r="K2334" s="64"/>
      <c r="L2334" s="64"/>
      <c r="M2334" s="15"/>
      <c r="N2334" s="81"/>
      <c r="O2334" s="82">
        <v>5460.955078125</v>
      </c>
      <c r="P2334" s="82">
        <v>2189.270751953125</v>
      </c>
      <c r="Q2334" s="75"/>
      <c r="R2334" s="83"/>
      <c r="S2334" s="83"/>
      <c r="T2334" s="77"/>
      <c r="U2334" s="77"/>
      <c r="V2334" s="77"/>
      <c r="W2334" s="77"/>
      <c r="X2334" s="50"/>
      <c r="Y2334" s="50"/>
      <c r="Z2334" s="50"/>
      <c r="AA2334" s="50"/>
      <c r="AB2334" s="49"/>
      <c r="AC2334" s="84">
        <v>2334</v>
      </c>
      <c r="AD23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4" s="78"/>
      <c r="AF2334" s="108"/>
      <c r="AI2334" s="3"/>
      <c r="AJ2334" s="3"/>
    </row>
    <row r="2335" spans="1:36" ht="34.049999999999997" customHeight="1" x14ac:dyDescent="0.3">
      <c r="A2335" s="13" t="s">
        <v>423</v>
      </c>
      <c r="C2335" t="s">
        <v>194</v>
      </c>
      <c r="D2335" s="14"/>
      <c r="E2335" s="14"/>
      <c r="F2335" s="79"/>
      <c r="G2335" s="80"/>
      <c r="H2335" s="14"/>
      <c r="I2335" s="14"/>
      <c r="J2335" s="15" t="s">
        <v>194</v>
      </c>
      <c r="K2335" s="64"/>
      <c r="L2335" s="64"/>
      <c r="M2335" s="15"/>
      <c r="N2335" s="81"/>
      <c r="O2335" s="82">
        <v>7286.32666015625</v>
      </c>
      <c r="P2335" s="82">
        <v>8031.9990234375</v>
      </c>
      <c r="Q2335" s="75"/>
      <c r="R2335" s="83"/>
      <c r="S2335" s="83"/>
      <c r="T2335" s="77"/>
      <c r="U2335" s="77"/>
      <c r="V2335" s="77"/>
      <c r="W2335" s="77"/>
      <c r="X2335" s="50"/>
      <c r="Y2335" s="50"/>
      <c r="Z2335" s="50"/>
      <c r="AA2335" s="50"/>
      <c r="AB2335" s="49"/>
      <c r="AC2335" s="84">
        <v>2335</v>
      </c>
      <c r="AD23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5" s="78"/>
      <c r="AF2335" s="108"/>
      <c r="AI2335" s="3"/>
      <c r="AJ2335" s="3"/>
    </row>
    <row r="2336" spans="1:36" ht="34.049999999999997" customHeight="1" x14ac:dyDescent="0.3">
      <c r="A2336" s="13" t="s">
        <v>424</v>
      </c>
      <c r="C2336" t="s">
        <v>191</v>
      </c>
      <c r="D2336" s="14"/>
      <c r="E2336" s="14"/>
      <c r="F2336" s="79"/>
      <c r="G2336" s="80"/>
      <c r="H2336" s="14"/>
      <c r="I2336" s="14"/>
      <c r="J2336" s="15" t="s">
        <v>191</v>
      </c>
      <c r="K2336" s="64"/>
      <c r="L2336" s="64"/>
      <c r="M2336" s="15"/>
      <c r="N2336" s="81"/>
      <c r="O2336" s="82">
        <v>6746.3671875</v>
      </c>
      <c r="P2336" s="82">
        <v>2545.29345703125</v>
      </c>
      <c r="Q2336" s="75"/>
      <c r="R2336" s="83"/>
      <c r="S2336" s="83"/>
      <c r="T2336" s="77"/>
      <c r="U2336" s="77"/>
      <c r="V2336" s="77"/>
      <c r="W2336" s="77"/>
      <c r="X2336" s="50"/>
      <c r="Y2336" s="50"/>
      <c r="Z2336" s="50"/>
      <c r="AA2336" s="50"/>
      <c r="AB2336" s="49"/>
      <c r="AC2336" s="84">
        <v>2336</v>
      </c>
      <c r="AD23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6" s="78"/>
      <c r="AF2336" s="108"/>
      <c r="AI2336" s="3"/>
      <c r="AJ2336" s="3"/>
    </row>
    <row r="2337" spans="1:36" ht="34.049999999999997" customHeight="1" x14ac:dyDescent="0.3">
      <c r="A2337" s="13" t="s">
        <v>425</v>
      </c>
      <c r="C2337" t="s">
        <v>173</v>
      </c>
      <c r="D2337" s="14"/>
      <c r="E2337" s="14"/>
      <c r="F2337" s="79"/>
      <c r="G2337" s="80"/>
      <c r="H2337" s="14"/>
      <c r="I2337" s="14"/>
      <c r="J2337" s="15" t="s">
        <v>173</v>
      </c>
      <c r="K2337" s="64"/>
      <c r="L2337" s="64"/>
      <c r="M2337" s="15"/>
      <c r="N2337" s="81"/>
      <c r="O2337" s="82">
        <v>4810.4697265625</v>
      </c>
      <c r="P2337" s="82">
        <v>1594.6824951171875</v>
      </c>
      <c r="Q2337" s="75"/>
      <c r="R2337" s="83"/>
      <c r="S2337" s="83"/>
      <c r="T2337" s="77"/>
      <c r="U2337" s="77"/>
      <c r="V2337" s="77"/>
      <c r="W2337" s="77"/>
      <c r="X2337" s="50"/>
      <c r="Y2337" s="50"/>
      <c r="Z2337" s="50"/>
      <c r="AA2337" s="50"/>
      <c r="AB2337" s="49"/>
      <c r="AC2337" s="84">
        <v>2337</v>
      </c>
      <c r="AD23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7" s="78"/>
      <c r="AF2337" s="108"/>
      <c r="AI2337" s="3"/>
      <c r="AJ2337" s="3"/>
    </row>
    <row r="2338" spans="1:36" ht="34.049999999999997" customHeight="1" x14ac:dyDescent="0.3">
      <c r="A2338" s="13" t="s">
        <v>426</v>
      </c>
      <c r="C2338" t="s">
        <v>194</v>
      </c>
      <c r="D2338" s="14"/>
      <c r="E2338" s="14"/>
      <c r="F2338" s="79"/>
      <c r="G2338" s="80"/>
      <c r="H2338" s="14"/>
      <c r="I2338" s="14"/>
      <c r="J2338" s="15" t="s">
        <v>194</v>
      </c>
      <c r="K2338" s="64"/>
      <c r="L2338" s="64"/>
      <c r="M2338" s="15"/>
      <c r="N2338" s="81"/>
      <c r="O2338" s="82">
        <v>7402.76708984375</v>
      </c>
      <c r="P2338" s="82">
        <v>1339.413818359375</v>
      </c>
      <c r="Q2338" s="75"/>
      <c r="R2338" s="83"/>
      <c r="S2338" s="83"/>
      <c r="T2338" s="77"/>
      <c r="U2338" s="77"/>
      <c r="V2338" s="77"/>
      <c r="W2338" s="77"/>
      <c r="X2338" s="50"/>
      <c r="Y2338" s="50"/>
      <c r="Z2338" s="50"/>
      <c r="AA2338" s="50"/>
      <c r="AB2338" s="49"/>
      <c r="AC2338" s="84">
        <v>2338</v>
      </c>
      <c r="AD23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8" s="78"/>
      <c r="AF2338" s="108"/>
      <c r="AI2338" s="3"/>
      <c r="AJ2338" s="3"/>
    </row>
    <row r="2339" spans="1:36" ht="34.049999999999997" customHeight="1" x14ac:dyDescent="0.3">
      <c r="A2339" s="13" t="s">
        <v>427</v>
      </c>
      <c r="C2339" t="s">
        <v>229</v>
      </c>
      <c r="D2339" s="14"/>
      <c r="E2339" s="14"/>
      <c r="F2339" s="79"/>
      <c r="G2339" s="80"/>
      <c r="H2339" s="14"/>
      <c r="I2339" s="14"/>
      <c r="J2339" s="15" t="s">
        <v>229</v>
      </c>
      <c r="K2339" s="64"/>
      <c r="L2339" s="64"/>
      <c r="M2339" s="15"/>
      <c r="N2339" s="81"/>
      <c r="O2339" s="82">
        <v>2844.28564453125</v>
      </c>
      <c r="P2339" s="82">
        <v>1345.0594482421875</v>
      </c>
      <c r="Q2339" s="75"/>
      <c r="R2339" s="83"/>
      <c r="S2339" s="83"/>
      <c r="T2339" s="77"/>
      <c r="U2339" s="77"/>
      <c r="V2339" s="77"/>
      <c r="W2339" s="77"/>
      <c r="X2339" s="50"/>
      <c r="Y2339" s="50"/>
      <c r="Z2339" s="50"/>
      <c r="AA2339" s="50"/>
      <c r="AB2339" s="49"/>
      <c r="AC2339" s="84">
        <v>2339</v>
      </c>
      <c r="AD23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39" s="78"/>
      <c r="AF2339" s="108"/>
      <c r="AI2339" s="3"/>
      <c r="AJ2339" s="3"/>
    </row>
    <row r="2340" spans="1:36" ht="34.049999999999997" customHeight="1" x14ac:dyDescent="0.3">
      <c r="A2340" s="13" t="s">
        <v>428</v>
      </c>
      <c r="C2340" t="s">
        <v>281</v>
      </c>
      <c r="D2340" s="14"/>
      <c r="E2340" s="14"/>
      <c r="F2340" s="79"/>
      <c r="G2340" s="80"/>
      <c r="H2340" s="14"/>
      <c r="I2340" s="14"/>
      <c r="J2340" s="15" t="s">
        <v>281</v>
      </c>
      <c r="K2340" s="64"/>
      <c r="L2340" s="64"/>
      <c r="M2340" s="15"/>
      <c r="N2340" s="81"/>
      <c r="O2340" s="82">
        <v>8168.0263671875</v>
      </c>
      <c r="P2340" s="82">
        <v>7076.84765625</v>
      </c>
      <c r="Q2340" s="75"/>
      <c r="R2340" s="83"/>
      <c r="S2340" s="83"/>
      <c r="T2340" s="77"/>
      <c r="U2340" s="77"/>
      <c r="V2340" s="77"/>
      <c r="W2340" s="77"/>
      <c r="X2340" s="50"/>
      <c r="Y2340" s="50"/>
      <c r="Z2340" s="50"/>
      <c r="AA2340" s="50"/>
      <c r="AB2340" s="49"/>
      <c r="AC2340" s="84">
        <v>2340</v>
      </c>
      <c r="AD23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0" s="78"/>
      <c r="AF2340" s="108"/>
      <c r="AI2340" s="3"/>
      <c r="AJ2340" s="3"/>
    </row>
    <row r="2341" spans="1:36" ht="34.049999999999997" customHeight="1" x14ac:dyDescent="0.3">
      <c r="A2341" s="13" t="s">
        <v>429</v>
      </c>
      <c r="C2341" t="s">
        <v>211</v>
      </c>
      <c r="D2341" s="14"/>
      <c r="E2341" s="14"/>
      <c r="F2341" s="79"/>
      <c r="G2341" s="80"/>
      <c r="H2341" s="14"/>
      <c r="I2341" s="14"/>
      <c r="J2341" s="15" t="s">
        <v>211</v>
      </c>
      <c r="K2341" s="64"/>
      <c r="L2341" s="64"/>
      <c r="M2341" s="15"/>
      <c r="N2341" s="81"/>
      <c r="O2341" s="82">
        <v>1552.3876953125</v>
      </c>
      <c r="P2341" s="82">
        <v>3406.649658203125</v>
      </c>
      <c r="Q2341" s="75"/>
      <c r="R2341" s="83"/>
      <c r="S2341" s="83"/>
      <c r="T2341" s="77"/>
      <c r="U2341" s="77"/>
      <c r="V2341" s="77"/>
      <c r="W2341" s="77"/>
      <c r="X2341" s="50"/>
      <c r="Y2341" s="50"/>
      <c r="Z2341" s="50"/>
      <c r="AA2341" s="50"/>
      <c r="AB2341" s="49"/>
      <c r="AC2341" s="84">
        <v>2341</v>
      </c>
      <c r="AD23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1" s="78"/>
      <c r="AF2341" s="108"/>
      <c r="AI2341" s="3"/>
      <c r="AJ2341" s="3"/>
    </row>
    <row r="2342" spans="1:36" ht="34.049999999999997" customHeight="1" x14ac:dyDescent="0.3">
      <c r="A2342" s="13" t="s">
        <v>430</v>
      </c>
      <c r="C2342" t="s">
        <v>207</v>
      </c>
      <c r="D2342" s="14"/>
      <c r="E2342" s="14"/>
      <c r="F2342" s="79"/>
      <c r="G2342" s="80"/>
      <c r="H2342" s="14"/>
      <c r="I2342" s="14"/>
      <c r="J2342" s="15" t="s">
        <v>207</v>
      </c>
      <c r="K2342" s="64"/>
      <c r="L2342" s="64"/>
      <c r="M2342" s="15"/>
      <c r="N2342" s="81"/>
      <c r="O2342" s="82">
        <v>4527.42578125</v>
      </c>
      <c r="P2342" s="82">
        <v>859.7122802734375</v>
      </c>
      <c r="Q2342" s="75"/>
      <c r="R2342" s="83"/>
      <c r="S2342" s="83"/>
      <c r="T2342" s="77"/>
      <c r="U2342" s="77"/>
      <c r="V2342" s="77"/>
      <c r="W2342" s="77"/>
      <c r="X2342" s="50"/>
      <c r="Y2342" s="50"/>
      <c r="Z2342" s="50"/>
      <c r="AA2342" s="50"/>
      <c r="AB2342" s="49"/>
      <c r="AC2342" s="84">
        <v>2342</v>
      </c>
      <c r="AD23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2" s="78"/>
      <c r="AF2342" s="108"/>
      <c r="AI2342" s="3"/>
      <c r="AJ2342" s="3"/>
    </row>
    <row r="2343" spans="1:36" ht="34.049999999999997" customHeight="1" x14ac:dyDescent="0.3">
      <c r="A2343" s="13" t="s">
        <v>431</v>
      </c>
      <c r="C2343" t="s">
        <v>282</v>
      </c>
      <c r="D2343" s="14"/>
      <c r="E2343" s="14"/>
      <c r="F2343" s="79"/>
      <c r="G2343" s="80"/>
      <c r="H2343" s="14"/>
      <c r="I2343" s="14"/>
      <c r="J2343" s="15" t="s">
        <v>282</v>
      </c>
      <c r="K2343" s="64"/>
      <c r="L2343" s="64"/>
      <c r="M2343" s="15"/>
      <c r="N2343" s="81"/>
      <c r="O2343" s="82">
        <v>1513.0069580078125</v>
      </c>
      <c r="P2343" s="82">
        <v>6960.1796875</v>
      </c>
      <c r="Q2343" s="75"/>
      <c r="R2343" s="83"/>
      <c r="S2343" s="83"/>
      <c r="T2343" s="77"/>
      <c r="U2343" s="77"/>
      <c r="V2343" s="77"/>
      <c r="W2343" s="77"/>
      <c r="X2343" s="50"/>
      <c r="Y2343" s="50"/>
      <c r="Z2343" s="50"/>
      <c r="AA2343" s="50"/>
      <c r="AB2343" s="49"/>
      <c r="AC2343" s="84">
        <v>2343</v>
      </c>
      <c r="AD23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3" s="78"/>
      <c r="AF2343" s="108"/>
      <c r="AI2343" s="3"/>
      <c r="AJ2343" s="3"/>
    </row>
    <row r="2344" spans="1:36" ht="34.049999999999997" customHeight="1" x14ac:dyDescent="0.3">
      <c r="A2344" s="13" t="s">
        <v>432</v>
      </c>
      <c r="C2344" t="s">
        <v>175</v>
      </c>
      <c r="D2344" s="14"/>
      <c r="E2344" s="14"/>
      <c r="F2344" s="79"/>
      <c r="G2344" s="80"/>
      <c r="H2344" s="14"/>
      <c r="I2344" s="14"/>
      <c r="J2344" s="15" t="s">
        <v>175</v>
      </c>
      <c r="K2344" s="64"/>
      <c r="L2344" s="64"/>
      <c r="M2344" s="15"/>
      <c r="N2344" s="81"/>
      <c r="O2344" s="82">
        <v>9472.0556640625</v>
      </c>
      <c r="P2344" s="82">
        <v>4655.23388671875</v>
      </c>
      <c r="Q2344" s="75"/>
      <c r="R2344" s="83"/>
      <c r="S2344" s="83"/>
      <c r="T2344" s="77"/>
      <c r="U2344" s="77"/>
      <c r="V2344" s="77"/>
      <c r="W2344" s="77"/>
      <c r="X2344" s="50"/>
      <c r="Y2344" s="50"/>
      <c r="Z2344" s="50"/>
      <c r="AA2344" s="50"/>
      <c r="AB2344" s="49"/>
      <c r="AC2344" s="84">
        <v>2344</v>
      </c>
      <c r="AD23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4" s="78"/>
      <c r="AF2344" s="108"/>
      <c r="AI2344" s="3"/>
      <c r="AJ2344" s="3"/>
    </row>
    <row r="2345" spans="1:36" ht="34.049999999999997" customHeight="1" x14ac:dyDescent="0.3">
      <c r="A2345" s="13" t="s">
        <v>433</v>
      </c>
      <c r="C2345" t="s">
        <v>207</v>
      </c>
      <c r="D2345" s="14"/>
      <c r="E2345" s="14"/>
      <c r="F2345" s="79"/>
      <c r="G2345" s="80"/>
      <c r="H2345" s="14"/>
      <c r="I2345" s="14"/>
      <c r="J2345" s="15" t="s">
        <v>207</v>
      </c>
      <c r="K2345" s="64"/>
      <c r="L2345" s="64"/>
      <c r="M2345" s="15"/>
      <c r="N2345" s="81"/>
      <c r="O2345" s="82">
        <v>5419.439453125</v>
      </c>
      <c r="P2345" s="82">
        <v>6854.06787109375</v>
      </c>
      <c r="Q2345" s="75"/>
      <c r="R2345" s="83"/>
      <c r="S2345" s="83"/>
      <c r="T2345" s="77"/>
      <c r="U2345" s="77"/>
      <c r="V2345" s="77"/>
      <c r="W2345" s="77"/>
      <c r="X2345" s="50"/>
      <c r="Y2345" s="50"/>
      <c r="Z2345" s="50"/>
      <c r="AA2345" s="50"/>
      <c r="AB2345" s="49"/>
      <c r="AC2345" s="84">
        <v>2345</v>
      </c>
      <c r="AD23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5" s="78"/>
      <c r="AF2345" s="108"/>
      <c r="AI2345" s="3"/>
      <c r="AJ2345" s="3"/>
    </row>
    <row r="2346" spans="1:36" ht="34.049999999999997" customHeight="1" x14ac:dyDescent="0.3">
      <c r="A2346" s="13" t="s">
        <v>434</v>
      </c>
      <c r="C2346" t="s">
        <v>178</v>
      </c>
      <c r="D2346" s="14"/>
      <c r="E2346" s="14"/>
      <c r="F2346" s="79"/>
      <c r="G2346" s="80"/>
      <c r="H2346" s="14"/>
      <c r="I2346" s="14"/>
      <c r="J2346" s="15" t="s">
        <v>178</v>
      </c>
      <c r="K2346" s="64"/>
      <c r="L2346" s="64"/>
      <c r="M2346" s="15"/>
      <c r="N2346" s="81"/>
      <c r="O2346" s="82">
        <v>4287.44189453125</v>
      </c>
      <c r="P2346" s="82">
        <v>8487.3603515625</v>
      </c>
      <c r="Q2346" s="75"/>
      <c r="R2346" s="83"/>
      <c r="S2346" s="83"/>
      <c r="T2346" s="77"/>
      <c r="U2346" s="77"/>
      <c r="V2346" s="77"/>
      <c r="W2346" s="77"/>
      <c r="X2346" s="50"/>
      <c r="Y2346" s="50"/>
      <c r="Z2346" s="50"/>
      <c r="AA2346" s="50"/>
      <c r="AB2346" s="49"/>
      <c r="AC2346" s="84">
        <v>2346</v>
      </c>
      <c r="AD23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6" s="78"/>
      <c r="AF2346" s="108"/>
      <c r="AI2346" s="3"/>
      <c r="AJ2346" s="3"/>
    </row>
    <row r="2347" spans="1:36" ht="34.049999999999997" customHeight="1" x14ac:dyDescent="0.3">
      <c r="A2347" s="13" t="s">
        <v>435</v>
      </c>
      <c r="C2347" t="s">
        <v>283</v>
      </c>
      <c r="D2347" s="14"/>
      <c r="E2347" s="14"/>
      <c r="F2347" s="79"/>
      <c r="G2347" s="80"/>
      <c r="H2347" s="14"/>
      <c r="I2347" s="14"/>
      <c r="J2347" s="15" t="s">
        <v>283</v>
      </c>
      <c r="K2347" s="64"/>
      <c r="L2347" s="64"/>
      <c r="M2347" s="15"/>
      <c r="N2347" s="81"/>
      <c r="O2347" s="82">
        <v>2873.533447265625</v>
      </c>
      <c r="P2347" s="82">
        <v>1116.523193359375</v>
      </c>
      <c r="Q2347" s="75"/>
      <c r="R2347" s="83"/>
      <c r="S2347" s="83"/>
      <c r="T2347" s="77"/>
      <c r="U2347" s="77"/>
      <c r="V2347" s="77"/>
      <c r="W2347" s="77"/>
      <c r="X2347" s="50"/>
      <c r="Y2347" s="50"/>
      <c r="Z2347" s="50"/>
      <c r="AA2347" s="50"/>
      <c r="AB2347" s="49"/>
      <c r="AC2347" s="84">
        <v>2347</v>
      </c>
      <c r="AD23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7" s="78"/>
      <c r="AF2347" s="108"/>
      <c r="AI2347" s="3"/>
      <c r="AJ2347" s="3"/>
    </row>
    <row r="2348" spans="1:36" ht="34.049999999999997" customHeight="1" x14ac:dyDescent="0.3">
      <c r="A2348" s="13" t="s">
        <v>436</v>
      </c>
      <c r="C2348" t="s">
        <v>224</v>
      </c>
      <c r="D2348" s="14"/>
      <c r="E2348" s="14"/>
      <c r="F2348" s="79"/>
      <c r="G2348" s="80"/>
      <c r="H2348" s="14"/>
      <c r="I2348" s="14"/>
      <c r="J2348" s="15" t="s">
        <v>224</v>
      </c>
      <c r="K2348" s="64"/>
      <c r="L2348" s="64"/>
      <c r="M2348" s="15"/>
      <c r="N2348" s="81"/>
      <c r="O2348" s="82">
        <v>6408.23486328125</v>
      </c>
      <c r="P2348" s="82">
        <v>1545.1302490234375</v>
      </c>
      <c r="Q2348" s="75"/>
      <c r="R2348" s="83"/>
      <c r="S2348" s="83"/>
      <c r="T2348" s="77"/>
      <c r="U2348" s="77"/>
      <c r="V2348" s="77"/>
      <c r="W2348" s="77"/>
      <c r="X2348" s="50"/>
      <c r="Y2348" s="50"/>
      <c r="Z2348" s="50"/>
      <c r="AA2348" s="50"/>
      <c r="AB2348" s="49"/>
      <c r="AC2348" s="84">
        <v>2348</v>
      </c>
      <c r="AD23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8" s="78"/>
      <c r="AF2348" s="108"/>
      <c r="AI2348" s="3"/>
      <c r="AJ2348" s="3"/>
    </row>
    <row r="2349" spans="1:36" ht="34.049999999999997" customHeight="1" x14ac:dyDescent="0.3">
      <c r="A2349" s="13" t="s">
        <v>437</v>
      </c>
      <c r="C2349" t="s">
        <v>175</v>
      </c>
      <c r="D2349" s="14"/>
      <c r="E2349" s="14"/>
      <c r="F2349" s="79"/>
      <c r="G2349" s="80"/>
      <c r="H2349" s="14"/>
      <c r="I2349" s="14"/>
      <c r="J2349" s="15" t="s">
        <v>175</v>
      </c>
      <c r="K2349" s="64"/>
      <c r="L2349" s="64"/>
      <c r="M2349" s="15"/>
      <c r="N2349" s="81"/>
      <c r="O2349" s="82">
        <v>5354.65283203125</v>
      </c>
      <c r="P2349" s="82">
        <v>196.97724914550781</v>
      </c>
      <c r="Q2349" s="75"/>
      <c r="R2349" s="83"/>
      <c r="S2349" s="83"/>
      <c r="T2349" s="77"/>
      <c r="U2349" s="77"/>
      <c r="V2349" s="77"/>
      <c r="W2349" s="77"/>
      <c r="X2349" s="50"/>
      <c r="Y2349" s="50"/>
      <c r="Z2349" s="50"/>
      <c r="AA2349" s="50"/>
      <c r="AB2349" s="49"/>
      <c r="AC2349" s="84">
        <v>2349</v>
      </c>
      <c r="AD23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49" s="78"/>
      <c r="AF2349" s="108"/>
      <c r="AI2349" s="3"/>
      <c r="AJ2349" s="3"/>
    </row>
    <row r="2350" spans="1:36" ht="34.049999999999997" customHeight="1" x14ac:dyDescent="0.3">
      <c r="A2350" s="13" t="s">
        <v>438</v>
      </c>
      <c r="C2350" t="s">
        <v>244</v>
      </c>
      <c r="D2350" s="14"/>
      <c r="E2350" s="14"/>
      <c r="F2350" s="79"/>
      <c r="G2350" s="80"/>
      <c r="H2350" s="14"/>
      <c r="I2350" s="14"/>
      <c r="J2350" s="15" t="s">
        <v>244</v>
      </c>
      <c r="K2350" s="64"/>
      <c r="L2350" s="64"/>
      <c r="M2350" s="15"/>
      <c r="N2350" s="81"/>
      <c r="O2350" s="82">
        <v>8008.3388671875</v>
      </c>
      <c r="P2350" s="82">
        <v>3729.48291015625</v>
      </c>
      <c r="Q2350" s="75"/>
      <c r="R2350" s="83"/>
      <c r="S2350" s="83"/>
      <c r="T2350" s="77"/>
      <c r="U2350" s="77"/>
      <c r="V2350" s="77"/>
      <c r="W2350" s="77"/>
      <c r="X2350" s="50"/>
      <c r="Y2350" s="50"/>
      <c r="Z2350" s="50"/>
      <c r="AA2350" s="50"/>
      <c r="AB2350" s="49"/>
      <c r="AC2350" s="84">
        <v>2350</v>
      </c>
      <c r="AD23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0" s="78"/>
      <c r="AF2350" s="108"/>
      <c r="AI2350" s="3"/>
      <c r="AJ2350" s="3"/>
    </row>
    <row r="2351" spans="1:36" ht="34.049999999999997" customHeight="1" x14ac:dyDescent="0.3">
      <c r="A2351" s="13" t="s">
        <v>439</v>
      </c>
      <c r="C2351" t="s">
        <v>284</v>
      </c>
      <c r="D2351" s="14"/>
      <c r="E2351" s="14"/>
      <c r="F2351" s="79"/>
      <c r="G2351" s="80"/>
      <c r="H2351" s="14"/>
      <c r="I2351" s="14"/>
      <c r="J2351" s="15" t="s">
        <v>284</v>
      </c>
      <c r="K2351" s="64"/>
      <c r="L2351" s="64"/>
      <c r="M2351" s="15"/>
      <c r="N2351" s="81"/>
      <c r="O2351" s="82">
        <v>6411.45458984375</v>
      </c>
      <c r="P2351" s="82">
        <v>7361.55126953125</v>
      </c>
      <c r="Q2351" s="75"/>
      <c r="R2351" s="83"/>
      <c r="S2351" s="83"/>
      <c r="T2351" s="77"/>
      <c r="U2351" s="77"/>
      <c r="V2351" s="77"/>
      <c r="W2351" s="77"/>
      <c r="X2351" s="50"/>
      <c r="Y2351" s="50"/>
      <c r="Z2351" s="50"/>
      <c r="AA2351" s="50"/>
      <c r="AB2351" s="49"/>
      <c r="AC2351" s="84">
        <v>2351</v>
      </c>
      <c r="AD23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1" s="78"/>
      <c r="AF2351" s="108"/>
      <c r="AI2351" s="3"/>
      <c r="AJ2351" s="3"/>
    </row>
    <row r="2352" spans="1:36" ht="34.049999999999997" customHeight="1" x14ac:dyDescent="0.3">
      <c r="A2352" s="13" t="s">
        <v>440</v>
      </c>
      <c r="C2352" t="s">
        <v>285</v>
      </c>
      <c r="D2352" s="14"/>
      <c r="E2352" s="14"/>
      <c r="F2352" s="79"/>
      <c r="G2352" s="80"/>
      <c r="H2352" s="14"/>
      <c r="I2352" s="14"/>
      <c r="J2352" s="15" t="s">
        <v>285</v>
      </c>
      <c r="K2352" s="64"/>
      <c r="L2352" s="64"/>
      <c r="M2352" s="15"/>
      <c r="N2352" s="81"/>
      <c r="O2352" s="82">
        <v>1329.038818359375</v>
      </c>
      <c r="P2352" s="82">
        <v>5117.2578125</v>
      </c>
      <c r="Q2352" s="75"/>
      <c r="R2352" s="83"/>
      <c r="S2352" s="83"/>
      <c r="T2352" s="77"/>
      <c r="U2352" s="77"/>
      <c r="V2352" s="77"/>
      <c r="W2352" s="77"/>
      <c r="X2352" s="50"/>
      <c r="Y2352" s="50"/>
      <c r="Z2352" s="50"/>
      <c r="AA2352" s="50"/>
      <c r="AB2352" s="49"/>
      <c r="AC2352" s="84">
        <v>2352</v>
      </c>
      <c r="AD23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2" s="78"/>
      <c r="AF2352" s="108"/>
      <c r="AI2352" s="3"/>
      <c r="AJ2352" s="3"/>
    </row>
    <row r="2353" spans="1:36" ht="34.049999999999997" customHeight="1" x14ac:dyDescent="0.3">
      <c r="A2353" s="13" t="s">
        <v>441</v>
      </c>
      <c r="C2353" t="s">
        <v>257</v>
      </c>
      <c r="D2353" s="14"/>
      <c r="E2353" s="14"/>
      <c r="F2353" s="79"/>
      <c r="G2353" s="80"/>
      <c r="H2353" s="14"/>
      <c r="I2353" s="14"/>
      <c r="J2353" s="15" t="s">
        <v>257</v>
      </c>
      <c r="K2353" s="64"/>
      <c r="L2353" s="64"/>
      <c r="M2353" s="15"/>
      <c r="N2353" s="81"/>
      <c r="O2353" s="82">
        <v>4620.3251953125</v>
      </c>
      <c r="P2353" s="82">
        <v>8768.7119140625</v>
      </c>
      <c r="Q2353" s="75"/>
      <c r="R2353" s="83"/>
      <c r="S2353" s="83"/>
      <c r="T2353" s="77"/>
      <c r="U2353" s="77"/>
      <c r="V2353" s="77"/>
      <c r="W2353" s="77"/>
      <c r="X2353" s="50"/>
      <c r="Y2353" s="50"/>
      <c r="Z2353" s="50"/>
      <c r="AA2353" s="50"/>
      <c r="AB2353" s="49"/>
      <c r="AC2353" s="84">
        <v>2353</v>
      </c>
      <c r="AD23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3" s="78"/>
      <c r="AF2353" s="108"/>
      <c r="AI2353" s="3"/>
      <c r="AJ2353" s="3"/>
    </row>
    <row r="2354" spans="1:36" ht="34.049999999999997" customHeight="1" x14ac:dyDescent="0.3">
      <c r="A2354" s="13" t="s">
        <v>442</v>
      </c>
      <c r="C2354" t="s">
        <v>286</v>
      </c>
      <c r="D2354" s="14"/>
      <c r="E2354" s="14"/>
      <c r="F2354" s="79"/>
      <c r="G2354" s="80"/>
      <c r="H2354" s="14"/>
      <c r="I2354" s="14"/>
      <c r="J2354" s="15" t="s">
        <v>286</v>
      </c>
      <c r="K2354" s="64"/>
      <c r="L2354" s="64"/>
      <c r="M2354" s="15"/>
      <c r="N2354" s="81"/>
      <c r="O2354" s="82">
        <v>1450.178466796875</v>
      </c>
      <c r="P2354" s="82">
        <v>2383.94091796875</v>
      </c>
      <c r="Q2354" s="75"/>
      <c r="R2354" s="83"/>
      <c r="S2354" s="83"/>
      <c r="T2354" s="77"/>
      <c r="U2354" s="77"/>
      <c r="V2354" s="77"/>
      <c r="W2354" s="77"/>
      <c r="X2354" s="50"/>
      <c r="Y2354" s="50"/>
      <c r="Z2354" s="50"/>
      <c r="AA2354" s="50"/>
      <c r="AB2354" s="49"/>
      <c r="AC2354" s="84">
        <v>2354</v>
      </c>
      <c r="AD23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4" s="78"/>
      <c r="AF2354" s="108"/>
      <c r="AI2354" s="3"/>
      <c r="AJ2354" s="3"/>
    </row>
    <row r="2355" spans="1:36" ht="34.049999999999997" customHeight="1" x14ac:dyDescent="0.3">
      <c r="A2355" s="13" t="s">
        <v>443</v>
      </c>
      <c r="C2355" t="s">
        <v>229</v>
      </c>
      <c r="D2355" s="14"/>
      <c r="E2355" s="14"/>
      <c r="F2355" s="79"/>
      <c r="G2355" s="80"/>
      <c r="H2355" s="14"/>
      <c r="I2355" s="14"/>
      <c r="J2355" s="15" t="s">
        <v>229</v>
      </c>
      <c r="K2355" s="64"/>
      <c r="L2355" s="64"/>
      <c r="M2355" s="15"/>
      <c r="N2355" s="81"/>
      <c r="O2355" s="82">
        <v>2541.69140625</v>
      </c>
      <c r="P2355" s="82">
        <v>1051.162841796875</v>
      </c>
      <c r="Q2355" s="75"/>
      <c r="R2355" s="83"/>
      <c r="S2355" s="83"/>
      <c r="T2355" s="77"/>
      <c r="U2355" s="77"/>
      <c r="V2355" s="77"/>
      <c r="W2355" s="77"/>
      <c r="X2355" s="50"/>
      <c r="Y2355" s="50"/>
      <c r="Z2355" s="50"/>
      <c r="AA2355" s="50"/>
      <c r="AB2355" s="49"/>
      <c r="AC2355" s="84">
        <v>2355</v>
      </c>
      <c r="AD23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5" s="78"/>
      <c r="AF2355" s="108"/>
      <c r="AI2355" s="3"/>
      <c r="AJ2355" s="3"/>
    </row>
    <row r="2356" spans="1:36" ht="34.049999999999997" customHeight="1" x14ac:dyDescent="0.3">
      <c r="A2356" s="13" t="s">
        <v>444</v>
      </c>
      <c r="C2356" t="s">
        <v>287</v>
      </c>
      <c r="D2356" s="14"/>
      <c r="E2356" s="14"/>
      <c r="F2356" s="79"/>
      <c r="G2356" s="80"/>
      <c r="H2356" s="14"/>
      <c r="I2356" s="14"/>
      <c r="J2356" s="15" t="s">
        <v>287</v>
      </c>
      <c r="K2356" s="64"/>
      <c r="L2356" s="64"/>
      <c r="M2356" s="15"/>
      <c r="N2356" s="81"/>
      <c r="O2356" s="82">
        <v>6050.11962890625</v>
      </c>
      <c r="P2356" s="82">
        <v>659.3519287109375</v>
      </c>
      <c r="Q2356" s="75"/>
      <c r="R2356" s="83"/>
      <c r="S2356" s="83"/>
      <c r="T2356" s="77"/>
      <c r="U2356" s="77"/>
      <c r="V2356" s="77"/>
      <c r="W2356" s="77"/>
      <c r="X2356" s="50"/>
      <c r="Y2356" s="50"/>
      <c r="Z2356" s="50"/>
      <c r="AA2356" s="50"/>
      <c r="AB2356" s="49"/>
      <c r="AC2356" s="84">
        <v>2356</v>
      </c>
      <c r="AD23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6" s="78"/>
      <c r="AF2356" s="108"/>
      <c r="AI2356" s="3"/>
      <c r="AJ2356" s="3"/>
    </row>
    <row r="2357" spans="1:36" ht="34.049999999999997" customHeight="1" x14ac:dyDescent="0.3">
      <c r="A2357" s="13" t="s">
        <v>445</v>
      </c>
      <c r="C2357" t="s">
        <v>288</v>
      </c>
      <c r="D2357" s="14"/>
      <c r="E2357" s="14"/>
      <c r="F2357" s="79"/>
      <c r="G2357" s="80"/>
      <c r="H2357" s="14"/>
      <c r="I2357" s="14"/>
      <c r="J2357" s="15" t="s">
        <v>288</v>
      </c>
      <c r="K2357" s="64"/>
      <c r="L2357" s="64"/>
      <c r="M2357" s="15"/>
      <c r="N2357" s="81"/>
      <c r="O2357" s="82">
        <v>7757.6083984375</v>
      </c>
      <c r="P2357" s="82">
        <v>8218.361328125</v>
      </c>
      <c r="Q2357" s="75"/>
      <c r="R2357" s="83"/>
      <c r="S2357" s="83"/>
      <c r="T2357" s="77"/>
      <c r="U2357" s="77"/>
      <c r="V2357" s="77"/>
      <c r="W2357" s="77"/>
      <c r="X2357" s="50"/>
      <c r="Y2357" s="50"/>
      <c r="Z2357" s="50"/>
      <c r="AA2357" s="50"/>
      <c r="AB2357" s="49"/>
      <c r="AC2357" s="84">
        <v>2357</v>
      </c>
      <c r="AD23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7" s="78"/>
      <c r="AF2357" s="108"/>
      <c r="AI2357" s="3"/>
      <c r="AJ2357" s="3"/>
    </row>
    <row r="2358" spans="1:36" ht="34.049999999999997" customHeight="1" x14ac:dyDescent="0.3">
      <c r="A2358" s="13" t="s">
        <v>446</v>
      </c>
      <c r="C2358" t="s">
        <v>289</v>
      </c>
      <c r="D2358" s="14"/>
      <c r="E2358" s="14"/>
      <c r="F2358" s="79"/>
      <c r="G2358" s="80"/>
      <c r="H2358" s="14"/>
      <c r="I2358" s="14"/>
      <c r="J2358" s="15" t="s">
        <v>289</v>
      </c>
      <c r="K2358" s="64"/>
      <c r="L2358" s="64"/>
      <c r="M2358" s="15"/>
      <c r="N2358" s="81"/>
      <c r="O2358" s="82">
        <v>6036.662109375</v>
      </c>
      <c r="P2358" s="82">
        <v>713.71685791015625</v>
      </c>
      <c r="Q2358" s="75"/>
      <c r="R2358" s="83"/>
      <c r="S2358" s="83"/>
      <c r="T2358" s="77"/>
      <c r="U2358" s="77"/>
      <c r="V2358" s="77"/>
      <c r="W2358" s="77"/>
      <c r="X2358" s="50"/>
      <c r="Y2358" s="50"/>
      <c r="Z2358" s="50"/>
      <c r="AA2358" s="50"/>
      <c r="AB2358" s="49"/>
      <c r="AC2358" s="84">
        <v>2358</v>
      </c>
      <c r="AD23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8" s="78"/>
      <c r="AF2358" s="108"/>
      <c r="AI2358" s="3"/>
      <c r="AJ2358" s="3"/>
    </row>
    <row r="2359" spans="1:36" ht="34.049999999999997" customHeight="1" x14ac:dyDescent="0.3">
      <c r="A2359" s="13" t="s">
        <v>447</v>
      </c>
      <c r="C2359" t="s">
        <v>194</v>
      </c>
      <c r="D2359" s="14"/>
      <c r="E2359" s="14"/>
      <c r="F2359" s="79"/>
      <c r="G2359" s="80"/>
      <c r="H2359" s="14"/>
      <c r="I2359" s="14"/>
      <c r="J2359" s="15" t="s">
        <v>194</v>
      </c>
      <c r="K2359" s="64"/>
      <c r="L2359" s="64"/>
      <c r="M2359" s="15"/>
      <c r="N2359" s="81"/>
      <c r="O2359" s="82">
        <v>1094.933837890625</v>
      </c>
      <c r="P2359" s="82">
        <v>5068.087890625</v>
      </c>
      <c r="Q2359" s="75"/>
      <c r="R2359" s="83"/>
      <c r="S2359" s="83"/>
      <c r="T2359" s="77"/>
      <c r="U2359" s="77"/>
      <c r="V2359" s="77"/>
      <c r="W2359" s="77"/>
      <c r="X2359" s="50"/>
      <c r="Y2359" s="50"/>
      <c r="Z2359" s="50"/>
      <c r="AA2359" s="50"/>
      <c r="AB2359" s="49"/>
      <c r="AC2359" s="84">
        <v>2359</v>
      </c>
      <c r="AD23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59" s="78"/>
      <c r="AF2359" s="108"/>
      <c r="AI2359" s="3"/>
      <c r="AJ2359" s="3"/>
    </row>
    <row r="2360" spans="1:36" ht="34.049999999999997" customHeight="1" x14ac:dyDescent="0.3">
      <c r="A2360" s="13" t="s">
        <v>448</v>
      </c>
      <c r="C2360" t="s">
        <v>290</v>
      </c>
      <c r="D2360" s="14"/>
      <c r="E2360" s="14"/>
      <c r="F2360" s="79"/>
      <c r="G2360" s="80"/>
      <c r="H2360" s="14"/>
      <c r="I2360" s="14"/>
      <c r="J2360" s="15" t="s">
        <v>290</v>
      </c>
      <c r="K2360" s="64"/>
      <c r="L2360" s="64"/>
      <c r="M2360" s="15"/>
      <c r="N2360" s="81"/>
      <c r="O2360" s="82">
        <v>4310.74951171875</v>
      </c>
      <c r="P2360" s="82">
        <v>2246.894287109375</v>
      </c>
      <c r="Q2360" s="75"/>
      <c r="R2360" s="83"/>
      <c r="S2360" s="83"/>
      <c r="T2360" s="77"/>
      <c r="U2360" s="77"/>
      <c r="V2360" s="77"/>
      <c r="W2360" s="77"/>
      <c r="X2360" s="50"/>
      <c r="Y2360" s="50"/>
      <c r="Z2360" s="50"/>
      <c r="AA2360" s="50"/>
      <c r="AB2360" s="49"/>
      <c r="AC2360" s="84">
        <v>2360</v>
      </c>
      <c r="AD23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0" s="78"/>
      <c r="AF2360" s="108"/>
      <c r="AI2360" s="3"/>
      <c r="AJ2360" s="3"/>
    </row>
    <row r="2361" spans="1:36" ht="34.049999999999997" customHeight="1" x14ac:dyDescent="0.3">
      <c r="A2361" s="13" t="s">
        <v>449</v>
      </c>
      <c r="C2361" t="s">
        <v>291</v>
      </c>
      <c r="D2361" s="14"/>
      <c r="E2361" s="14"/>
      <c r="F2361" s="79"/>
      <c r="G2361" s="80"/>
      <c r="H2361" s="14"/>
      <c r="I2361" s="14"/>
      <c r="J2361" s="15" t="s">
        <v>291</v>
      </c>
      <c r="K2361" s="64"/>
      <c r="L2361" s="64"/>
      <c r="M2361" s="15"/>
      <c r="N2361" s="81"/>
      <c r="O2361" s="82">
        <v>9836.060546875</v>
      </c>
      <c r="P2361" s="82">
        <v>5673.4169921875</v>
      </c>
      <c r="Q2361" s="75"/>
      <c r="R2361" s="83"/>
      <c r="S2361" s="83"/>
      <c r="T2361" s="77"/>
      <c r="U2361" s="77"/>
      <c r="V2361" s="77"/>
      <c r="W2361" s="77"/>
      <c r="X2361" s="50"/>
      <c r="Y2361" s="50"/>
      <c r="Z2361" s="50"/>
      <c r="AA2361" s="50"/>
      <c r="AB2361" s="49"/>
      <c r="AC2361" s="84">
        <v>2361</v>
      </c>
      <c r="AD23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1" s="78"/>
      <c r="AF2361" s="108"/>
      <c r="AI2361" s="3"/>
      <c r="AJ2361" s="3"/>
    </row>
    <row r="2362" spans="1:36" ht="34.049999999999997" customHeight="1" x14ac:dyDescent="0.3">
      <c r="A2362" s="13" t="s">
        <v>450</v>
      </c>
      <c r="C2362" t="s">
        <v>292</v>
      </c>
      <c r="D2362" s="14"/>
      <c r="E2362" s="14"/>
      <c r="F2362" s="79"/>
      <c r="G2362" s="80"/>
      <c r="H2362" s="14"/>
      <c r="I2362" s="14"/>
      <c r="J2362" s="15" t="s">
        <v>292</v>
      </c>
      <c r="K2362" s="64"/>
      <c r="L2362" s="64"/>
      <c r="M2362" s="15"/>
      <c r="N2362" s="81"/>
      <c r="O2362" s="82">
        <v>2466.894287109375</v>
      </c>
      <c r="P2362" s="82">
        <v>4628.29052734375</v>
      </c>
      <c r="Q2362" s="75"/>
      <c r="R2362" s="83"/>
      <c r="S2362" s="83"/>
      <c r="T2362" s="77"/>
      <c r="U2362" s="77"/>
      <c r="V2362" s="77"/>
      <c r="W2362" s="77"/>
      <c r="X2362" s="50"/>
      <c r="Y2362" s="50"/>
      <c r="Z2362" s="50"/>
      <c r="AA2362" s="50"/>
      <c r="AB2362" s="49"/>
      <c r="AC2362" s="84">
        <v>2362</v>
      </c>
      <c r="AD23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2" s="78"/>
      <c r="AF2362" s="108"/>
      <c r="AI2362" s="3"/>
      <c r="AJ2362" s="3"/>
    </row>
    <row r="2363" spans="1:36" ht="34.049999999999997" customHeight="1" x14ac:dyDescent="0.3">
      <c r="A2363" s="13" t="s">
        <v>451</v>
      </c>
      <c r="C2363" t="s">
        <v>194</v>
      </c>
      <c r="D2363" s="14"/>
      <c r="E2363" s="14"/>
      <c r="F2363" s="79"/>
      <c r="G2363" s="80"/>
      <c r="H2363" s="14"/>
      <c r="I2363" s="14"/>
      <c r="J2363" s="15" t="s">
        <v>194</v>
      </c>
      <c r="K2363" s="64"/>
      <c r="L2363" s="64"/>
      <c r="M2363" s="15"/>
      <c r="N2363" s="81"/>
      <c r="O2363" s="82">
        <v>1568.1920166015625</v>
      </c>
      <c r="P2363" s="82">
        <v>6534.048828125</v>
      </c>
      <c r="Q2363" s="75"/>
      <c r="R2363" s="83"/>
      <c r="S2363" s="83"/>
      <c r="T2363" s="77"/>
      <c r="U2363" s="77"/>
      <c r="V2363" s="77"/>
      <c r="W2363" s="77"/>
      <c r="X2363" s="50"/>
      <c r="Y2363" s="50"/>
      <c r="Z2363" s="50"/>
      <c r="AA2363" s="50"/>
      <c r="AB2363" s="49"/>
      <c r="AC2363" s="84">
        <v>2363</v>
      </c>
      <c r="AD23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3" s="78"/>
      <c r="AF2363" s="108"/>
      <c r="AI2363" s="3"/>
      <c r="AJ2363" s="3"/>
    </row>
    <row r="2364" spans="1:36" ht="34.049999999999997" customHeight="1" x14ac:dyDescent="0.3">
      <c r="A2364" s="13" t="s">
        <v>452</v>
      </c>
      <c r="C2364" t="s">
        <v>293</v>
      </c>
      <c r="D2364" s="14"/>
      <c r="E2364" s="14"/>
      <c r="F2364" s="79"/>
      <c r="G2364" s="80"/>
      <c r="H2364" s="14"/>
      <c r="I2364" s="14"/>
      <c r="J2364" s="15" t="s">
        <v>293</v>
      </c>
      <c r="K2364" s="64"/>
      <c r="L2364" s="64"/>
      <c r="M2364" s="15"/>
      <c r="N2364" s="81"/>
      <c r="O2364" s="82">
        <v>3391.824951171875</v>
      </c>
      <c r="P2364" s="82">
        <v>7502.2822265625</v>
      </c>
      <c r="Q2364" s="75"/>
      <c r="R2364" s="83"/>
      <c r="S2364" s="83"/>
      <c r="T2364" s="77"/>
      <c r="U2364" s="77"/>
      <c r="V2364" s="77"/>
      <c r="W2364" s="77"/>
      <c r="X2364" s="50"/>
      <c r="Y2364" s="50"/>
      <c r="Z2364" s="50"/>
      <c r="AA2364" s="50"/>
      <c r="AB2364" s="49"/>
      <c r="AC2364" s="84">
        <v>2364</v>
      </c>
      <c r="AD23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4" s="78"/>
      <c r="AF2364" s="108"/>
      <c r="AI2364" s="3"/>
      <c r="AJ2364" s="3"/>
    </row>
    <row r="2365" spans="1:36" ht="34.049999999999997" customHeight="1" x14ac:dyDescent="0.3">
      <c r="A2365" s="13" t="s">
        <v>453</v>
      </c>
      <c r="C2365" t="s">
        <v>219</v>
      </c>
      <c r="D2365" s="14"/>
      <c r="E2365" s="14"/>
      <c r="F2365" s="79"/>
      <c r="G2365" s="80"/>
      <c r="H2365" s="14"/>
      <c r="I2365" s="14"/>
      <c r="J2365" s="15" t="s">
        <v>219</v>
      </c>
      <c r="K2365" s="64"/>
      <c r="L2365" s="64"/>
      <c r="M2365" s="15"/>
      <c r="N2365" s="81"/>
      <c r="O2365" s="82">
        <v>1981.17578125</v>
      </c>
      <c r="P2365" s="82">
        <v>5468.0302734375</v>
      </c>
      <c r="Q2365" s="75"/>
      <c r="R2365" s="83"/>
      <c r="S2365" s="83"/>
      <c r="T2365" s="77"/>
      <c r="U2365" s="77"/>
      <c r="V2365" s="77"/>
      <c r="W2365" s="77"/>
      <c r="X2365" s="50"/>
      <c r="Y2365" s="50"/>
      <c r="Z2365" s="50"/>
      <c r="AA2365" s="50"/>
      <c r="AB2365" s="49"/>
      <c r="AC2365" s="84">
        <v>2365</v>
      </c>
      <c r="AD23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5" s="78"/>
      <c r="AF2365" s="108"/>
      <c r="AI2365" s="3"/>
      <c r="AJ2365" s="3"/>
    </row>
    <row r="2366" spans="1:36" ht="34.049999999999997" customHeight="1" x14ac:dyDescent="0.3">
      <c r="A2366" s="13" t="s">
        <v>454</v>
      </c>
      <c r="C2366" t="s">
        <v>175</v>
      </c>
      <c r="D2366" s="14"/>
      <c r="E2366" s="14"/>
      <c r="F2366" s="79"/>
      <c r="G2366" s="80"/>
      <c r="H2366" s="14"/>
      <c r="I2366" s="14"/>
      <c r="J2366" s="15" t="s">
        <v>175</v>
      </c>
      <c r="K2366" s="64"/>
      <c r="L2366" s="64"/>
      <c r="M2366" s="15"/>
      <c r="N2366" s="81"/>
      <c r="O2366" s="82">
        <v>7946.8818359375</v>
      </c>
      <c r="P2366" s="82">
        <v>3037.510986328125</v>
      </c>
      <c r="Q2366" s="75"/>
      <c r="R2366" s="83"/>
      <c r="S2366" s="83"/>
      <c r="T2366" s="77"/>
      <c r="U2366" s="77"/>
      <c r="V2366" s="77"/>
      <c r="W2366" s="77"/>
      <c r="X2366" s="50"/>
      <c r="Y2366" s="50"/>
      <c r="Z2366" s="50"/>
      <c r="AA2366" s="50"/>
      <c r="AB2366" s="49"/>
      <c r="AC2366" s="84">
        <v>2366</v>
      </c>
      <c r="AD23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6" s="78"/>
      <c r="AF2366" s="108"/>
      <c r="AI2366" s="3"/>
      <c r="AJ2366" s="3"/>
    </row>
    <row r="2367" spans="1:36" ht="34.049999999999997" customHeight="1" x14ac:dyDescent="0.3">
      <c r="A2367" s="13" t="s">
        <v>455</v>
      </c>
      <c r="C2367" t="s">
        <v>211</v>
      </c>
      <c r="D2367" s="14"/>
      <c r="E2367" s="14"/>
      <c r="F2367" s="79"/>
      <c r="G2367" s="80"/>
      <c r="H2367" s="14"/>
      <c r="I2367" s="14"/>
      <c r="J2367" s="15" t="s">
        <v>211</v>
      </c>
      <c r="K2367" s="64"/>
      <c r="L2367" s="64"/>
      <c r="M2367" s="15"/>
      <c r="N2367" s="81"/>
      <c r="O2367" s="82">
        <v>932.44915771484375</v>
      </c>
      <c r="P2367" s="82">
        <v>5697.93359375</v>
      </c>
      <c r="Q2367" s="75"/>
      <c r="R2367" s="83"/>
      <c r="S2367" s="83"/>
      <c r="T2367" s="77"/>
      <c r="U2367" s="77"/>
      <c r="V2367" s="77"/>
      <c r="W2367" s="77"/>
      <c r="X2367" s="50"/>
      <c r="Y2367" s="50"/>
      <c r="Z2367" s="50"/>
      <c r="AA2367" s="50"/>
      <c r="AB2367" s="49"/>
      <c r="AC2367" s="84">
        <v>2367</v>
      </c>
      <c r="AD23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7" s="78"/>
      <c r="AF2367" s="108"/>
      <c r="AI2367" s="3"/>
      <c r="AJ2367" s="3"/>
    </row>
    <row r="2368" spans="1:36" ht="34.049999999999997" customHeight="1" x14ac:dyDescent="0.3">
      <c r="A2368" s="13" t="s">
        <v>456</v>
      </c>
      <c r="C2368" t="s">
        <v>294</v>
      </c>
      <c r="D2368" s="14"/>
      <c r="E2368" s="14"/>
      <c r="F2368" s="79"/>
      <c r="G2368" s="80"/>
      <c r="H2368" s="14"/>
      <c r="I2368" s="14"/>
      <c r="J2368" s="15" t="s">
        <v>294</v>
      </c>
      <c r="K2368" s="64"/>
      <c r="L2368" s="64"/>
      <c r="M2368" s="15"/>
      <c r="N2368" s="81"/>
      <c r="O2368" s="82">
        <v>1356.5767822265625</v>
      </c>
      <c r="P2368" s="82">
        <v>3478.174560546875</v>
      </c>
      <c r="Q2368" s="75"/>
      <c r="R2368" s="83"/>
      <c r="S2368" s="83"/>
      <c r="T2368" s="77"/>
      <c r="U2368" s="77"/>
      <c r="V2368" s="77"/>
      <c r="W2368" s="77"/>
      <c r="X2368" s="50"/>
      <c r="Y2368" s="50"/>
      <c r="Z2368" s="50"/>
      <c r="AA2368" s="50"/>
      <c r="AB2368" s="49"/>
      <c r="AC2368" s="84">
        <v>2368</v>
      </c>
      <c r="AD23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8" s="78"/>
      <c r="AF2368" s="108"/>
      <c r="AI2368" s="3"/>
      <c r="AJ2368" s="3"/>
    </row>
    <row r="2369" spans="1:36" ht="34.049999999999997" customHeight="1" x14ac:dyDescent="0.3">
      <c r="A2369" s="13" t="s">
        <v>457</v>
      </c>
      <c r="C2369" t="s">
        <v>295</v>
      </c>
      <c r="D2369" s="14"/>
      <c r="E2369" s="14"/>
      <c r="F2369" s="79"/>
      <c r="G2369" s="80"/>
      <c r="H2369" s="14"/>
      <c r="I2369" s="14"/>
      <c r="J2369" s="15" t="s">
        <v>295</v>
      </c>
      <c r="K2369" s="64"/>
      <c r="L2369" s="64"/>
      <c r="M2369" s="15"/>
      <c r="N2369" s="81"/>
      <c r="O2369" s="82">
        <v>320.90872192382812</v>
      </c>
      <c r="P2369" s="82">
        <v>4279.8359375</v>
      </c>
      <c r="Q2369" s="75"/>
      <c r="R2369" s="83"/>
      <c r="S2369" s="83"/>
      <c r="T2369" s="77"/>
      <c r="U2369" s="77"/>
      <c r="V2369" s="77"/>
      <c r="W2369" s="77"/>
      <c r="X2369" s="50"/>
      <c r="Y2369" s="50"/>
      <c r="Z2369" s="50"/>
      <c r="AA2369" s="50"/>
      <c r="AB2369" s="49"/>
      <c r="AC2369" s="84">
        <v>2369</v>
      </c>
      <c r="AD23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69" s="78"/>
      <c r="AF2369" s="108"/>
      <c r="AI2369" s="3"/>
      <c r="AJ2369" s="3"/>
    </row>
    <row r="2370" spans="1:36" ht="34.049999999999997" customHeight="1" x14ac:dyDescent="0.3">
      <c r="A2370" s="13" t="s">
        <v>458</v>
      </c>
      <c r="C2370" t="s">
        <v>229</v>
      </c>
      <c r="D2370" s="14"/>
      <c r="E2370" s="14"/>
      <c r="F2370" s="79"/>
      <c r="G2370" s="80"/>
      <c r="H2370" s="14"/>
      <c r="I2370" s="14"/>
      <c r="J2370" s="15" t="s">
        <v>229</v>
      </c>
      <c r="K2370" s="64"/>
      <c r="L2370" s="64"/>
      <c r="M2370" s="15"/>
      <c r="N2370" s="81"/>
      <c r="O2370" s="82">
        <v>9186.625</v>
      </c>
      <c r="P2370" s="82">
        <v>2955.27099609375</v>
      </c>
      <c r="Q2370" s="75"/>
      <c r="R2370" s="83"/>
      <c r="S2370" s="83"/>
      <c r="T2370" s="77"/>
      <c r="U2370" s="77"/>
      <c r="V2370" s="77"/>
      <c r="W2370" s="77"/>
      <c r="X2370" s="50"/>
      <c r="Y2370" s="50"/>
      <c r="Z2370" s="50"/>
      <c r="AA2370" s="50"/>
      <c r="AB2370" s="49"/>
      <c r="AC2370" s="84">
        <v>2370</v>
      </c>
      <c r="AD23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0" s="78"/>
      <c r="AF2370" s="108"/>
      <c r="AI2370" s="3"/>
      <c r="AJ2370" s="3"/>
    </row>
    <row r="2371" spans="1:36" ht="34.049999999999997" customHeight="1" x14ac:dyDescent="0.3">
      <c r="A2371" s="13" t="s">
        <v>459</v>
      </c>
      <c r="C2371" t="s">
        <v>296</v>
      </c>
      <c r="D2371" s="14"/>
      <c r="E2371" s="14"/>
      <c r="F2371" s="79"/>
      <c r="G2371" s="80"/>
      <c r="H2371" s="14"/>
      <c r="I2371" s="14"/>
      <c r="J2371" s="15" t="s">
        <v>296</v>
      </c>
      <c r="K2371" s="64"/>
      <c r="L2371" s="64"/>
      <c r="M2371" s="15"/>
      <c r="N2371" s="81"/>
      <c r="O2371" s="82">
        <v>2023.8624267578125</v>
      </c>
      <c r="P2371" s="82">
        <v>2419.817138671875</v>
      </c>
      <c r="Q2371" s="75"/>
      <c r="R2371" s="83"/>
      <c r="S2371" s="83"/>
      <c r="T2371" s="77"/>
      <c r="U2371" s="77"/>
      <c r="V2371" s="77"/>
      <c r="W2371" s="77"/>
      <c r="X2371" s="50"/>
      <c r="Y2371" s="50"/>
      <c r="Z2371" s="50"/>
      <c r="AA2371" s="50"/>
      <c r="AB2371" s="49"/>
      <c r="AC2371" s="84">
        <v>2371</v>
      </c>
      <c r="AD23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1" s="78"/>
      <c r="AF2371" s="108"/>
      <c r="AI2371" s="3"/>
      <c r="AJ2371" s="3"/>
    </row>
    <row r="2372" spans="1:36" ht="34.049999999999997" customHeight="1" x14ac:dyDescent="0.3">
      <c r="A2372" s="13" t="s">
        <v>460</v>
      </c>
      <c r="C2372" t="s">
        <v>250</v>
      </c>
      <c r="D2372" s="14"/>
      <c r="E2372" s="14"/>
      <c r="F2372" s="79"/>
      <c r="G2372" s="80"/>
      <c r="H2372" s="14"/>
      <c r="I2372" s="14"/>
      <c r="J2372" s="15" t="s">
        <v>250</v>
      </c>
      <c r="K2372" s="64"/>
      <c r="L2372" s="64"/>
      <c r="M2372" s="15"/>
      <c r="N2372" s="81"/>
      <c r="O2372" s="82">
        <v>6268.06787109375</v>
      </c>
      <c r="P2372" s="82">
        <v>6582.01123046875</v>
      </c>
      <c r="Q2372" s="75"/>
      <c r="R2372" s="83"/>
      <c r="S2372" s="83"/>
      <c r="T2372" s="77"/>
      <c r="U2372" s="77"/>
      <c r="V2372" s="77"/>
      <c r="W2372" s="77"/>
      <c r="X2372" s="50"/>
      <c r="Y2372" s="50"/>
      <c r="Z2372" s="50"/>
      <c r="AA2372" s="50"/>
      <c r="AB2372" s="49"/>
      <c r="AC2372" s="84">
        <v>2372</v>
      </c>
      <c r="AD23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2" s="78"/>
      <c r="AF2372" s="108"/>
      <c r="AI2372" s="3"/>
      <c r="AJ2372" s="3"/>
    </row>
    <row r="2373" spans="1:36" ht="34.049999999999997" customHeight="1" x14ac:dyDescent="0.3">
      <c r="A2373" s="13" t="s">
        <v>461</v>
      </c>
      <c r="C2373" t="s">
        <v>229</v>
      </c>
      <c r="D2373" s="14"/>
      <c r="E2373" s="14"/>
      <c r="F2373" s="79"/>
      <c r="G2373" s="80"/>
      <c r="H2373" s="14"/>
      <c r="I2373" s="14"/>
      <c r="J2373" s="15" t="s">
        <v>229</v>
      </c>
      <c r="K2373" s="64"/>
      <c r="L2373" s="64"/>
      <c r="M2373" s="15"/>
      <c r="N2373" s="81"/>
      <c r="O2373" s="82">
        <v>5181.76953125</v>
      </c>
      <c r="P2373" s="82">
        <v>9420.388671875</v>
      </c>
      <c r="Q2373" s="75"/>
      <c r="R2373" s="83"/>
      <c r="S2373" s="83"/>
      <c r="T2373" s="77"/>
      <c r="U2373" s="77"/>
      <c r="V2373" s="77"/>
      <c r="W2373" s="77"/>
      <c r="X2373" s="50"/>
      <c r="Y2373" s="50"/>
      <c r="Z2373" s="50"/>
      <c r="AA2373" s="50"/>
      <c r="AB2373" s="49"/>
      <c r="AC2373" s="84">
        <v>2373</v>
      </c>
      <c r="AD23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3" s="78"/>
      <c r="AF2373" s="108"/>
      <c r="AI2373" s="3"/>
      <c r="AJ2373" s="3"/>
    </row>
    <row r="2374" spans="1:36" ht="34.049999999999997" customHeight="1" x14ac:dyDescent="0.3">
      <c r="A2374" s="13" t="s">
        <v>462</v>
      </c>
      <c r="C2374" t="s">
        <v>297</v>
      </c>
      <c r="D2374" s="14"/>
      <c r="E2374" s="14"/>
      <c r="F2374" s="79"/>
      <c r="G2374" s="80"/>
      <c r="H2374" s="14"/>
      <c r="I2374" s="14"/>
      <c r="J2374" s="15" t="s">
        <v>297</v>
      </c>
      <c r="K2374" s="64"/>
      <c r="L2374" s="64"/>
      <c r="M2374" s="15"/>
      <c r="N2374" s="81"/>
      <c r="O2374" s="82">
        <v>5865.37646484375</v>
      </c>
      <c r="P2374" s="82">
        <v>4576.1103515625</v>
      </c>
      <c r="Q2374" s="75"/>
      <c r="R2374" s="83"/>
      <c r="S2374" s="83"/>
      <c r="T2374" s="77"/>
      <c r="U2374" s="77"/>
      <c r="V2374" s="77"/>
      <c r="W2374" s="77"/>
      <c r="X2374" s="50"/>
      <c r="Y2374" s="50"/>
      <c r="Z2374" s="50"/>
      <c r="AA2374" s="50"/>
      <c r="AB2374" s="49"/>
      <c r="AC2374" s="84">
        <v>2374</v>
      </c>
      <c r="AD23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4" s="78"/>
      <c r="AF2374" s="108"/>
      <c r="AI2374" s="3"/>
      <c r="AJ2374" s="3"/>
    </row>
    <row r="2375" spans="1:36" ht="34.049999999999997" customHeight="1" x14ac:dyDescent="0.3">
      <c r="A2375" s="13" t="s">
        <v>463</v>
      </c>
      <c r="C2375" t="s">
        <v>220</v>
      </c>
      <c r="D2375" s="14"/>
      <c r="E2375" s="14"/>
      <c r="F2375" s="79"/>
      <c r="G2375" s="80"/>
      <c r="H2375" s="14"/>
      <c r="I2375" s="14"/>
      <c r="J2375" s="15" t="s">
        <v>220</v>
      </c>
      <c r="K2375" s="64"/>
      <c r="L2375" s="64"/>
      <c r="M2375" s="15"/>
      <c r="N2375" s="81"/>
      <c r="O2375" s="82">
        <v>2017.0419921875</v>
      </c>
      <c r="P2375" s="82">
        <v>3304.431884765625</v>
      </c>
      <c r="Q2375" s="75"/>
      <c r="R2375" s="83"/>
      <c r="S2375" s="83"/>
      <c r="T2375" s="77"/>
      <c r="U2375" s="77"/>
      <c r="V2375" s="77"/>
      <c r="W2375" s="77"/>
      <c r="X2375" s="50"/>
      <c r="Y2375" s="50"/>
      <c r="Z2375" s="50"/>
      <c r="AA2375" s="50"/>
      <c r="AB2375" s="49"/>
      <c r="AC2375" s="84">
        <v>2375</v>
      </c>
      <c r="AD23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5" s="78"/>
      <c r="AF2375" s="108"/>
      <c r="AI2375" s="3"/>
      <c r="AJ2375" s="3"/>
    </row>
    <row r="2376" spans="1:36" ht="34.049999999999997" customHeight="1" x14ac:dyDescent="0.3">
      <c r="A2376" s="13" t="s">
        <v>464</v>
      </c>
      <c r="C2376" t="s">
        <v>298</v>
      </c>
      <c r="D2376" s="14"/>
      <c r="E2376" s="14"/>
      <c r="F2376" s="79"/>
      <c r="G2376" s="80"/>
      <c r="H2376" s="14"/>
      <c r="I2376" s="14"/>
      <c r="J2376" s="15" t="s">
        <v>298</v>
      </c>
      <c r="K2376" s="64"/>
      <c r="L2376" s="64"/>
      <c r="M2376" s="15"/>
      <c r="N2376" s="81"/>
      <c r="O2376" s="82">
        <v>3801.057373046875</v>
      </c>
      <c r="P2376" s="82">
        <v>4856.4619140625</v>
      </c>
      <c r="Q2376" s="75"/>
      <c r="R2376" s="83"/>
      <c r="S2376" s="83"/>
      <c r="T2376" s="77"/>
      <c r="U2376" s="77"/>
      <c r="V2376" s="77"/>
      <c r="W2376" s="77"/>
      <c r="X2376" s="50"/>
      <c r="Y2376" s="50"/>
      <c r="Z2376" s="50"/>
      <c r="AA2376" s="50"/>
      <c r="AB2376" s="49"/>
      <c r="AC2376" s="84">
        <v>2376</v>
      </c>
      <c r="AD23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6" s="78"/>
      <c r="AF2376" s="108"/>
      <c r="AI2376" s="3"/>
      <c r="AJ2376" s="3"/>
    </row>
    <row r="2377" spans="1:36" ht="34.049999999999997" customHeight="1" x14ac:dyDescent="0.3">
      <c r="A2377" s="13" t="s">
        <v>465</v>
      </c>
      <c r="C2377" t="s">
        <v>299</v>
      </c>
      <c r="D2377" s="14"/>
      <c r="E2377" s="14"/>
      <c r="F2377" s="79"/>
      <c r="G2377" s="80"/>
      <c r="H2377" s="14"/>
      <c r="I2377" s="14"/>
      <c r="J2377" s="15" t="s">
        <v>299</v>
      </c>
      <c r="K2377" s="64"/>
      <c r="L2377" s="64"/>
      <c r="M2377" s="15"/>
      <c r="N2377" s="81"/>
      <c r="O2377" s="82">
        <v>3436.570556640625</v>
      </c>
      <c r="P2377" s="82">
        <v>557.98992919921875</v>
      </c>
      <c r="Q2377" s="75"/>
      <c r="R2377" s="83"/>
      <c r="S2377" s="83"/>
      <c r="T2377" s="77"/>
      <c r="U2377" s="77"/>
      <c r="V2377" s="77"/>
      <c r="W2377" s="77"/>
      <c r="X2377" s="50"/>
      <c r="Y2377" s="50"/>
      <c r="Z2377" s="50"/>
      <c r="AA2377" s="50"/>
      <c r="AB2377" s="49"/>
      <c r="AC2377" s="84">
        <v>2377</v>
      </c>
      <c r="AD23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7" s="78"/>
      <c r="AF2377" s="108"/>
      <c r="AI2377" s="3"/>
      <c r="AJ2377" s="3"/>
    </row>
    <row r="2378" spans="1:36" ht="34.049999999999997" customHeight="1" x14ac:dyDescent="0.3">
      <c r="A2378" s="13" t="s">
        <v>466</v>
      </c>
      <c r="C2378" t="s">
        <v>300</v>
      </c>
      <c r="D2378" s="14"/>
      <c r="E2378" s="14"/>
      <c r="F2378" s="79"/>
      <c r="G2378" s="80"/>
      <c r="H2378" s="14"/>
      <c r="I2378" s="14"/>
      <c r="J2378" s="15" t="s">
        <v>300</v>
      </c>
      <c r="K2378" s="64"/>
      <c r="L2378" s="64"/>
      <c r="M2378" s="15"/>
      <c r="N2378" s="81"/>
      <c r="O2378" s="82">
        <v>2560.406982421875</v>
      </c>
      <c r="P2378" s="82">
        <v>2361.69970703125</v>
      </c>
      <c r="Q2378" s="75"/>
      <c r="R2378" s="83"/>
      <c r="S2378" s="83"/>
      <c r="T2378" s="77"/>
      <c r="U2378" s="77"/>
      <c r="V2378" s="77"/>
      <c r="W2378" s="77"/>
      <c r="X2378" s="50"/>
      <c r="Y2378" s="50"/>
      <c r="Z2378" s="50"/>
      <c r="AA2378" s="50"/>
      <c r="AB2378" s="49"/>
      <c r="AC2378" s="84">
        <v>2378</v>
      </c>
      <c r="AD23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8" s="78"/>
      <c r="AF2378" s="108"/>
      <c r="AI2378" s="3"/>
      <c r="AJ2378" s="3"/>
    </row>
    <row r="2379" spans="1:36" ht="34.049999999999997" customHeight="1" x14ac:dyDescent="0.3">
      <c r="A2379" s="13" t="s">
        <v>467</v>
      </c>
      <c r="C2379" t="s">
        <v>196</v>
      </c>
      <c r="D2379" s="14"/>
      <c r="E2379" s="14"/>
      <c r="F2379" s="79"/>
      <c r="G2379" s="80"/>
      <c r="H2379" s="14"/>
      <c r="I2379" s="14"/>
      <c r="J2379" s="15" t="s">
        <v>196</v>
      </c>
      <c r="K2379" s="64"/>
      <c r="L2379" s="64"/>
      <c r="M2379" s="15"/>
      <c r="N2379" s="81"/>
      <c r="O2379" s="82">
        <v>4342.826171875</v>
      </c>
      <c r="P2379" s="82">
        <v>390.74380493164062</v>
      </c>
      <c r="Q2379" s="75"/>
      <c r="R2379" s="83"/>
      <c r="S2379" s="83"/>
      <c r="T2379" s="77"/>
      <c r="U2379" s="77"/>
      <c r="V2379" s="77"/>
      <c r="W2379" s="77"/>
      <c r="X2379" s="50"/>
      <c r="Y2379" s="50"/>
      <c r="Z2379" s="50"/>
      <c r="AA2379" s="50"/>
      <c r="AB2379" s="49"/>
      <c r="AC2379" s="84">
        <v>2379</v>
      </c>
      <c r="AD23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79" s="78"/>
      <c r="AF2379" s="108"/>
      <c r="AI2379" s="3"/>
      <c r="AJ2379" s="3"/>
    </row>
    <row r="2380" spans="1:36" ht="34.049999999999997" customHeight="1" x14ac:dyDescent="0.3">
      <c r="A2380" s="13" t="s">
        <v>468</v>
      </c>
      <c r="C2380" t="s">
        <v>301</v>
      </c>
      <c r="D2380" s="14"/>
      <c r="E2380" s="14"/>
      <c r="F2380" s="79"/>
      <c r="G2380" s="80"/>
      <c r="H2380" s="14"/>
      <c r="I2380" s="14"/>
      <c r="J2380" s="15" t="s">
        <v>301</v>
      </c>
      <c r="K2380" s="64"/>
      <c r="L2380" s="64"/>
      <c r="M2380" s="15"/>
      <c r="N2380" s="81"/>
      <c r="O2380" s="82">
        <v>6797.89111328125</v>
      </c>
      <c r="P2380" s="82">
        <v>885.7139892578125</v>
      </c>
      <c r="Q2380" s="75"/>
      <c r="R2380" s="83"/>
      <c r="S2380" s="83"/>
      <c r="T2380" s="77"/>
      <c r="U2380" s="77"/>
      <c r="V2380" s="77"/>
      <c r="W2380" s="77"/>
      <c r="X2380" s="50"/>
      <c r="Y2380" s="50"/>
      <c r="Z2380" s="50"/>
      <c r="AA2380" s="50"/>
      <c r="AB2380" s="49"/>
      <c r="AC2380" s="84">
        <v>2380</v>
      </c>
      <c r="AD23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0" s="78"/>
      <c r="AF2380" s="108"/>
      <c r="AI2380" s="3"/>
      <c r="AJ2380" s="3"/>
    </row>
    <row r="2381" spans="1:36" ht="34.049999999999997" customHeight="1" x14ac:dyDescent="0.3">
      <c r="A2381" s="13" t="s">
        <v>469</v>
      </c>
      <c r="C2381" t="s">
        <v>296</v>
      </c>
      <c r="D2381" s="14"/>
      <c r="E2381" s="14"/>
      <c r="F2381" s="79"/>
      <c r="G2381" s="80"/>
      <c r="H2381" s="14"/>
      <c r="I2381" s="14"/>
      <c r="J2381" s="15" t="s">
        <v>296</v>
      </c>
      <c r="K2381" s="64"/>
      <c r="L2381" s="64"/>
      <c r="M2381" s="15"/>
      <c r="N2381" s="81"/>
      <c r="O2381" s="82">
        <v>2648.876708984375</v>
      </c>
      <c r="P2381" s="82">
        <v>9583.2763671875</v>
      </c>
      <c r="Q2381" s="75"/>
      <c r="R2381" s="83"/>
      <c r="S2381" s="83"/>
      <c r="T2381" s="77"/>
      <c r="U2381" s="77"/>
      <c r="V2381" s="77"/>
      <c r="W2381" s="77"/>
      <c r="X2381" s="50"/>
      <c r="Y2381" s="50"/>
      <c r="Z2381" s="50"/>
      <c r="AA2381" s="50"/>
      <c r="AB2381" s="49"/>
      <c r="AC2381" s="84">
        <v>2381</v>
      </c>
      <c r="AD23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1" s="78"/>
      <c r="AF2381" s="108"/>
      <c r="AI2381" s="3"/>
      <c r="AJ2381" s="3"/>
    </row>
    <row r="2382" spans="1:36" ht="34.049999999999997" customHeight="1" x14ac:dyDescent="0.3">
      <c r="A2382" s="13" t="s">
        <v>470</v>
      </c>
      <c r="C2382" t="s">
        <v>181</v>
      </c>
      <c r="D2382" s="14"/>
      <c r="E2382" s="14"/>
      <c r="F2382" s="79"/>
      <c r="G2382" s="80"/>
      <c r="H2382" s="14"/>
      <c r="I2382" s="14"/>
      <c r="J2382" s="15" t="s">
        <v>181</v>
      </c>
      <c r="K2382" s="64"/>
      <c r="L2382" s="64"/>
      <c r="M2382" s="15"/>
      <c r="N2382" s="81"/>
      <c r="O2382" s="82">
        <v>7945.12646484375</v>
      </c>
      <c r="P2382" s="82">
        <v>7152.24951171875</v>
      </c>
      <c r="Q2382" s="75"/>
      <c r="R2382" s="83"/>
      <c r="S2382" s="83"/>
      <c r="T2382" s="77"/>
      <c r="U2382" s="77"/>
      <c r="V2382" s="77"/>
      <c r="W2382" s="77"/>
      <c r="X2382" s="50"/>
      <c r="Y2382" s="50"/>
      <c r="Z2382" s="50"/>
      <c r="AA2382" s="50"/>
      <c r="AB2382" s="49"/>
      <c r="AC2382" s="84">
        <v>2382</v>
      </c>
      <c r="AD23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2" s="78"/>
      <c r="AF2382" s="108"/>
      <c r="AI2382" s="3"/>
      <c r="AJ2382" s="3"/>
    </row>
    <row r="2383" spans="1:36" ht="34.049999999999997" customHeight="1" x14ac:dyDescent="0.3">
      <c r="A2383" s="13" t="s">
        <v>471</v>
      </c>
      <c r="C2383" t="s">
        <v>175</v>
      </c>
      <c r="D2383" s="14"/>
      <c r="E2383" s="14"/>
      <c r="F2383" s="79"/>
      <c r="G2383" s="80"/>
      <c r="H2383" s="14"/>
      <c r="I2383" s="14"/>
      <c r="J2383" s="15" t="s">
        <v>175</v>
      </c>
      <c r="K2383" s="64"/>
      <c r="L2383" s="64"/>
      <c r="M2383" s="15"/>
      <c r="N2383" s="81"/>
      <c r="O2383" s="82">
        <v>2774.912841796875</v>
      </c>
      <c r="P2383" s="82">
        <v>2432.57421875</v>
      </c>
      <c r="Q2383" s="75"/>
      <c r="R2383" s="83"/>
      <c r="S2383" s="83"/>
      <c r="T2383" s="77"/>
      <c r="U2383" s="77"/>
      <c r="V2383" s="77"/>
      <c r="W2383" s="77"/>
      <c r="X2383" s="50"/>
      <c r="Y2383" s="50"/>
      <c r="Z2383" s="50"/>
      <c r="AA2383" s="50"/>
      <c r="AB2383" s="49"/>
      <c r="AC2383" s="84">
        <v>2383</v>
      </c>
      <c r="AD23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3" s="78"/>
      <c r="AF2383" s="108"/>
      <c r="AI2383" s="3"/>
      <c r="AJ2383" s="3"/>
    </row>
    <row r="2384" spans="1:36" ht="34.049999999999997" customHeight="1" x14ac:dyDescent="0.3">
      <c r="A2384" s="13" t="s">
        <v>472</v>
      </c>
      <c r="C2384" t="s">
        <v>191</v>
      </c>
      <c r="D2384" s="14"/>
      <c r="E2384" s="14"/>
      <c r="F2384" s="79"/>
      <c r="G2384" s="80"/>
      <c r="H2384" s="14"/>
      <c r="I2384" s="14"/>
      <c r="J2384" s="15" t="s">
        <v>191</v>
      </c>
      <c r="K2384" s="64"/>
      <c r="L2384" s="64"/>
      <c r="M2384" s="15"/>
      <c r="N2384" s="81"/>
      <c r="O2384" s="82">
        <v>6454.43994140625</v>
      </c>
      <c r="P2384" s="82">
        <v>7753.45263671875</v>
      </c>
      <c r="Q2384" s="75"/>
      <c r="R2384" s="83"/>
      <c r="S2384" s="83"/>
      <c r="T2384" s="77"/>
      <c r="U2384" s="77"/>
      <c r="V2384" s="77"/>
      <c r="W2384" s="77"/>
      <c r="X2384" s="50"/>
      <c r="Y2384" s="50"/>
      <c r="Z2384" s="50"/>
      <c r="AA2384" s="50"/>
      <c r="AB2384" s="49"/>
      <c r="AC2384" s="84">
        <v>2384</v>
      </c>
      <c r="AD23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4" s="78"/>
      <c r="AF2384" s="108"/>
      <c r="AI2384" s="3"/>
      <c r="AJ2384" s="3"/>
    </row>
    <row r="2385" spans="1:36" ht="34.049999999999997" customHeight="1" x14ac:dyDescent="0.3">
      <c r="A2385" s="13" t="s">
        <v>473</v>
      </c>
      <c r="C2385" t="s">
        <v>219</v>
      </c>
      <c r="D2385" s="14"/>
      <c r="E2385" s="14"/>
      <c r="F2385" s="79"/>
      <c r="G2385" s="80"/>
      <c r="H2385" s="14"/>
      <c r="I2385" s="14"/>
      <c r="J2385" s="15" t="s">
        <v>219</v>
      </c>
      <c r="K2385" s="64"/>
      <c r="L2385" s="64"/>
      <c r="M2385" s="15"/>
      <c r="N2385" s="81"/>
      <c r="O2385" s="82">
        <v>4870.2275390625</v>
      </c>
      <c r="P2385" s="82">
        <v>1618.0155029296875</v>
      </c>
      <c r="Q2385" s="75"/>
      <c r="R2385" s="83"/>
      <c r="S2385" s="83"/>
      <c r="T2385" s="77"/>
      <c r="U2385" s="77"/>
      <c r="V2385" s="77"/>
      <c r="W2385" s="77"/>
      <c r="X2385" s="50"/>
      <c r="Y2385" s="50"/>
      <c r="Z2385" s="50"/>
      <c r="AA2385" s="50"/>
      <c r="AB2385" s="49"/>
      <c r="AC2385" s="84">
        <v>2385</v>
      </c>
      <c r="AD23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5" s="78"/>
      <c r="AF2385" s="108"/>
      <c r="AI2385" s="3"/>
      <c r="AJ2385" s="3"/>
    </row>
    <row r="2386" spans="1:36" ht="34.049999999999997" customHeight="1" x14ac:dyDescent="0.3">
      <c r="A2386" s="13" t="s">
        <v>474</v>
      </c>
      <c r="C2386" t="s">
        <v>302</v>
      </c>
      <c r="D2386" s="14"/>
      <c r="E2386" s="14"/>
      <c r="F2386" s="79"/>
      <c r="G2386" s="80"/>
      <c r="H2386" s="14"/>
      <c r="I2386" s="14"/>
      <c r="J2386" s="15" t="s">
        <v>302</v>
      </c>
      <c r="K2386" s="64"/>
      <c r="L2386" s="64"/>
      <c r="M2386" s="15"/>
      <c r="N2386" s="81"/>
      <c r="O2386" s="82">
        <v>6497.30322265625</v>
      </c>
      <c r="P2386" s="82">
        <v>7825.79052734375</v>
      </c>
      <c r="Q2386" s="75"/>
      <c r="R2386" s="83"/>
      <c r="S2386" s="83"/>
      <c r="T2386" s="77"/>
      <c r="U2386" s="77"/>
      <c r="V2386" s="77"/>
      <c r="W2386" s="77"/>
      <c r="X2386" s="50"/>
      <c r="Y2386" s="50"/>
      <c r="Z2386" s="50"/>
      <c r="AA2386" s="50"/>
      <c r="AB2386" s="49"/>
      <c r="AC2386" s="84">
        <v>2386</v>
      </c>
      <c r="AD23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6" s="78"/>
      <c r="AF2386" s="108"/>
      <c r="AI2386" s="3"/>
      <c r="AJ2386" s="3"/>
    </row>
    <row r="2387" spans="1:36" ht="34.049999999999997" customHeight="1" x14ac:dyDescent="0.3">
      <c r="A2387" s="13" t="s">
        <v>475</v>
      </c>
      <c r="C2387" t="s">
        <v>303</v>
      </c>
      <c r="D2387" s="14"/>
      <c r="E2387" s="14"/>
      <c r="F2387" s="79"/>
      <c r="G2387" s="80"/>
      <c r="H2387" s="14"/>
      <c r="I2387" s="14"/>
      <c r="J2387" s="15" t="s">
        <v>303</v>
      </c>
      <c r="K2387" s="64"/>
      <c r="L2387" s="64"/>
      <c r="M2387" s="15"/>
      <c r="N2387" s="81"/>
      <c r="O2387" s="82">
        <v>5007.9580078125</v>
      </c>
      <c r="P2387" s="82">
        <v>3301.965576171875</v>
      </c>
      <c r="Q2387" s="75"/>
      <c r="R2387" s="83"/>
      <c r="S2387" s="83"/>
      <c r="T2387" s="77"/>
      <c r="U2387" s="77"/>
      <c r="V2387" s="77"/>
      <c r="W2387" s="77"/>
      <c r="X2387" s="50"/>
      <c r="Y2387" s="50"/>
      <c r="Z2387" s="50"/>
      <c r="AA2387" s="50"/>
      <c r="AB2387" s="49"/>
      <c r="AC2387" s="84">
        <v>2387</v>
      </c>
      <c r="AD23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7" s="78"/>
      <c r="AF2387" s="108"/>
      <c r="AI2387" s="3"/>
      <c r="AJ2387" s="3"/>
    </row>
    <row r="2388" spans="1:36" ht="34.049999999999997" customHeight="1" x14ac:dyDescent="0.3">
      <c r="A2388" s="13" t="s">
        <v>476</v>
      </c>
      <c r="C2388" t="s">
        <v>304</v>
      </c>
      <c r="D2388" s="14"/>
      <c r="E2388" s="14"/>
      <c r="F2388" s="79"/>
      <c r="G2388" s="80"/>
      <c r="H2388" s="14"/>
      <c r="I2388" s="14"/>
      <c r="J2388" s="15" t="s">
        <v>304</v>
      </c>
      <c r="K2388" s="64"/>
      <c r="L2388" s="64"/>
      <c r="M2388" s="15"/>
      <c r="N2388" s="81"/>
      <c r="O2388" s="82">
        <v>4621.357421875</v>
      </c>
      <c r="P2388" s="82">
        <v>799.8209228515625</v>
      </c>
      <c r="Q2388" s="75"/>
      <c r="R2388" s="83"/>
      <c r="S2388" s="83"/>
      <c r="T2388" s="77"/>
      <c r="U2388" s="77"/>
      <c r="V2388" s="77"/>
      <c r="W2388" s="77"/>
      <c r="X2388" s="50"/>
      <c r="Y2388" s="50"/>
      <c r="Z2388" s="50"/>
      <c r="AA2388" s="50"/>
      <c r="AB2388" s="49"/>
      <c r="AC2388" s="84">
        <v>2388</v>
      </c>
      <c r="AD23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8" s="78"/>
      <c r="AF2388" s="108"/>
      <c r="AI2388" s="3"/>
      <c r="AJ2388" s="3"/>
    </row>
    <row r="2389" spans="1:36" ht="34.049999999999997" customHeight="1" x14ac:dyDescent="0.3">
      <c r="A2389" s="13" t="s">
        <v>477</v>
      </c>
      <c r="C2389" t="s">
        <v>196</v>
      </c>
      <c r="D2389" s="14"/>
      <c r="E2389" s="14"/>
      <c r="F2389" s="79"/>
      <c r="G2389" s="80"/>
      <c r="H2389" s="14"/>
      <c r="I2389" s="14"/>
      <c r="J2389" s="15" t="s">
        <v>196</v>
      </c>
      <c r="K2389" s="64"/>
      <c r="L2389" s="64"/>
      <c r="M2389" s="15"/>
      <c r="N2389" s="81"/>
      <c r="O2389" s="82">
        <v>873.91680908203125</v>
      </c>
      <c r="P2389" s="82">
        <v>3946.43310546875</v>
      </c>
      <c r="Q2389" s="75"/>
      <c r="R2389" s="83"/>
      <c r="S2389" s="83"/>
      <c r="T2389" s="77"/>
      <c r="U2389" s="77"/>
      <c r="V2389" s="77"/>
      <c r="W2389" s="77"/>
      <c r="X2389" s="50"/>
      <c r="Y2389" s="50"/>
      <c r="Z2389" s="50"/>
      <c r="AA2389" s="50"/>
      <c r="AB2389" s="49"/>
      <c r="AC2389" s="84">
        <v>2389</v>
      </c>
      <c r="AD23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89" s="78"/>
      <c r="AF2389" s="108"/>
      <c r="AI2389" s="3"/>
      <c r="AJ2389" s="3"/>
    </row>
    <row r="2390" spans="1:36" ht="34.049999999999997" customHeight="1" x14ac:dyDescent="0.3">
      <c r="A2390" s="13" t="s">
        <v>478</v>
      </c>
      <c r="C2390" t="s">
        <v>300</v>
      </c>
      <c r="D2390" s="14"/>
      <c r="E2390" s="14"/>
      <c r="F2390" s="79"/>
      <c r="G2390" s="80"/>
      <c r="H2390" s="14"/>
      <c r="I2390" s="14"/>
      <c r="J2390" s="15" t="s">
        <v>300</v>
      </c>
      <c r="K2390" s="64"/>
      <c r="L2390" s="64"/>
      <c r="M2390" s="15"/>
      <c r="N2390" s="81"/>
      <c r="O2390" s="82">
        <v>5130.22998046875</v>
      </c>
      <c r="P2390" s="82">
        <v>9270.517578125</v>
      </c>
      <c r="Q2390" s="75"/>
      <c r="R2390" s="83"/>
      <c r="S2390" s="83"/>
      <c r="T2390" s="77"/>
      <c r="U2390" s="77"/>
      <c r="V2390" s="77"/>
      <c r="W2390" s="77"/>
      <c r="X2390" s="50"/>
      <c r="Y2390" s="50"/>
      <c r="Z2390" s="50"/>
      <c r="AA2390" s="50"/>
      <c r="AB2390" s="49"/>
      <c r="AC2390" s="84">
        <v>2390</v>
      </c>
      <c r="AD23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0" s="78"/>
      <c r="AF2390" s="108"/>
      <c r="AI2390" s="3"/>
      <c r="AJ2390" s="3"/>
    </row>
    <row r="2391" spans="1:36" ht="34.049999999999997" customHeight="1" x14ac:dyDescent="0.3">
      <c r="A2391" s="13" t="s">
        <v>479</v>
      </c>
      <c r="C2391" t="s">
        <v>305</v>
      </c>
      <c r="D2391" s="14"/>
      <c r="E2391" s="14"/>
      <c r="F2391" s="79"/>
      <c r="G2391" s="80"/>
      <c r="H2391" s="14"/>
      <c r="I2391" s="14"/>
      <c r="J2391" s="15" t="s">
        <v>305</v>
      </c>
      <c r="K2391" s="64"/>
      <c r="L2391" s="64"/>
      <c r="M2391" s="15"/>
      <c r="N2391" s="81"/>
      <c r="O2391" s="82">
        <v>8905.27734375</v>
      </c>
      <c r="P2391" s="82">
        <v>4175.17919921875</v>
      </c>
      <c r="Q2391" s="75"/>
      <c r="R2391" s="83"/>
      <c r="S2391" s="83"/>
      <c r="T2391" s="77"/>
      <c r="U2391" s="77"/>
      <c r="V2391" s="77"/>
      <c r="W2391" s="77"/>
      <c r="X2391" s="50"/>
      <c r="Y2391" s="50"/>
      <c r="Z2391" s="50"/>
      <c r="AA2391" s="50"/>
      <c r="AB2391" s="49"/>
      <c r="AC2391" s="84">
        <v>2391</v>
      </c>
      <c r="AD23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1" s="78"/>
      <c r="AF2391" s="108"/>
      <c r="AI2391" s="3"/>
      <c r="AJ2391" s="3"/>
    </row>
    <row r="2392" spans="1:36" ht="34.049999999999997" customHeight="1" x14ac:dyDescent="0.3">
      <c r="A2392" s="13" t="s">
        <v>480</v>
      </c>
      <c r="C2392" t="s">
        <v>306</v>
      </c>
      <c r="D2392" s="14"/>
      <c r="E2392" s="14"/>
      <c r="F2392" s="79"/>
      <c r="G2392" s="80"/>
      <c r="H2392" s="14"/>
      <c r="I2392" s="14"/>
      <c r="J2392" s="15" t="s">
        <v>306</v>
      </c>
      <c r="K2392" s="64"/>
      <c r="L2392" s="64"/>
      <c r="M2392" s="15"/>
      <c r="N2392" s="81"/>
      <c r="O2392" s="82">
        <v>6726.568359375</v>
      </c>
      <c r="P2392" s="82">
        <v>565.369140625</v>
      </c>
      <c r="Q2392" s="75"/>
      <c r="R2392" s="83"/>
      <c r="S2392" s="83"/>
      <c r="T2392" s="77"/>
      <c r="U2392" s="77"/>
      <c r="V2392" s="77"/>
      <c r="W2392" s="77"/>
      <c r="X2392" s="50"/>
      <c r="Y2392" s="50"/>
      <c r="Z2392" s="50"/>
      <c r="AA2392" s="50"/>
      <c r="AB2392" s="49"/>
      <c r="AC2392" s="84">
        <v>2392</v>
      </c>
      <c r="AD23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2" s="78"/>
      <c r="AF2392" s="108"/>
      <c r="AI2392" s="3"/>
      <c r="AJ2392" s="3"/>
    </row>
    <row r="2393" spans="1:36" ht="34.049999999999997" customHeight="1" x14ac:dyDescent="0.3">
      <c r="A2393" s="13" t="s">
        <v>481</v>
      </c>
      <c r="C2393" t="s">
        <v>307</v>
      </c>
      <c r="D2393" s="14"/>
      <c r="E2393" s="14"/>
      <c r="F2393" s="79"/>
      <c r="G2393" s="80"/>
      <c r="H2393" s="14"/>
      <c r="I2393" s="14"/>
      <c r="J2393" s="15" t="s">
        <v>307</v>
      </c>
      <c r="K2393" s="64"/>
      <c r="L2393" s="64"/>
      <c r="M2393" s="15"/>
      <c r="N2393" s="81"/>
      <c r="O2393" s="82">
        <v>8116.28759765625</v>
      </c>
      <c r="P2393" s="82">
        <v>4559.87060546875</v>
      </c>
      <c r="Q2393" s="75"/>
      <c r="R2393" s="83"/>
      <c r="S2393" s="83"/>
      <c r="T2393" s="77"/>
      <c r="U2393" s="77"/>
      <c r="V2393" s="77"/>
      <c r="W2393" s="77"/>
      <c r="X2393" s="50"/>
      <c r="Y2393" s="50"/>
      <c r="Z2393" s="50"/>
      <c r="AA2393" s="50"/>
      <c r="AB2393" s="49"/>
      <c r="AC2393" s="84">
        <v>2393</v>
      </c>
      <c r="AD23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3" s="78"/>
      <c r="AF2393" s="108"/>
      <c r="AI2393" s="3"/>
      <c r="AJ2393" s="3"/>
    </row>
    <row r="2394" spans="1:36" ht="34.049999999999997" customHeight="1" x14ac:dyDescent="0.3">
      <c r="A2394" s="13" t="s">
        <v>482</v>
      </c>
      <c r="C2394" t="s">
        <v>308</v>
      </c>
      <c r="D2394" s="14"/>
      <c r="E2394" s="14"/>
      <c r="F2394" s="79"/>
      <c r="G2394" s="80"/>
      <c r="H2394" s="14"/>
      <c r="I2394" s="14"/>
      <c r="J2394" s="15" t="s">
        <v>308</v>
      </c>
      <c r="K2394" s="64"/>
      <c r="L2394" s="64"/>
      <c r="M2394" s="15"/>
      <c r="N2394" s="81"/>
      <c r="O2394" s="82">
        <v>4998.4697265625</v>
      </c>
      <c r="P2394" s="82">
        <v>8264.099609375</v>
      </c>
      <c r="Q2394" s="75"/>
      <c r="R2394" s="83"/>
      <c r="S2394" s="83"/>
      <c r="T2394" s="77"/>
      <c r="U2394" s="77"/>
      <c r="V2394" s="77"/>
      <c r="W2394" s="77"/>
      <c r="X2394" s="50"/>
      <c r="Y2394" s="50"/>
      <c r="Z2394" s="50"/>
      <c r="AA2394" s="50"/>
      <c r="AB2394" s="49"/>
      <c r="AC2394" s="84">
        <v>2394</v>
      </c>
      <c r="AD23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4" s="78"/>
      <c r="AF2394" s="108"/>
      <c r="AI2394" s="3"/>
      <c r="AJ2394" s="3"/>
    </row>
    <row r="2395" spans="1:36" ht="34.049999999999997" customHeight="1" x14ac:dyDescent="0.3">
      <c r="A2395" s="13" t="s">
        <v>483</v>
      </c>
      <c r="C2395" t="s">
        <v>194</v>
      </c>
      <c r="D2395" s="14"/>
      <c r="E2395" s="14"/>
      <c r="F2395" s="79"/>
      <c r="G2395" s="80"/>
      <c r="H2395" s="14"/>
      <c r="I2395" s="14"/>
      <c r="J2395" s="15" t="s">
        <v>194</v>
      </c>
      <c r="K2395" s="64"/>
      <c r="L2395" s="64"/>
      <c r="M2395" s="15"/>
      <c r="N2395" s="81"/>
      <c r="O2395" s="82">
        <v>6409.19775390625</v>
      </c>
      <c r="P2395" s="82">
        <v>8346.2939453125</v>
      </c>
      <c r="Q2395" s="75"/>
      <c r="R2395" s="83"/>
      <c r="S2395" s="83"/>
      <c r="T2395" s="77"/>
      <c r="U2395" s="77"/>
      <c r="V2395" s="77"/>
      <c r="W2395" s="77"/>
      <c r="X2395" s="50"/>
      <c r="Y2395" s="50"/>
      <c r="Z2395" s="50"/>
      <c r="AA2395" s="50"/>
      <c r="AB2395" s="49"/>
      <c r="AC2395" s="84">
        <v>2395</v>
      </c>
      <c r="AD23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5" s="78"/>
      <c r="AF2395" s="108"/>
      <c r="AI2395" s="3"/>
      <c r="AJ2395" s="3"/>
    </row>
    <row r="2396" spans="1:36" ht="34.049999999999997" customHeight="1" x14ac:dyDescent="0.3">
      <c r="A2396" s="13" t="s">
        <v>484</v>
      </c>
      <c r="C2396" t="s">
        <v>175</v>
      </c>
      <c r="D2396" s="14"/>
      <c r="E2396" s="14"/>
      <c r="F2396" s="79"/>
      <c r="G2396" s="80"/>
      <c r="H2396" s="14"/>
      <c r="I2396" s="14"/>
      <c r="J2396" s="15" t="s">
        <v>175</v>
      </c>
      <c r="K2396" s="64"/>
      <c r="L2396" s="64"/>
      <c r="M2396" s="15"/>
      <c r="N2396" s="81"/>
      <c r="O2396" s="82">
        <v>3966.411376953125</v>
      </c>
      <c r="P2396" s="82">
        <v>6233.88525390625</v>
      </c>
      <c r="Q2396" s="75"/>
      <c r="R2396" s="83"/>
      <c r="S2396" s="83"/>
      <c r="T2396" s="77"/>
      <c r="U2396" s="77"/>
      <c r="V2396" s="77"/>
      <c r="W2396" s="77"/>
      <c r="X2396" s="50"/>
      <c r="Y2396" s="50"/>
      <c r="Z2396" s="50"/>
      <c r="AA2396" s="50"/>
      <c r="AB2396" s="49"/>
      <c r="AC2396" s="84">
        <v>2396</v>
      </c>
      <c r="AD23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6" s="78"/>
      <c r="AF2396" s="108"/>
      <c r="AI2396" s="3"/>
      <c r="AJ2396" s="3"/>
    </row>
    <row r="2397" spans="1:36" ht="34.049999999999997" customHeight="1" x14ac:dyDescent="0.3">
      <c r="A2397" s="13" t="s">
        <v>485</v>
      </c>
      <c r="C2397" t="s">
        <v>309</v>
      </c>
      <c r="D2397" s="14"/>
      <c r="E2397" s="14"/>
      <c r="F2397" s="79"/>
      <c r="G2397" s="80"/>
      <c r="H2397" s="14"/>
      <c r="I2397" s="14"/>
      <c r="J2397" s="15" t="s">
        <v>309</v>
      </c>
      <c r="K2397" s="64"/>
      <c r="L2397" s="64"/>
      <c r="M2397" s="15"/>
      <c r="N2397" s="81"/>
      <c r="O2397" s="82">
        <v>5119.32958984375</v>
      </c>
      <c r="P2397" s="82">
        <v>576.25421142578125</v>
      </c>
      <c r="Q2397" s="75"/>
      <c r="R2397" s="83"/>
      <c r="S2397" s="83"/>
      <c r="T2397" s="77"/>
      <c r="U2397" s="77"/>
      <c r="V2397" s="77"/>
      <c r="W2397" s="77"/>
      <c r="X2397" s="50"/>
      <c r="Y2397" s="50"/>
      <c r="Z2397" s="50"/>
      <c r="AA2397" s="50"/>
      <c r="AB2397" s="49"/>
      <c r="AC2397" s="84">
        <v>2397</v>
      </c>
      <c r="AD23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7" s="78"/>
      <c r="AF2397" s="108"/>
      <c r="AI2397" s="3"/>
      <c r="AJ2397" s="3"/>
    </row>
    <row r="2398" spans="1:36" ht="34.049999999999997" customHeight="1" x14ac:dyDescent="0.3">
      <c r="A2398" s="13" t="s">
        <v>486</v>
      </c>
      <c r="C2398" t="s">
        <v>184</v>
      </c>
      <c r="D2398" s="14"/>
      <c r="E2398" s="14"/>
      <c r="F2398" s="79"/>
      <c r="G2398" s="80"/>
      <c r="H2398" s="14"/>
      <c r="I2398" s="14"/>
      <c r="J2398" s="15" t="s">
        <v>184</v>
      </c>
      <c r="K2398" s="64"/>
      <c r="L2398" s="64"/>
      <c r="M2398" s="15"/>
      <c r="N2398" s="81"/>
      <c r="O2398" s="82">
        <v>7060.77734375</v>
      </c>
      <c r="P2398" s="82">
        <v>2778.357666015625</v>
      </c>
      <c r="Q2398" s="75"/>
      <c r="R2398" s="83"/>
      <c r="S2398" s="83"/>
      <c r="T2398" s="77"/>
      <c r="U2398" s="77"/>
      <c r="V2398" s="77"/>
      <c r="W2398" s="77"/>
      <c r="X2398" s="50"/>
      <c r="Y2398" s="50"/>
      <c r="Z2398" s="50"/>
      <c r="AA2398" s="50"/>
      <c r="AB2398" s="49"/>
      <c r="AC2398" s="84">
        <v>2398</v>
      </c>
      <c r="AD23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8" s="78"/>
      <c r="AF2398" s="108"/>
      <c r="AI2398" s="3"/>
      <c r="AJ2398" s="3"/>
    </row>
    <row r="2399" spans="1:36" ht="34.049999999999997" customHeight="1" x14ac:dyDescent="0.3">
      <c r="A2399" s="13" t="s">
        <v>487</v>
      </c>
      <c r="C2399" t="s">
        <v>210</v>
      </c>
      <c r="D2399" s="14"/>
      <c r="E2399" s="14"/>
      <c r="F2399" s="79"/>
      <c r="G2399" s="80"/>
      <c r="H2399" s="14"/>
      <c r="I2399" s="14"/>
      <c r="J2399" s="15" t="s">
        <v>210</v>
      </c>
      <c r="K2399" s="64"/>
      <c r="L2399" s="64"/>
      <c r="M2399" s="15"/>
      <c r="N2399" s="81"/>
      <c r="O2399" s="82">
        <v>1504.7708740234375</v>
      </c>
      <c r="P2399" s="82">
        <v>6123.83544921875</v>
      </c>
      <c r="Q2399" s="75"/>
      <c r="R2399" s="83"/>
      <c r="S2399" s="83"/>
      <c r="T2399" s="77"/>
      <c r="U2399" s="77"/>
      <c r="V2399" s="77"/>
      <c r="W2399" s="77"/>
      <c r="X2399" s="50"/>
      <c r="Y2399" s="50"/>
      <c r="Z2399" s="50"/>
      <c r="AA2399" s="50"/>
      <c r="AB2399" s="49"/>
      <c r="AC2399" s="84">
        <v>2399</v>
      </c>
      <c r="AD23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399" s="78"/>
      <c r="AF2399" s="108"/>
      <c r="AI2399" s="3"/>
      <c r="AJ2399" s="3"/>
    </row>
    <row r="2400" spans="1:36" ht="34.049999999999997" customHeight="1" x14ac:dyDescent="0.3">
      <c r="A2400" s="13" t="s">
        <v>488</v>
      </c>
      <c r="C2400" t="s">
        <v>188</v>
      </c>
      <c r="D2400" s="14"/>
      <c r="E2400" s="14"/>
      <c r="F2400" s="79"/>
      <c r="G2400" s="80"/>
      <c r="H2400" s="14"/>
      <c r="I2400" s="14"/>
      <c r="J2400" s="15" t="s">
        <v>188</v>
      </c>
      <c r="K2400" s="64"/>
      <c r="L2400" s="64"/>
      <c r="M2400" s="15"/>
      <c r="N2400" s="81"/>
      <c r="O2400" s="82">
        <v>8481.923828125</v>
      </c>
      <c r="P2400" s="82">
        <v>6460.6044921875</v>
      </c>
      <c r="Q2400" s="75"/>
      <c r="R2400" s="83"/>
      <c r="S2400" s="83"/>
      <c r="T2400" s="77"/>
      <c r="U2400" s="77"/>
      <c r="V2400" s="77"/>
      <c r="W2400" s="77"/>
      <c r="X2400" s="50"/>
      <c r="Y2400" s="50"/>
      <c r="Z2400" s="50"/>
      <c r="AA2400" s="50"/>
      <c r="AB2400" s="49"/>
      <c r="AC2400" s="84">
        <v>2400</v>
      </c>
      <c r="AD24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0" s="78"/>
      <c r="AF2400" s="108"/>
      <c r="AI2400" s="3"/>
      <c r="AJ2400" s="3"/>
    </row>
    <row r="2401" spans="1:36" ht="34.049999999999997" customHeight="1" x14ac:dyDescent="0.3">
      <c r="A2401" s="13" t="s">
        <v>489</v>
      </c>
      <c r="C2401" t="s">
        <v>218</v>
      </c>
      <c r="D2401" s="14"/>
      <c r="E2401" s="14"/>
      <c r="F2401" s="79"/>
      <c r="G2401" s="80"/>
      <c r="H2401" s="14"/>
      <c r="I2401" s="14"/>
      <c r="J2401" s="15" t="s">
        <v>218</v>
      </c>
      <c r="K2401" s="64"/>
      <c r="L2401" s="64"/>
      <c r="M2401" s="15"/>
      <c r="N2401" s="81"/>
      <c r="O2401" s="82">
        <v>6349.79541015625</v>
      </c>
      <c r="P2401" s="82">
        <v>8175.9658203125</v>
      </c>
      <c r="Q2401" s="75"/>
      <c r="R2401" s="83"/>
      <c r="S2401" s="83"/>
      <c r="T2401" s="77"/>
      <c r="U2401" s="77"/>
      <c r="V2401" s="77"/>
      <c r="W2401" s="77"/>
      <c r="X2401" s="50"/>
      <c r="Y2401" s="50"/>
      <c r="Z2401" s="50"/>
      <c r="AA2401" s="50"/>
      <c r="AB2401" s="49"/>
      <c r="AC2401" s="84">
        <v>2401</v>
      </c>
      <c r="AD24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1" s="78"/>
      <c r="AF2401" s="108"/>
      <c r="AI2401" s="3"/>
      <c r="AJ2401" s="3"/>
    </row>
    <row r="2402" spans="1:36" ht="34.049999999999997" customHeight="1" x14ac:dyDescent="0.3">
      <c r="A2402" s="13" t="s">
        <v>490</v>
      </c>
      <c r="C2402" t="s">
        <v>310</v>
      </c>
      <c r="D2402" s="14"/>
      <c r="E2402" s="14"/>
      <c r="F2402" s="79"/>
      <c r="G2402" s="80"/>
      <c r="H2402" s="14"/>
      <c r="I2402" s="14"/>
      <c r="J2402" s="15" t="s">
        <v>310</v>
      </c>
      <c r="K2402" s="64"/>
      <c r="L2402" s="64"/>
      <c r="M2402" s="15"/>
      <c r="N2402" s="81"/>
      <c r="O2402" s="82">
        <v>2666.05419921875</v>
      </c>
      <c r="P2402" s="82">
        <v>7160.7392578125</v>
      </c>
      <c r="Q2402" s="75"/>
      <c r="R2402" s="83"/>
      <c r="S2402" s="83"/>
      <c r="T2402" s="77"/>
      <c r="U2402" s="77"/>
      <c r="V2402" s="77"/>
      <c r="W2402" s="77"/>
      <c r="X2402" s="50"/>
      <c r="Y2402" s="50"/>
      <c r="Z2402" s="50"/>
      <c r="AA2402" s="50"/>
      <c r="AB2402" s="49"/>
      <c r="AC2402" s="84">
        <v>2402</v>
      </c>
      <c r="AD24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2" s="78"/>
      <c r="AF2402" s="108"/>
      <c r="AI2402" s="3"/>
      <c r="AJ2402" s="3"/>
    </row>
    <row r="2403" spans="1:36" ht="34.049999999999997" customHeight="1" x14ac:dyDescent="0.3">
      <c r="A2403" s="13" t="s">
        <v>491</v>
      </c>
      <c r="C2403" t="s">
        <v>311</v>
      </c>
      <c r="D2403" s="14"/>
      <c r="E2403" s="14"/>
      <c r="F2403" s="79"/>
      <c r="G2403" s="80"/>
      <c r="H2403" s="14"/>
      <c r="I2403" s="14"/>
      <c r="J2403" s="15" t="s">
        <v>311</v>
      </c>
      <c r="K2403" s="64"/>
      <c r="L2403" s="64"/>
      <c r="M2403" s="15"/>
      <c r="N2403" s="81"/>
      <c r="O2403" s="82">
        <v>4193.37353515625</v>
      </c>
      <c r="P2403" s="82">
        <v>451.44915771484375</v>
      </c>
      <c r="Q2403" s="75"/>
      <c r="R2403" s="83"/>
      <c r="S2403" s="83"/>
      <c r="T2403" s="77"/>
      <c r="U2403" s="77"/>
      <c r="V2403" s="77"/>
      <c r="W2403" s="77"/>
      <c r="X2403" s="50"/>
      <c r="Y2403" s="50"/>
      <c r="Z2403" s="50"/>
      <c r="AA2403" s="50"/>
      <c r="AB2403" s="49"/>
      <c r="AC2403" s="84">
        <v>2403</v>
      </c>
      <c r="AD24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3" s="78"/>
      <c r="AF2403" s="108"/>
      <c r="AI2403" s="3"/>
      <c r="AJ2403" s="3"/>
    </row>
    <row r="2404" spans="1:36" ht="34.049999999999997" customHeight="1" x14ac:dyDescent="0.3">
      <c r="A2404" s="13" t="s">
        <v>492</v>
      </c>
      <c r="C2404" t="s">
        <v>312</v>
      </c>
      <c r="D2404" s="14"/>
      <c r="E2404" s="14"/>
      <c r="F2404" s="79"/>
      <c r="G2404" s="80"/>
      <c r="H2404" s="14"/>
      <c r="I2404" s="14"/>
      <c r="J2404" s="15" t="s">
        <v>312</v>
      </c>
      <c r="K2404" s="64"/>
      <c r="L2404" s="64"/>
      <c r="M2404" s="15"/>
      <c r="N2404" s="81"/>
      <c r="O2404" s="82">
        <v>623.1883544921875</v>
      </c>
      <c r="P2404" s="82">
        <v>3666.89990234375</v>
      </c>
      <c r="Q2404" s="75"/>
      <c r="R2404" s="83"/>
      <c r="S2404" s="83"/>
      <c r="T2404" s="77"/>
      <c r="U2404" s="77"/>
      <c r="V2404" s="77"/>
      <c r="W2404" s="77"/>
      <c r="X2404" s="50"/>
      <c r="Y2404" s="50"/>
      <c r="Z2404" s="50"/>
      <c r="AA2404" s="50"/>
      <c r="AB2404" s="49"/>
      <c r="AC2404" s="84">
        <v>2404</v>
      </c>
      <c r="AD24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4" s="78"/>
      <c r="AF2404" s="108"/>
      <c r="AI2404" s="3"/>
      <c r="AJ2404" s="3"/>
    </row>
    <row r="2405" spans="1:36" ht="34.049999999999997" customHeight="1" x14ac:dyDescent="0.3">
      <c r="A2405" s="13" t="s">
        <v>493</v>
      </c>
      <c r="C2405" t="s">
        <v>313</v>
      </c>
      <c r="D2405" s="14"/>
      <c r="E2405" s="14"/>
      <c r="F2405" s="79"/>
      <c r="G2405" s="80"/>
      <c r="H2405" s="14"/>
      <c r="I2405" s="14"/>
      <c r="J2405" s="15" t="s">
        <v>313</v>
      </c>
      <c r="K2405" s="64"/>
      <c r="L2405" s="64"/>
      <c r="M2405" s="15"/>
      <c r="N2405" s="81"/>
      <c r="O2405" s="82">
        <v>827.39385986328125</v>
      </c>
      <c r="P2405" s="82">
        <v>5142.6806640625</v>
      </c>
      <c r="Q2405" s="75"/>
      <c r="R2405" s="83"/>
      <c r="S2405" s="83"/>
      <c r="T2405" s="77"/>
      <c r="U2405" s="77"/>
      <c r="V2405" s="77"/>
      <c r="W2405" s="77"/>
      <c r="X2405" s="50"/>
      <c r="Y2405" s="50"/>
      <c r="Z2405" s="50"/>
      <c r="AA2405" s="50"/>
      <c r="AB2405" s="49"/>
      <c r="AC2405" s="84">
        <v>2405</v>
      </c>
      <c r="AD24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5" s="78"/>
      <c r="AF2405" s="108"/>
      <c r="AI2405" s="3"/>
      <c r="AJ2405" s="3"/>
    </row>
    <row r="2406" spans="1:36" ht="34.049999999999997" customHeight="1" x14ac:dyDescent="0.3">
      <c r="A2406" s="13" t="s">
        <v>494</v>
      </c>
      <c r="C2406" t="s">
        <v>174</v>
      </c>
      <c r="D2406" s="14"/>
      <c r="E2406" s="14"/>
      <c r="F2406" s="79"/>
      <c r="G2406" s="80"/>
      <c r="H2406" s="14"/>
      <c r="I2406" s="14"/>
      <c r="J2406" s="15" t="s">
        <v>174</v>
      </c>
      <c r="K2406" s="64"/>
      <c r="L2406" s="64"/>
      <c r="M2406" s="15"/>
      <c r="N2406" s="81"/>
      <c r="O2406" s="82">
        <v>8345.54296875</v>
      </c>
      <c r="P2406" s="82">
        <v>7132.30908203125</v>
      </c>
      <c r="Q2406" s="75"/>
      <c r="R2406" s="83"/>
      <c r="S2406" s="83"/>
      <c r="T2406" s="77"/>
      <c r="U2406" s="77"/>
      <c r="V2406" s="77"/>
      <c r="W2406" s="77"/>
      <c r="X2406" s="50"/>
      <c r="Y2406" s="50"/>
      <c r="Z2406" s="50"/>
      <c r="AA2406" s="50"/>
      <c r="AB2406" s="49"/>
      <c r="AC2406" s="84">
        <v>2406</v>
      </c>
      <c r="AD24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6" s="78"/>
      <c r="AF2406" s="108"/>
      <c r="AI2406" s="3"/>
      <c r="AJ2406" s="3"/>
    </row>
    <row r="2407" spans="1:36" ht="34.049999999999997" customHeight="1" x14ac:dyDescent="0.3">
      <c r="A2407" s="13" t="s">
        <v>495</v>
      </c>
      <c r="C2407" t="s">
        <v>314</v>
      </c>
      <c r="D2407" s="14"/>
      <c r="E2407" s="14"/>
      <c r="F2407" s="79"/>
      <c r="G2407" s="80"/>
      <c r="H2407" s="14"/>
      <c r="I2407" s="14"/>
      <c r="J2407" s="15" t="s">
        <v>314</v>
      </c>
      <c r="K2407" s="64"/>
      <c r="L2407" s="64"/>
      <c r="M2407" s="15"/>
      <c r="N2407" s="81"/>
      <c r="O2407" s="82">
        <v>8430.1103515625</v>
      </c>
      <c r="P2407" s="82">
        <v>7923.775390625</v>
      </c>
      <c r="Q2407" s="75"/>
      <c r="R2407" s="83"/>
      <c r="S2407" s="83"/>
      <c r="T2407" s="77"/>
      <c r="U2407" s="77"/>
      <c r="V2407" s="77"/>
      <c r="W2407" s="77"/>
      <c r="X2407" s="50"/>
      <c r="Y2407" s="50"/>
      <c r="Z2407" s="50"/>
      <c r="AA2407" s="50"/>
      <c r="AB2407" s="49"/>
      <c r="AC2407" s="84">
        <v>2407</v>
      </c>
      <c r="AD24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7" s="78"/>
      <c r="AF2407" s="108"/>
      <c r="AI2407" s="3"/>
      <c r="AJ2407" s="3"/>
    </row>
    <row r="2408" spans="1:36" ht="34.049999999999997" customHeight="1" x14ac:dyDescent="0.3">
      <c r="A2408" s="13" t="s">
        <v>496</v>
      </c>
      <c r="C2408" t="s">
        <v>315</v>
      </c>
      <c r="D2408" s="14"/>
      <c r="E2408" s="14"/>
      <c r="F2408" s="79"/>
      <c r="G2408" s="80"/>
      <c r="H2408" s="14"/>
      <c r="I2408" s="14"/>
      <c r="J2408" s="15" t="s">
        <v>315</v>
      </c>
      <c r="K2408" s="64"/>
      <c r="L2408" s="64"/>
      <c r="M2408" s="15"/>
      <c r="N2408" s="81"/>
      <c r="O2408" s="82">
        <v>3679.88916015625</v>
      </c>
      <c r="P2408" s="82">
        <v>9624.3759765625</v>
      </c>
      <c r="Q2408" s="75"/>
      <c r="R2408" s="83"/>
      <c r="S2408" s="83"/>
      <c r="T2408" s="77"/>
      <c r="U2408" s="77"/>
      <c r="V2408" s="77"/>
      <c r="W2408" s="77"/>
      <c r="X2408" s="50"/>
      <c r="Y2408" s="50"/>
      <c r="Z2408" s="50"/>
      <c r="AA2408" s="50"/>
      <c r="AB2408" s="49"/>
      <c r="AC2408" s="84">
        <v>2408</v>
      </c>
      <c r="AD24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8" s="78"/>
      <c r="AF2408" s="108"/>
      <c r="AI2408" s="3"/>
      <c r="AJ2408" s="3"/>
    </row>
    <row r="2409" spans="1:36" ht="34.049999999999997" customHeight="1" x14ac:dyDescent="0.3">
      <c r="A2409" s="13" t="s">
        <v>497</v>
      </c>
      <c r="C2409" t="s">
        <v>316</v>
      </c>
      <c r="D2409" s="14"/>
      <c r="E2409" s="14"/>
      <c r="F2409" s="79"/>
      <c r="G2409" s="80"/>
      <c r="H2409" s="14"/>
      <c r="I2409" s="14"/>
      <c r="J2409" s="15" t="s">
        <v>316</v>
      </c>
      <c r="K2409" s="64"/>
      <c r="L2409" s="64"/>
      <c r="M2409" s="15"/>
      <c r="N2409" s="81"/>
      <c r="O2409" s="82">
        <v>9346.265625</v>
      </c>
      <c r="P2409" s="82">
        <v>2600.68212890625</v>
      </c>
      <c r="Q2409" s="75"/>
      <c r="R2409" s="83"/>
      <c r="S2409" s="83"/>
      <c r="T2409" s="77"/>
      <c r="U2409" s="77"/>
      <c r="V2409" s="77"/>
      <c r="W2409" s="77"/>
      <c r="X2409" s="50"/>
      <c r="Y2409" s="50"/>
      <c r="Z2409" s="50"/>
      <c r="AA2409" s="50"/>
      <c r="AB2409" s="49"/>
      <c r="AC2409" s="84">
        <v>2409</v>
      </c>
      <c r="AD24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09" s="78"/>
      <c r="AF2409" s="108"/>
      <c r="AI2409" s="3"/>
      <c r="AJ2409" s="3"/>
    </row>
    <row r="2410" spans="1:36" ht="34.049999999999997" customHeight="1" x14ac:dyDescent="0.3">
      <c r="A2410" s="13" t="s">
        <v>498</v>
      </c>
      <c r="C2410" t="s">
        <v>317</v>
      </c>
      <c r="D2410" s="14"/>
      <c r="E2410" s="14"/>
      <c r="F2410" s="79"/>
      <c r="G2410" s="80"/>
      <c r="H2410" s="14"/>
      <c r="I2410" s="14"/>
      <c r="J2410" s="15" t="s">
        <v>317</v>
      </c>
      <c r="K2410" s="64"/>
      <c r="L2410" s="64"/>
      <c r="M2410" s="15"/>
      <c r="N2410" s="81"/>
      <c r="O2410" s="82">
        <v>2713.23681640625</v>
      </c>
      <c r="P2410" s="82">
        <v>617.31085205078125</v>
      </c>
      <c r="Q2410" s="75"/>
      <c r="R2410" s="83"/>
      <c r="S2410" s="83"/>
      <c r="T2410" s="77"/>
      <c r="U2410" s="77"/>
      <c r="V2410" s="77"/>
      <c r="W2410" s="77"/>
      <c r="X2410" s="50"/>
      <c r="Y2410" s="50"/>
      <c r="Z2410" s="50"/>
      <c r="AA2410" s="50"/>
      <c r="AB2410" s="49"/>
      <c r="AC2410" s="84">
        <v>2410</v>
      </c>
      <c r="AD24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0" s="78"/>
      <c r="AF2410" s="108"/>
      <c r="AI2410" s="3"/>
      <c r="AJ2410" s="3"/>
    </row>
    <row r="2411" spans="1:36" ht="34.049999999999997" customHeight="1" x14ac:dyDescent="0.3">
      <c r="A2411" s="13" t="s">
        <v>499</v>
      </c>
      <c r="C2411" t="s">
        <v>182</v>
      </c>
      <c r="D2411" s="14"/>
      <c r="E2411" s="14"/>
      <c r="F2411" s="79"/>
      <c r="G2411" s="80"/>
      <c r="H2411" s="14"/>
      <c r="I2411" s="14"/>
      <c r="J2411" s="15" t="s">
        <v>182</v>
      </c>
      <c r="K2411" s="64"/>
      <c r="L2411" s="64"/>
      <c r="M2411" s="15"/>
      <c r="N2411" s="81"/>
      <c r="O2411" s="82">
        <v>3801.89208984375</v>
      </c>
      <c r="P2411" s="82">
        <v>9384.9814453125</v>
      </c>
      <c r="Q2411" s="75"/>
      <c r="R2411" s="83"/>
      <c r="S2411" s="83"/>
      <c r="T2411" s="77"/>
      <c r="U2411" s="77"/>
      <c r="V2411" s="77"/>
      <c r="W2411" s="77"/>
      <c r="X2411" s="50"/>
      <c r="Y2411" s="50"/>
      <c r="Z2411" s="50"/>
      <c r="AA2411" s="50"/>
      <c r="AB2411" s="49"/>
      <c r="AC2411" s="84">
        <v>2411</v>
      </c>
      <c r="AD24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1" s="78"/>
      <c r="AF2411" s="108"/>
      <c r="AI2411" s="3"/>
      <c r="AJ2411" s="3"/>
    </row>
    <row r="2412" spans="1:36" ht="34.049999999999997" customHeight="1" x14ac:dyDescent="0.3">
      <c r="A2412" s="13" t="s">
        <v>500</v>
      </c>
      <c r="C2412" t="s">
        <v>198</v>
      </c>
      <c r="D2412" s="14"/>
      <c r="E2412" s="14"/>
      <c r="F2412" s="79"/>
      <c r="G2412" s="80"/>
      <c r="H2412" s="14"/>
      <c r="I2412" s="14"/>
      <c r="J2412" s="15" t="s">
        <v>198</v>
      </c>
      <c r="K2412" s="64"/>
      <c r="L2412" s="64"/>
      <c r="M2412" s="15"/>
      <c r="N2412" s="81"/>
      <c r="O2412" s="82">
        <v>3339.227294921875</v>
      </c>
      <c r="P2412" s="82">
        <v>9188.712890625</v>
      </c>
      <c r="Q2412" s="75"/>
      <c r="R2412" s="83"/>
      <c r="S2412" s="83"/>
      <c r="T2412" s="77"/>
      <c r="U2412" s="77"/>
      <c r="V2412" s="77"/>
      <c r="W2412" s="77"/>
      <c r="X2412" s="50"/>
      <c r="Y2412" s="50"/>
      <c r="Z2412" s="50"/>
      <c r="AA2412" s="50"/>
      <c r="AB2412" s="49"/>
      <c r="AC2412" s="84">
        <v>2412</v>
      </c>
      <c r="AD24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2" s="78"/>
      <c r="AF2412" s="108"/>
      <c r="AI2412" s="3"/>
      <c r="AJ2412" s="3"/>
    </row>
    <row r="2413" spans="1:36" ht="34.049999999999997" customHeight="1" x14ac:dyDescent="0.3">
      <c r="A2413" s="13" t="s">
        <v>501</v>
      </c>
      <c r="C2413" t="s">
        <v>318</v>
      </c>
      <c r="D2413" s="14"/>
      <c r="E2413" s="14"/>
      <c r="F2413" s="79"/>
      <c r="G2413" s="80"/>
      <c r="H2413" s="14"/>
      <c r="I2413" s="14"/>
      <c r="J2413" s="15" t="s">
        <v>318</v>
      </c>
      <c r="K2413" s="64"/>
      <c r="L2413" s="64"/>
      <c r="M2413" s="15"/>
      <c r="N2413" s="81"/>
      <c r="O2413" s="82">
        <v>688.69921875</v>
      </c>
      <c r="P2413" s="82">
        <v>7725.044921875</v>
      </c>
      <c r="Q2413" s="75"/>
      <c r="R2413" s="83"/>
      <c r="S2413" s="83"/>
      <c r="T2413" s="77"/>
      <c r="U2413" s="77"/>
      <c r="V2413" s="77"/>
      <c r="W2413" s="77"/>
      <c r="X2413" s="50"/>
      <c r="Y2413" s="50"/>
      <c r="Z2413" s="50"/>
      <c r="AA2413" s="50"/>
      <c r="AB2413" s="49"/>
      <c r="AC2413" s="84">
        <v>2413</v>
      </c>
      <c r="AD24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3" s="78"/>
      <c r="AF2413" s="108"/>
      <c r="AI2413" s="3"/>
      <c r="AJ2413" s="3"/>
    </row>
    <row r="2414" spans="1:36" ht="34.049999999999997" customHeight="1" x14ac:dyDescent="0.3">
      <c r="A2414" s="13" t="s">
        <v>502</v>
      </c>
      <c r="C2414" t="s">
        <v>175</v>
      </c>
      <c r="D2414" s="14"/>
      <c r="E2414" s="14"/>
      <c r="F2414" s="79"/>
      <c r="G2414" s="80"/>
      <c r="H2414" s="14"/>
      <c r="I2414" s="14"/>
      <c r="J2414" s="15" t="s">
        <v>175</v>
      </c>
      <c r="K2414" s="64"/>
      <c r="L2414" s="64"/>
      <c r="M2414" s="15"/>
      <c r="N2414" s="81"/>
      <c r="O2414" s="82">
        <v>3448.62744140625</v>
      </c>
      <c r="P2414" s="82">
        <v>6774.748046875</v>
      </c>
      <c r="Q2414" s="75"/>
      <c r="R2414" s="83"/>
      <c r="S2414" s="83"/>
      <c r="T2414" s="77"/>
      <c r="U2414" s="77"/>
      <c r="V2414" s="77"/>
      <c r="W2414" s="77"/>
      <c r="X2414" s="50"/>
      <c r="Y2414" s="50"/>
      <c r="Z2414" s="50"/>
      <c r="AA2414" s="50"/>
      <c r="AB2414" s="49"/>
      <c r="AC2414" s="84">
        <v>2414</v>
      </c>
      <c r="AD24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4" s="78"/>
      <c r="AF2414" s="108"/>
      <c r="AI2414" s="3"/>
      <c r="AJ2414" s="3"/>
    </row>
    <row r="2415" spans="1:36" ht="34.049999999999997" customHeight="1" x14ac:dyDescent="0.3">
      <c r="A2415" s="13" t="s">
        <v>503</v>
      </c>
      <c r="C2415" t="s">
        <v>319</v>
      </c>
      <c r="D2415" s="14"/>
      <c r="E2415" s="14"/>
      <c r="F2415" s="79"/>
      <c r="G2415" s="80"/>
      <c r="H2415" s="14"/>
      <c r="I2415" s="14"/>
      <c r="J2415" s="15" t="s">
        <v>319</v>
      </c>
      <c r="K2415" s="64"/>
      <c r="L2415" s="64"/>
      <c r="M2415" s="15"/>
      <c r="N2415" s="81"/>
      <c r="O2415" s="82">
        <v>6902.67626953125</v>
      </c>
      <c r="P2415" s="82">
        <v>1461.4295654296875</v>
      </c>
      <c r="Q2415" s="75"/>
      <c r="R2415" s="83"/>
      <c r="S2415" s="83"/>
      <c r="T2415" s="77"/>
      <c r="U2415" s="77"/>
      <c r="V2415" s="77"/>
      <c r="W2415" s="77"/>
      <c r="X2415" s="50"/>
      <c r="Y2415" s="50"/>
      <c r="Z2415" s="50"/>
      <c r="AA2415" s="50"/>
      <c r="AB2415" s="49"/>
      <c r="AC2415" s="84">
        <v>2415</v>
      </c>
      <c r="AD24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5" s="78"/>
      <c r="AF2415" s="108"/>
      <c r="AI2415" s="3"/>
      <c r="AJ2415" s="3"/>
    </row>
    <row r="2416" spans="1:36" ht="34.049999999999997" customHeight="1" x14ac:dyDescent="0.3">
      <c r="A2416" s="13" t="s">
        <v>504</v>
      </c>
      <c r="C2416" t="s">
        <v>208</v>
      </c>
      <c r="D2416" s="14"/>
      <c r="E2416" s="14"/>
      <c r="F2416" s="79"/>
      <c r="G2416" s="80"/>
      <c r="H2416" s="14"/>
      <c r="I2416" s="14"/>
      <c r="J2416" s="15" t="s">
        <v>208</v>
      </c>
      <c r="K2416" s="64"/>
      <c r="L2416" s="64"/>
      <c r="M2416" s="15"/>
      <c r="N2416" s="81"/>
      <c r="O2416" s="82">
        <v>4019.17578125</v>
      </c>
      <c r="P2416" s="82">
        <v>456.81771850585937</v>
      </c>
      <c r="Q2416" s="75"/>
      <c r="R2416" s="83"/>
      <c r="S2416" s="83"/>
      <c r="T2416" s="77"/>
      <c r="U2416" s="77"/>
      <c r="V2416" s="77"/>
      <c r="W2416" s="77"/>
      <c r="X2416" s="50"/>
      <c r="Y2416" s="50"/>
      <c r="Z2416" s="50"/>
      <c r="AA2416" s="50"/>
      <c r="AB2416" s="49"/>
      <c r="AC2416" s="84">
        <v>2416</v>
      </c>
      <c r="AD24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6" s="78"/>
      <c r="AF2416" s="108"/>
      <c r="AI2416" s="3"/>
      <c r="AJ2416" s="3"/>
    </row>
    <row r="2417" spans="1:36" ht="34.049999999999997" customHeight="1" x14ac:dyDescent="0.3">
      <c r="A2417" s="13" t="s">
        <v>505</v>
      </c>
      <c r="C2417" t="s">
        <v>320</v>
      </c>
      <c r="D2417" s="14"/>
      <c r="E2417" s="14"/>
      <c r="F2417" s="79"/>
      <c r="G2417" s="80"/>
      <c r="H2417" s="14"/>
      <c r="I2417" s="14"/>
      <c r="J2417" s="15" t="s">
        <v>320</v>
      </c>
      <c r="K2417" s="64"/>
      <c r="L2417" s="64"/>
      <c r="M2417" s="15"/>
      <c r="N2417" s="81"/>
      <c r="O2417" s="82">
        <v>3690.138916015625</v>
      </c>
      <c r="P2417" s="82">
        <v>9444.4130859375</v>
      </c>
      <c r="Q2417" s="75"/>
      <c r="R2417" s="83"/>
      <c r="S2417" s="83"/>
      <c r="T2417" s="77"/>
      <c r="U2417" s="77"/>
      <c r="V2417" s="77"/>
      <c r="W2417" s="77"/>
      <c r="X2417" s="50"/>
      <c r="Y2417" s="50"/>
      <c r="Z2417" s="50"/>
      <c r="AA2417" s="50"/>
      <c r="AB2417" s="49"/>
      <c r="AC2417" s="84">
        <v>2417</v>
      </c>
      <c r="AD24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7" s="78"/>
      <c r="AF2417" s="108"/>
      <c r="AI2417" s="3"/>
      <c r="AJ2417" s="3"/>
    </row>
    <row r="2418" spans="1:36" ht="34.049999999999997" customHeight="1" x14ac:dyDescent="0.3">
      <c r="A2418" s="13" t="s">
        <v>506</v>
      </c>
      <c r="C2418" t="s">
        <v>321</v>
      </c>
      <c r="D2418" s="14"/>
      <c r="E2418" s="14"/>
      <c r="F2418" s="79"/>
      <c r="G2418" s="80"/>
      <c r="H2418" s="14"/>
      <c r="I2418" s="14"/>
      <c r="J2418" s="15" t="s">
        <v>321</v>
      </c>
      <c r="K2418" s="64"/>
      <c r="L2418" s="64"/>
      <c r="M2418" s="15"/>
      <c r="N2418" s="81"/>
      <c r="O2418" s="82">
        <v>3510.5634765625</v>
      </c>
      <c r="P2418" s="82">
        <v>981.57470703125</v>
      </c>
      <c r="Q2418" s="75"/>
      <c r="R2418" s="83"/>
      <c r="S2418" s="83"/>
      <c r="T2418" s="77"/>
      <c r="U2418" s="77"/>
      <c r="V2418" s="77"/>
      <c r="W2418" s="77"/>
      <c r="X2418" s="50"/>
      <c r="Y2418" s="50"/>
      <c r="Z2418" s="50"/>
      <c r="AA2418" s="50"/>
      <c r="AB2418" s="49"/>
      <c r="AC2418" s="84">
        <v>2418</v>
      </c>
      <c r="AD24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8" s="78"/>
      <c r="AF2418" s="108"/>
      <c r="AI2418" s="3"/>
      <c r="AJ2418" s="3"/>
    </row>
    <row r="2419" spans="1:36" ht="34.049999999999997" customHeight="1" x14ac:dyDescent="0.3">
      <c r="A2419" s="13" t="s">
        <v>507</v>
      </c>
      <c r="C2419" t="s">
        <v>322</v>
      </c>
      <c r="D2419" s="14"/>
      <c r="E2419" s="14"/>
      <c r="F2419" s="79"/>
      <c r="G2419" s="80"/>
      <c r="H2419" s="14"/>
      <c r="I2419" s="14"/>
      <c r="J2419" s="15" t="s">
        <v>322</v>
      </c>
      <c r="K2419" s="64"/>
      <c r="L2419" s="64"/>
      <c r="M2419" s="15"/>
      <c r="N2419" s="81"/>
      <c r="O2419" s="82">
        <v>4355.7333984375</v>
      </c>
      <c r="P2419" s="82">
        <v>2475.137939453125</v>
      </c>
      <c r="Q2419" s="75"/>
      <c r="R2419" s="83"/>
      <c r="S2419" s="83"/>
      <c r="T2419" s="77"/>
      <c r="U2419" s="77"/>
      <c r="V2419" s="77"/>
      <c r="W2419" s="77"/>
      <c r="X2419" s="50"/>
      <c r="Y2419" s="50"/>
      <c r="Z2419" s="50"/>
      <c r="AA2419" s="50"/>
      <c r="AB2419" s="49"/>
      <c r="AC2419" s="84">
        <v>2419</v>
      </c>
      <c r="AD24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19" s="78"/>
      <c r="AF2419" s="108"/>
      <c r="AI2419" s="3"/>
      <c r="AJ2419" s="3"/>
    </row>
    <row r="2420" spans="1:36" ht="34.049999999999997" customHeight="1" x14ac:dyDescent="0.3">
      <c r="A2420" s="13" t="s">
        <v>508</v>
      </c>
      <c r="C2420" t="s">
        <v>202</v>
      </c>
      <c r="D2420" s="14"/>
      <c r="E2420" s="14"/>
      <c r="F2420" s="79"/>
      <c r="G2420" s="80"/>
      <c r="H2420" s="14"/>
      <c r="I2420" s="14"/>
      <c r="J2420" s="15" t="s">
        <v>202</v>
      </c>
      <c r="K2420" s="64"/>
      <c r="L2420" s="64"/>
      <c r="M2420" s="15"/>
      <c r="N2420" s="81"/>
      <c r="O2420" s="82">
        <v>2178.85986328125</v>
      </c>
      <c r="P2420" s="82">
        <v>2021.688232421875</v>
      </c>
      <c r="Q2420" s="75"/>
      <c r="R2420" s="83"/>
      <c r="S2420" s="83"/>
      <c r="T2420" s="77"/>
      <c r="U2420" s="77"/>
      <c r="V2420" s="77"/>
      <c r="W2420" s="77"/>
      <c r="X2420" s="50"/>
      <c r="Y2420" s="50"/>
      <c r="Z2420" s="50"/>
      <c r="AA2420" s="50"/>
      <c r="AB2420" s="49"/>
      <c r="AC2420" s="84">
        <v>2420</v>
      </c>
      <c r="AD24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0" s="78"/>
      <c r="AF2420" s="108"/>
      <c r="AI2420" s="3"/>
      <c r="AJ2420" s="3"/>
    </row>
    <row r="2421" spans="1:36" ht="34.049999999999997" customHeight="1" x14ac:dyDescent="0.3">
      <c r="A2421" s="13" t="s">
        <v>509</v>
      </c>
      <c r="C2421" t="s">
        <v>323</v>
      </c>
      <c r="D2421" s="14"/>
      <c r="E2421" s="14"/>
      <c r="F2421" s="79"/>
      <c r="G2421" s="80"/>
      <c r="H2421" s="14"/>
      <c r="I2421" s="14"/>
      <c r="J2421" s="15" t="s">
        <v>323</v>
      </c>
      <c r="K2421" s="64"/>
      <c r="L2421" s="64"/>
      <c r="M2421" s="15"/>
      <c r="N2421" s="81"/>
      <c r="O2421" s="82">
        <v>3085.535400390625</v>
      </c>
      <c r="P2421" s="82">
        <v>2989.25146484375</v>
      </c>
      <c r="Q2421" s="75"/>
      <c r="R2421" s="83"/>
      <c r="S2421" s="83"/>
      <c r="T2421" s="77"/>
      <c r="U2421" s="77"/>
      <c r="V2421" s="77"/>
      <c r="W2421" s="77"/>
      <c r="X2421" s="50"/>
      <c r="Y2421" s="50"/>
      <c r="Z2421" s="50"/>
      <c r="AA2421" s="50"/>
      <c r="AB2421" s="49"/>
      <c r="AC2421" s="84">
        <v>2421</v>
      </c>
      <c r="AD24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1" s="78"/>
      <c r="AF2421" s="108"/>
      <c r="AI2421" s="3"/>
      <c r="AJ2421" s="3"/>
    </row>
    <row r="2422" spans="1:36" ht="34.049999999999997" customHeight="1" x14ac:dyDescent="0.3">
      <c r="A2422" s="13" t="s">
        <v>510</v>
      </c>
      <c r="C2422" t="s">
        <v>324</v>
      </c>
      <c r="D2422" s="14"/>
      <c r="E2422" s="14"/>
      <c r="F2422" s="79"/>
      <c r="G2422" s="80"/>
      <c r="H2422" s="14"/>
      <c r="I2422" s="14"/>
      <c r="J2422" s="15" t="s">
        <v>324</v>
      </c>
      <c r="K2422" s="64"/>
      <c r="L2422" s="64"/>
      <c r="M2422" s="15"/>
      <c r="N2422" s="81"/>
      <c r="O2422" s="82">
        <v>8033.88232421875</v>
      </c>
      <c r="P2422" s="82">
        <v>2670.384033203125</v>
      </c>
      <c r="Q2422" s="75"/>
      <c r="R2422" s="83"/>
      <c r="S2422" s="83"/>
      <c r="T2422" s="77"/>
      <c r="U2422" s="77"/>
      <c r="V2422" s="77"/>
      <c r="W2422" s="77"/>
      <c r="X2422" s="50"/>
      <c r="Y2422" s="50"/>
      <c r="Z2422" s="50"/>
      <c r="AA2422" s="50"/>
      <c r="AB2422" s="49"/>
      <c r="AC2422" s="84">
        <v>2422</v>
      </c>
      <c r="AD24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2" s="78"/>
      <c r="AF2422" s="108"/>
      <c r="AI2422" s="3"/>
      <c r="AJ2422" s="3"/>
    </row>
    <row r="2423" spans="1:36" ht="34.049999999999997" customHeight="1" x14ac:dyDescent="0.3">
      <c r="A2423" s="13" t="s">
        <v>511</v>
      </c>
      <c r="C2423" t="s">
        <v>325</v>
      </c>
      <c r="D2423" s="14"/>
      <c r="E2423" s="14"/>
      <c r="F2423" s="79"/>
      <c r="G2423" s="80"/>
      <c r="H2423" s="14"/>
      <c r="I2423" s="14"/>
      <c r="J2423" s="15" t="s">
        <v>325</v>
      </c>
      <c r="K2423" s="64"/>
      <c r="L2423" s="64"/>
      <c r="M2423" s="15"/>
      <c r="N2423" s="81"/>
      <c r="O2423" s="82">
        <v>9055.2333984375</v>
      </c>
      <c r="P2423" s="82">
        <v>3587.60400390625</v>
      </c>
      <c r="Q2423" s="75"/>
      <c r="R2423" s="83"/>
      <c r="S2423" s="83"/>
      <c r="T2423" s="77"/>
      <c r="U2423" s="77"/>
      <c r="V2423" s="77"/>
      <c r="W2423" s="77"/>
      <c r="X2423" s="50"/>
      <c r="Y2423" s="50"/>
      <c r="Z2423" s="50"/>
      <c r="AA2423" s="50"/>
      <c r="AB2423" s="49"/>
      <c r="AC2423" s="84">
        <v>2423</v>
      </c>
      <c r="AD24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3" s="78"/>
      <c r="AF2423" s="108"/>
      <c r="AI2423" s="3"/>
      <c r="AJ2423" s="3"/>
    </row>
    <row r="2424" spans="1:36" ht="34.049999999999997" customHeight="1" x14ac:dyDescent="0.3">
      <c r="A2424" s="13" t="s">
        <v>512</v>
      </c>
      <c r="C2424" t="s">
        <v>326</v>
      </c>
      <c r="D2424" s="14"/>
      <c r="E2424" s="14"/>
      <c r="F2424" s="79"/>
      <c r="G2424" s="80"/>
      <c r="H2424" s="14"/>
      <c r="I2424" s="14"/>
      <c r="J2424" s="15" t="s">
        <v>326</v>
      </c>
      <c r="K2424" s="64"/>
      <c r="L2424" s="64"/>
      <c r="M2424" s="15"/>
      <c r="N2424" s="81"/>
      <c r="O2424" s="82">
        <v>4825.43115234375</v>
      </c>
      <c r="P2424" s="82">
        <v>1079.72998046875</v>
      </c>
      <c r="Q2424" s="75"/>
      <c r="R2424" s="83"/>
      <c r="S2424" s="83"/>
      <c r="T2424" s="77"/>
      <c r="U2424" s="77"/>
      <c r="V2424" s="77"/>
      <c r="W2424" s="77"/>
      <c r="X2424" s="50"/>
      <c r="Y2424" s="50"/>
      <c r="Z2424" s="50"/>
      <c r="AA2424" s="50"/>
      <c r="AB2424" s="49"/>
      <c r="AC2424" s="84">
        <v>2424</v>
      </c>
      <c r="AD24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4" s="78"/>
      <c r="AF2424" s="108"/>
      <c r="AI2424" s="3"/>
      <c r="AJ2424" s="3"/>
    </row>
    <row r="2425" spans="1:36" ht="34.049999999999997" customHeight="1" x14ac:dyDescent="0.3">
      <c r="A2425" s="13" t="s">
        <v>513</v>
      </c>
      <c r="C2425" t="s">
        <v>327</v>
      </c>
      <c r="D2425" s="14"/>
      <c r="E2425" s="14"/>
      <c r="F2425" s="79"/>
      <c r="G2425" s="80"/>
      <c r="H2425" s="14"/>
      <c r="I2425" s="14"/>
      <c r="J2425" s="15" t="s">
        <v>327</v>
      </c>
      <c r="K2425" s="64"/>
      <c r="L2425" s="64"/>
      <c r="M2425" s="15"/>
      <c r="N2425" s="81"/>
      <c r="O2425" s="82">
        <v>6386.625</v>
      </c>
      <c r="P2425" s="82">
        <v>298.83010864257812</v>
      </c>
      <c r="Q2425" s="75"/>
      <c r="R2425" s="83"/>
      <c r="S2425" s="83"/>
      <c r="T2425" s="77"/>
      <c r="U2425" s="77"/>
      <c r="V2425" s="77"/>
      <c r="W2425" s="77"/>
      <c r="X2425" s="50"/>
      <c r="Y2425" s="50"/>
      <c r="Z2425" s="50"/>
      <c r="AA2425" s="50"/>
      <c r="AB2425" s="49"/>
      <c r="AC2425" s="84">
        <v>2425</v>
      </c>
      <c r="AD24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5" s="78"/>
      <c r="AF2425" s="108"/>
      <c r="AI2425" s="3"/>
      <c r="AJ2425" s="3"/>
    </row>
    <row r="2426" spans="1:36" ht="34.049999999999997" customHeight="1" x14ac:dyDescent="0.3">
      <c r="A2426" s="13" t="s">
        <v>514</v>
      </c>
      <c r="C2426" t="s">
        <v>328</v>
      </c>
      <c r="D2426" s="14"/>
      <c r="E2426" s="14"/>
      <c r="F2426" s="79"/>
      <c r="G2426" s="80"/>
      <c r="H2426" s="14"/>
      <c r="I2426" s="14"/>
      <c r="J2426" s="15" t="s">
        <v>328</v>
      </c>
      <c r="K2426" s="64"/>
      <c r="L2426" s="64"/>
      <c r="M2426" s="15"/>
      <c r="N2426" s="81"/>
      <c r="O2426" s="82">
        <v>134.3734130859375</v>
      </c>
      <c r="P2426" s="82">
        <v>4399.404296875</v>
      </c>
      <c r="Q2426" s="75"/>
      <c r="R2426" s="83"/>
      <c r="S2426" s="83"/>
      <c r="T2426" s="77"/>
      <c r="U2426" s="77"/>
      <c r="V2426" s="77"/>
      <c r="W2426" s="77"/>
      <c r="X2426" s="50"/>
      <c r="Y2426" s="50"/>
      <c r="Z2426" s="50"/>
      <c r="AA2426" s="50"/>
      <c r="AB2426" s="49"/>
      <c r="AC2426" s="84">
        <v>2426</v>
      </c>
      <c r="AD24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6" s="78"/>
      <c r="AF2426" s="108"/>
      <c r="AI2426" s="3"/>
      <c r="AJ2426" s="3"/>
    </row>
    <row r="2427" spans="1:36" ht="34.049999999999997" customHeight="1" x14ac:dyDescent="0.3">
      <c r="A2427" s="13" t="s">
        <v>515</v>
      </c>
      <c r="C2427" t="s">
        <v>329</v>
      </c>
      <c r="D2427" s="14"/>
      <c r="E2427" s="14"/>
      <c r="F2427" s="79"/>
      <c r="G2427" s="80"/>
      <c r="H2427" s="14"/>
      <c r="I2427" s="14"/>
      <c r="J2427" s="15" t="s">
        <v>329</v>
      </c>
      <c r="K2427" s="64"/>
      <c r="L2427" s="64"/>
      <c r="M2427" s="15"/>
      <c r="N2427" s="81"/>
      <c r="O2427" s="82">
        <v>4620.1376953125</v>
      </c>
      <c r="P2427" s="82">
        <v>8822.25390625</v>
      </c>
      <c r="Q2427" s="75"/>
      <c r="R2427" s="83"/>
      <c r="S2427" s="83"/>
      <c r="T2427" s="77"/>
      <c r="U2427" s="77"/>
      <c r="V2427" s="77"/>
      <c r="W2427" s="77"/>
      <c r="X2427" s="50"/>
      <c r="Y2427" s="50"/>
      <c r="Z2427" s="50"/>
      <c r="AA2427" s="50"/>
      <c r="AB2427" s="49"/>
      <c r="AC2427" s="84">
        <v>2427</v>
      </c>
      <c r="AD24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7" s="78"/>
      <c r="AF2427" s="108"/>
      <c r="AI2427" s="3"/>
      <c r="AJ2427" s="3"/>
    </row>
    <row r="2428" spans="1:36" ht="34.049999999999997" customHeight="1" x14ac:dyDescent="0.3">
      <c r="A2428" s="13" t="s">
        <v>516</v>
      </c>
      <c r="C2428" t="s">
        <v>298</v>
      </c>
      <c r="D2428" s="14"/>
      <c r="E2428" s="14"/>
      <c r="F2428" s="79"/>
      <c r="G2428" s="80"/>
      <c r="H2428" s="14"/>
      <c r="I2428" s="14"/>
      <c r="J2428" s="15" t="s">
        <v>298</v>
      </c>
      <c r="K2428" s="64"/>
      <c r="L2428" s="64"/>
      <c r="M2428" s="15"/>
      <c r="N2428" s="81"/>
      <c r="O2428" s="82">
        <v>9652.7392578125</v>
      </c>
      <c r="P2428" s="82">
        <v>6332.0712890625</v>
      </c>
      <c r="Q2428" s="75"/>
      <c r="R2428" s="83"/>
      <c r="S2428" s="83"/>
      <c r="T2428" s="77"/>
      <c r="U2428" s="77"/>
      <c r="V2428" s="77"/>
      <c r="W2428" s="77"/>
      <c r="X2428" s="50"/>
      <c r="Y2428" s="50"/>
      <c r="Z2428" s="50"/>
      <c r="AA2428" s="50"/>
      <c r="AB2428" s="49"/>
      <c r="AC2428" s="84">
        <v>2428</v>
      </c>
      <c r="AD24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8" s="78"/>
      <c r="AF2428" s="108"/>
      <c r="AI2428" s="3"/>
      <c r="AJ2428" s="3"/>
    </row>
    <row r="2429" spans="1:36" ht="34.049999999999997" customHeight="1" x14ac:dyDescent="0.3">
      <c r="A2429" s="13" t="s">
        <v>517</v>
      </c>
      <c r="C2429" t="s">
        <v>178</v>
      </c>
      <c r="D2429" s="14"/>
      <c r="E2429" s="14"/>
      <c r="F2429" s="79"/>
      <c r="G2429" s="80"/>
      <c r="H2429" s="14"/>
      <c r="I2429" s="14"/>
      <c r="J2429" s="15" t="s">
        <v>178</v>
      </c>
      <c r="K2429" s="64"/>
      <c r="L2429" s="64"/>
      <c r="M2429" s="15"/>
      <c r="N2429" s="81"/>
      <c r="O2429" s="82">
        <v>2039.3983154296875</v>
      </c>
      <c r="P2429" s="82">
        <v>7018.0302734375</v>
      </c>
      <c r="Q2429" s="75"/>
      <c r="R2429" s="83"/>
      <c r="S2429" s="83"/>
      <c r="T2429" s="77"/>
      <c r="U2429" s="77"/>
      <c r="V2429" s="77"/>
      <c r="W2429" s="77"/>
      <c r="X2429" s="50"/>
      <c r="Y2429" s="50"/>
      <c r="Z2429" s="50"/>
      <c r="AA2429" s="50"/>
      <c r="AB2429" s="49"/>
      <c r="AC2429" s="84">
        <v>2429</v>
      </c>
      <c r="AD24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29" s="78"/>
      <c r="AF2429" s="108"/>
      <c r="AI2429" s="3"/>
      <c r="AJ2429" s="3"/>
    </row>
    <row r="2430" spans="1:36" ht="34.049999999999997" customHeight="1" x14ac:dyDescent="0.3">
      <c r="A2430" s="13" t="s">
        <v>518</v>
      </c>
      <c r="C2430" t="s">
        <v>278</v>
      </c>
      <c r="D2430" s="14"/>
      <c r="E2430" s="14"/>
      <c r="F2430" s="79"/>
      <c r="G2430" s="80"/>
      <c r="H2430" s="14"/>
      <c r="I2430" s="14"/>
      <c r="J2430" s="15" t="s">
        <v>278</v>
      </c>
      <c r="K2430" s="64"/>
      <c r="L2430" s="64"/>
      <c r="M2430" s="15"/>
      <c r="N2430" s="81"/>
      <c r="O2430" s="82">
        <v>716.009033203125</v>
      </c>
      <c r="P2430" s="82">
        <v>3125.886962890625</v>
      </c>
      <c r="Q2430" s="75"/>
      <c r="R2430" s="83"/>
      <c r="S2430" s="83"/>
      <c r="T2430" s="77"/>
      <c r="U2430" s="77"/>
      <c r="V2430" s="77"/>
      <c r="W2430" s="77"/>
      <c r="X2430" s="50"/>
      <c r="Y2430" s="50"/>
      <c r="Z2430" s="50"/>
      <c r="AA2430" s="50"/>
      <c r="AB2430" s="49"/>
      <c r="AC2430" s="84">
        <v>2430</v>
      </c>
      <c r="AD24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0" s="78"/>
      <c r="AF2430" s="108"/>
      <c r="AI2430" s="3"/>
      <c r="AJ2430" s="3"/>
    </row>
    <row r="2431" spans="1:36" ht="34.049999999999997" customHeight="1" x14ac:dyDescent="0.3">
      <c r="A2431" s="13" t="s">
        <v>519</v>
      </c>
      <c r="C2431" t="s">
        <v>330</v>
      </c>
      <c r="D2431" s="14"/>
      <c r="E2431" s="14"/>
      <c r="F2431" s="79"/>
      <c r="G2431" s="80"/>
      <c r="H2431" s="14"/>
      <c r="I2431" s="14"/>
      <c r="J2431" s="15" t="s">
        <v>330</v>
      </c>
      <c r="K2431" s="64"/>
      <c r="L2431" s="64"/>
      <c r="M2431" s="15"/>
      <c r="N2431" s="81"/>
      <c r="O2431" s="82">
        <v>9169.2626953125</v>
      </c>
      <c r="P2431" s="82">
        <v>4687.8681640625</v>
      </c>
      <c r="Q2431" s="75"/>
      <c r="R2431" s="83"/>
      <c r="S2431" s="83"/>
      <c r="T2431" s="77"/>
      <c r="U2431" s="77"/>
      <c r="V2431" s="77"/>
      <c r="W2431" s="77"/>
      <c r="X2431" s="50"/>
      <c r="Y2431" s="50"/>
      <c r="Z2431" s="50"/>
      <c r="AA2431" s="50"/>
      <c r="AB2431" s="49"/>
      <c r="AC2431" s="84">
        <v>2431</v>
      </c>
      <c r="AD24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1" s="78"/>
      <c r="AF2431" s="108"/>
      <c r="AI2431" s="3"/>
      <c r="AJ2431" s="3"/>
    </row>
    <row r="2432" spans="1:36" ht="34.049999999999997" customHeight="1" x14ac:dyDescent="0.3">
      <c r="A2432" s="13" t="s">
        <v>520</v>
      </c>
      <c r="C2432" t="s">
        <v>202</v>
      </c>
      <c r="D2432" s="14"/>
      <c r="E2432" s="14"/>
      <c r="F2432" s="79"/>
      <c r="G2432" s="80"/>
      <c r="H2432" s="14"/>
      <c r="I2432" s="14"/>
      <c r="J2432" s="15" t="s">
        <v>202</v>
      </c>
      <c r="K2432" s="64"/>
      <c r="L2432" s="64"/>
      <c r="M2432" s="15"/>
      <c r="N2432" s="81"/>
      <c r="O2432" s="82">
        <v>3780.5166015625</v>
      </c>
      <c r="P2432" s="82">
        <v>6788.77294921875</v>
      </c>
      <c r="Q2432" s="75"/>
      <c r="R2432" s="83"/>
      <c r="S2432" s="83"/>
      <c r="T2432" s="77"/>
      <c r="U2432" s="77"/>
      <c r="V2432" s="77"/>
      <c r="W2432" s="77"/>
      <c r="X2432" s="50"/>
      <c r="Y2432" s="50"/>
      <c r="Z2432" s="50"/>
      <c r="AA2432" s="50"/>
      <c r="AB2432" s="49"/>
      <c r="AC2432" s="84">
        <v>2432</v>
      </c>
      <c r="AD24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2" s="78"/>
      <c r="AF2432" s="108"/>
      <c r="AI2432" s="3"/>
      <c r="AJ2432" s="3"/>
    </row>
    <row r="2433" spans="1:36" ht="34.049999999999997" customHeight="1" x14ac:dyDescent="0.3">
      <c r="A2433" s="13" t="s">
        <v>521</v>
      </c>
      <c r="C2433" t="s">
        <v>331</v>
      </c>
      <c r="D2433" s="14"/>
      <c r="E2433" s="14"/>
      <c r="F2433" s="79"/>
      <c r="G2433" s="80"/>
      <c r="H2433" s="14"/>
      <c r="I2433" s="14"/>
      <c r="J2433" s="15" t="s">
        <v>331</v>
      </c>
      <c r="K2433" s="64"/>
      <c r="L2433" s="64"/>
      <c r="M2433" s="15"/>
      <c r="N2433" s="81"/>
      <c r="O2433" s="82">
        <v>2774.41015625</v>
      </c>
      <c r="P2433" s="82">
        <v>8765.2783203125</v>
      </c>
      <c r="Q2433" s="75"/>
      <c r="R2433" s="83"/>
      <c r="S2433" s="83"/>
      <c r="T2433" s="77"/>
      <c r="U2433" s="77"/>
      <c r="V2433" s="77"/>
      <c r="W2433" s="77"/>
      <c r="X2433" s="50"/>
      <c r="Y2433" s="50"/>
      <c r="Z2433" s="50"/>
      <c r="AA2433" s="50"/>
      <c r="AB2433" s="49"/>
      <c r="AC2433" s="84">
        <v>2433</v>
      </c>
      <c r="AD24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3" s="78"/>
      <c r="AF2433" s="108"/>
      <c r="AI2433" s="3"/>
      <c r="AJ2433" s="3"/>
    </row>
    <row r="2434" spans="1:36" ht="34.049999999999997" customHeight="1" x14ac:dyDescent="0.3">
      <c r="A2434" s="13" t="s">
        <v>522</v>
      </c>
      <c r="C2434" t="s">
        <v>332</v>
      </c>
      <c r="D2434" s="14"/>
      <c r="E2434" s="14"/>
      <c r="F2434" s="79"/>
      <c r="G2434" s="80"/>
      <c r="H2434" s="14"/>
      <c r="I2434" s="14"/>
      <c r="J2434" s="15" t="s">
        <v>332</v>
      </c>
      <c r="K2434" s="64"/>
      <c r="L2434" s="64"/>
      <c r="M2434" s="15"/>
      <c r="N2434" s="81"/>
      <c r="O2434" s="82">
        <v>4758.365234375</v>
      </c>
      <c r="P2434" s="82">
        <v>1120.8072509765625</v>
      </c>
      <c r="Q2434" s="75"/>
      <c r="R2434" s="83"/>
      <c r="S2434" s="83"/>
      <c r="T2434" s="77"/>
      <c r="U2434" s="77"/>
      <c r="V2434" s="77"/>
      <c r="W2434" s="77"/>
      <c r="X2434" s="50"/>
      <c r="Y2434" s="50"/>
      <c r="Z2434" s="50"/>
      <c r="AA2434" s="50"/>
      <c r="AB2434" s="49"/>
      <c r="AC2434" s="84">
        <v>2434</v>
      </c>
      <c r="AD24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4" s="78"/>
      <c r="AF2434" s="108"/>
      <c r="AI2434" s="3"/>
      <c r="AJ2434" s="3"/>
    </row>
    <row r="2435" spans="1:36" ht="34.049999999999997" customHeight="1" x14ac:dyDescent="0.3">
      <c r="A2435" s="13" t="s">
        <v>523</v>
      </c>
      <c r="C2435" t="s">
        <v>202</v>
      </c>
      <c r="D2435" s="14"/>
      <c r="E2435" s="14"/>
      <c r="F2435" s="79"/>
      <c r="G2435" s="80"/>
      <c r="H2435" s="14"/>
      <c r="I2435" s="14"/>
      <c r="J2435" s="15" t="s">
        <v>202</v>
      </c>
      <c r="K2435" s="64"/>
      <c r="L2435" s="64"/>
      <c r="M2435" s="15"/>
      <c r="N2435" s="81"/>
      <c r="O2435" s="82">
        <v>5596.6953125</v>
      </c>
      <c r="P2435" s="82">
        <v>8894.1533203125</v>
      </c>
      <c r="Q2435" s="75"/>
      <c r="R2435" s="83"/>
      <c r="S2435" s="83"/>
      <c r="T2435" s="77"/>
      <c r="U2435" s="77"/>
      <c r="V2435" s="77"/>
      <c r="W2435" s="77"/>
      <c r="X2435" s="50"/>
      <c r="Y2435" s="50"/>
      <c r="Z2435" s="50"/>
      <c r="AA2435" s="50"/>
      <c r="AB2435" s="49"/>
      <c r="AC2435" s="84">
        <v>2435</v>
      </c>
      <c r="AD24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5" s="78"/>
      <c r="AF2435" s="108"/>
      <c r="AI2435" s="3"/>
      <c r="AJ2435" s="3"/>
    </row>
    <row r="2436" spans="1:36" ht="34.049999999999997" customHeight="1" x14ac:dyDescent="0.3">
      <c r="A2436" s="13" t="s">
        <v>524</v>
      </c>
      <c r="C2436" t="s">
        <v>211</v>
      </c>
      <c r="D2436" s="14"/>
      <c r="E2436" s="14"/>
      <c r="F2436" s="79"/>
      <c r="G2436" s="80"/>
      <c r="H2436" s="14"/>
      <c r="I2436" s="14"/>
      <c r="J2436" s="15" t="s">
        <v>211</v>
      </c>
      <c r="K2436" s="64"/>
      <c r="L2436" s="64"/>
      <c r="M2436" s="15"/>
      <c r="N2436" s="81"/>
      <c r="O2436" s="82">
        <v>4100.00732421875</v>
      </c>
      <c r="P2436" s="82">
        <v>9643.478515625</v>
      </c>
      <c r="Q2436" s="75"/>
      <c r="R2436" s="83"/>
      <c r="S2436" s="83"/>
      <c r="T2436" s="77"/>
      <c r="U2436" s="77"/>
      <c r="V2436" s="77"/>
      <c r="W2436" s="77"/>
      <c r="X2436" s="50"/>
      <c r="Y2436" s="50"/>
      <c r="Z2436" s="50"/>
      <c r="AA2436" s="50"/>
      <c r="AB2436" s="49"/>
      <c r="AC2436" s="84">
        <v>2436</v>
      </c>
      <c r="AD24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6" s="78"/>
      <c r="AF2436" s="108"/>
      <c r="AI2436" s="3"/>
      <c r="AJ2436" s="3"/>
    </row>
    <row r="2437" spans="1:36" ht="34.049999999999997" customHeight="1" x14ac:dyDescent="0.3">
      <c r="A2437" s="13" t="s">
        <v>525</v>
      </c>
      <c r="C2437" t="s">
        <v>211</v>
      </c>
      <c r="D2437" s="14"/>
      <c r="E2437" s="14"/>
      <c r="F2437" s="79"/>
      <c r="G2437" s="80"/>
      <c r="H2437" s="14"/>
      <c r="I2437" s="14"/>
      <c r="J2437" s="15" t="s">
        <v>211</v>
      </c>
      <c r="K2437" s="64"/>
      <c r="L2437" s="64"/>
      <c r="M2437" s="15"/>
      <c r="N2437" s="81"/>
      <c r="O2437" s="82">
        <v>7714.8203125</v>
      </c>
      <c r="P2437" s="82">
        <v>8824.3232421875</v>
      </c>
      <c r="Q2437" s="75"/>
      <c r="R2437" s="83"/>
      <c r="S2437" s="83"/>
      <c r="T2437" s="77"/>
      <c r="U2437" s="77"/>
      <c r="V2437" s="77"/>
      <c r="W2437" s="77"/>
      <c r="X2437" s="50"/>
      <c r="Y2437" s="50"/>
      <c r="Z2437" s="50"/>
      <c r="AA2437" s="50"/>
      <c r="AB2437" s="49"/>
      <c r="AC2437" s="84">
        <v>2437</v>
      </c>
      <c r="AD24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7" s="78"/>
      <c r="AF2437" s="108"/>
      <c r="AI2437" s="3"/>
      <c r="AJ2437" s="3"/>
    </row>
    <row r="2438" spans="1:36" ht="34.049999999999997" customHeight="1" x14ac:dyDescent="0.3">
      <c r="A2438" s="13" t="s">
        <v>526</v>
      </c>
      <c r="C2438" t="s">
        <v>174</v>
      </c>
      <c r="D2438" s="14"/>
      <c r="E2438" s="14"/>
      <c r="F2438" s="79"/>
      <c r="G2438" s="80"/>
      <c r="H2438" s="14"/>
      <c r="I2438" s="14"/>
      <c r="J2438" s="15" t="s">
        <v>174</v>
      </c>
      <c r="K2438" s="64"/>
      <c r="L2438" s="64"/>
      <c r="M2438" s="15"/>
      <c r="N2438" s="81"/>
      <c r="O2438" s="82">
        <v>5003.55419921875</v>
      </c>
      <c r="P2438" s="82">
        <v>1082.1485595703125</v>
      </c>
      <c r="Q2438" s="75"/>
      <c r="R2438" s="83"/>
      <c r="S2438" s="83"/>
      <c r="T2438" s="77"/>
      <c r="U2438" s="77"/>
      <c r="V2438" s="77"/>
      <c r="W2438" s="77"/>
      <c r="X2438" s="50"/>
      <c r="Y2438" s="50"/>
      <c r="Z2438" s="50"/>
      <c r="AA2438" s="50"/>
      <c r="AB2438" s="49"/>
      <c r="AC2438" s="84">
        <v>2438</v>
      </c>
      <c r="AD24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8" s="78"/>
      <c r="AF2438" s="108"/>
      <c r="AI2438" s="3"/>
      <c r="AJ2438" s="3"/>
    </row>
    <row r="2439" spans="1:36" ht="34.049999999999997" customHeight="1" x14ac:dyDescent="0.3">
      <c r="A2439" s="13" t="s">
        <v>527</v>
      </c>
      <c r="C2439" t="s">
        <v>324</v>
      </c>
      <c r="D2439" s="14"/>
      <c r="E2439" s="14"/>
      <c r="F2439" s="79"/>
      <c r="G2439" s="80"/>
      <c r="H2439" s="14"/>
      <c r="I2439" s="14"/>
      <c r="J2439" s="15" t="s">
        <v>324</v>
      </c>
      <c r="K2439" s="64"/>
      <c r="L2439" s="64"/>
      <c r="M2439" s="15"/>
      <c r="N2439" s="81"/>
      <c r="O2439" s="82">
        <v>9631.0654296875</v>
      </c>
      <c r="P2439" s="82">
        <v>3553.833984375</v>
      </c>
      <c r="Q2439" s="75"/>
      <c r="R2439" s="83"/>
      <c r="S2439" s="83"/>
      <c r="T2439" s="77"/>
      <c r="U2439" s="77"/>
      <c r="V2439" s="77"/>
      <c r="W2439" s="77"/>
      <c r="X2439" s="50"/>
      <c r="Y2439" s="50"/>
      <c r="Z2439" s="50"/>
      <c r="AA2439" s="50"/>
      <c r="AB2439" s="49"/>
      <c r="AC2439" s="84">
        <v>2439</v>
      </c>
      <c r="AD24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39" s="78"/>
      <c r="AF2439" s="108"/>
      <c r="AI2439" s="3"/>
      <c r="AJ2439" s="3"/>
    </row>
    <row r="2440" spans="1:36" ht="34.049999999999997" customHeight="1" x14ac:dyDescent="0.3">
      <c r="A2440" s="13" t="s">
        <v>528</v>
      </c>
      <c r="C2440" t="s">
        <v>333</v>
      </c>
      <c r="D2440" s="14"/>
      <c r="E2440" s="14"/>
      <c r="F2440" s="79"/>
      <c r="G2440" s="80"/>
      <c r="H2440" s="14"/>
      <c r="I2440" s="14"/>
      <c r="J2440" s="15" t="s">
        <v>333</v>
      </c>
      <c r="K2440" s="64"/>
      <c r="L2440" s="64"/>
      <c r="M2440" s="15"/>
      <c r="N2440" s="81"/>
      <c r="O2440" s="82">
        <v>7337.6435546875</v>
      </c>
      <c r="P2440" s="82">
        <v>8665.62109375</v>
      </c>
      <c r="Q2440" s="75"/>
      <c r="R2440" s="83"/>
      <c r="S2440" s="83"/>
      <c r="T2440" s="77"/>
      <c r="U2440" s="77"/>
      <c r="V2440" s="77"/>
      <c r="W2440" s="77"/>
      <c r="X2440" s="50"/>
      <c r="Y2440" s="50"/>
      <c r="Z2440" s="50"/>
      <c r="AA2440" s="50"/>
      <c r="AB2440" s="49"/>
      <c r="AC2440" s="84">
        <v>2440</v>
      </c>
      <c r="AD24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0" s="78"/>
      <c r="AF2440" s="108"/>
      <c r="AI2440" s="3"/>
      <c r="AJ2440" s="3"/>
    </row>
    <row r="2441" spans="1:36" ht="34.049999999999997" customHeight="1" x14ac:dyDescent="0.3">
      <c r="A2441" s="13" t="s">
        <v>529</v>
      </c>
      <c r="C2441" t="s">
        <v>191</v>
      </c>
      <c r="D2441" s="14"/>
      <c r="E2441" s="14"/>
      <c r="F2441" s="79"/>
      <c r="G2441" s="80"/>
      <c r="H2441" s="14"/>
      <c r="I2441" s="14"/>
      <c r="J2441" s="15" t="s">
        <v>191</v>
      </c>
      <c r="K2441" s="64"/>
      <c r="L2441" s="64"/>
      <c r="M2441" s="15"/>
      <c r="N2441" s="81"/>
      <c r="O2441" s="82">
        <v>8012.6396484375</v>
      </c>
      <c r="P2441" s="82">
        <v>917.73565673828125</v>
      </c>
      <c r="Q2441" s="75"/>
      <c r="R2441" s="83"/>
      <c r="S2441" s="83"/>
      <c r="T2441" s="77"/>
      <c r="U2441" s="77"/>
      <c r="V2441" s="77"/>
      <c r="W2441" s="77"/>
      <c r="X2441" s="50"/>
      <c r="Y2441" s="50"/>
      <c r="Z2441" s="50"/>
      <c r="AA2441" s="50"/>
      <c r="AB2441" s="49"/>
      <c r="AC2441" s="84">
        <v>2441</v>
      </c>
      <c r="AD24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1" s="78"/>
      <c r="AF2441" s="108"/>
      <c r="AI2441" s="3"/>
      <c r="AJ2441" s="3"/>
    </row>
    <row r="2442" spans="1:36" ht="34.049999999999997" customHeight="1" x14ac:dyDescent="0.3">
      <c r="A2442" s="13" t="s">
        <v>530</v>
      </c>
      <c r="C2442" t="s">
        <v>275</v>
      </c>
      <c r="D2442" s="14"/>
      <c r="E2442" s="14"/>
      <c r="F2442" s="79"/>
      <c r="G2442" s="80"/>
      <c r="H2442" s="14"/>
      <c r="I2442" s="14"/>
      <c r="J2442" s="15" t="s">
        <v>275</v>
      </c>
      <c r="K2442" s="64"/>
      <c r="L2442" s="64"/>
      <c r="M2442" s="15"/>
      <c r="N2442" s="81"/>
      <c r="O2442" s="82">
        <v>3643.04638671875</v>
      </c>
      <c r="P2442" s="82">
        <v>5098.83056640625</v>
      </c>
      <c r="Q2442" s="75"/>
      <c r="R2442" s="83"/>
      <c r="S2442" s="83"/>
      <c r="T2442" s="77"/>
      <c r="U2442" s="77"/>
      <c r="V2442" s="77"/>
      <c r="W2442" s="77"/>
      <c r="X2442" s="50"/>
      <c r="Y2442" s="50"/>
      <c r="Z2442" s="50"/>
      <c r="AA2442" s="50"/>
      <c r="AB2442" s="49"/>
      <c r="AC2442" s="84">
        <v>2442</v>
      </c>
      <c r="AD24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2" s="78"/>
      <c r="AF2442" s="108"/>
      <c r="AI2442" s="3"/>
      <c r="AJ2442" s="3"/>
    </row>
    <row r="2443" spans="1:36" ht="34.049999999999997" customHeight="1" x14ac:dyDescent="0.3">
      <c r="A2443" s="13" t="s">
        <v>531</v>
      </c>
      <c r="C2443" t="s">
        <v>188</v>
      </c>
      <c r="D2443" s="14"/>
      <c r="E2443" s="14"/>
      <c r="F2443" s="79"/>
      <c r="G2443" s="80"/>
      <c r="H2443" s="14"/>
      <c r="I2443" s="14"/>
      <c r="J2443" s="15" t="s">
        <v>188</v>
      </c>
      <c r="K2443" s="64"/>
      <c r="L2443" s="64"/>
      <c r="M2443" s="15"/>
      <c r="N2443" s="81"/>
      <c r="O2443" s="82">
        <v>5276.59814453125</v>
      </c>
      <c r="P2443" s="82">
        <v>1643.727294921875</v>
      </c>
      <c r="Q2443" s="75"/>
      <c r="R2443" s="83"/>
      <c r="S2443" s="83"/>
      <c r="T2443" s="77"/>
      <c r="U2443" s="77"/>
      <c r="V2443" s="77"/>
      <c r="W2443" s="77"/>
      <c r="X2443" s="50"/>
      <c r="Y2443" s="50"/>
      <c r="Z2443" s="50"/>
      <c r="AA2443" s="50"/>
      <c r="AB2443" s="49"/>
      <c r="AC2443" s="84">
        <v>2443</v>
      </c>
      <c r="AD24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3" s="78"/>
      <c r="AF2443" s="108"/>
      <c r="AI2443" s="3"/>
      <c r="AJ2443" s="3"/>
    </row>
    <row r="2444" spans="1:36" ht="34.049999999999997" customHeight="1" x14ac:dyDescent="0.3">
      <c r="A2444" s="13" t="s">
        <v>532</v>
      </c>
      <c r="C2444" t="s">
        <v>176</v>
      </c>
      <c r="D2444" s="14"/>
      <c r="E2444" s="14"/>
      <c r="F2444" s="79"/>
      <c r="G2444" s="80"/>
      <c r="H2444" s="14"/>
      <c r="I2444" s="14"/>
      <c r="J2444" s="15" t="s">
        <v>176</v>
      </c>
      <c r="K2444" s="64"/>
      <c r="L2444" s="64"/>
      <c r="M2444" s="15"/>
      <c r="N2444" s="81"/>
      <c r="O2444" s="82">
        <v>1146.126953125</v>
      </c>
      <c r="P2444" s="82">
        <v>895.13104248046875</v>
      </c>
      <c r="Q2444" s="75"/>
      <c r="R2444" s="83"/>
      <c r="S2444" s="83"/>
      <c r="T2444" s="77"/>
      <c r="U2444" s="77"/>
      <c r="V2444" s="77"/>
      <c r="W2444" s="77"/>
      <c r="X2444" s="50"/>
      <c r="Y2444" s="50"/>
      <c r="Z2444" s="50"/>
      <c r="AA2444" s="50"/>
      <c r="AB2444" s="49"/>
      <c r="AC2444" s="84">
        <v>2444</v>
      </c>
      <c r="AD24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4" s="78"/>
      <c r="AF2444" s="108"/>
      <c r="AI2444" s="3"/>
      <c r="AJ2444" s="3"/>
    </row>
    <row r="2445" spans="1:36" ht="34.049999999999997" customHeight="1" x14ac:dyDescent="0.3">
      <c r="A2445" s="13" t="s">
        <v>533</v>
      </c>
      <c r="C2445" t="s">
        <v>334</v>
      </c>
      <c r="D2445" s="14"/>
      <c r="E2445" s="14"/>
      <c r="F2445" s="79"/>
      <c r="G2445" s="80"/>
      <c r="H2445" s="14"/>
      <c r="I2445" s="14"/>
      <c r="J2445" s="15" t="s">
        <v>334</v>
      </c>
      <c r="K2445" s="64"/>
      <c r="L2445" s="64"/>
      <c r="M2445" s="15"/>
      <c r="N2445" s="81"/>
      <c r="O2445" s="82">
        <v>8144.98681640625</v>
      </c>
      <c r="P2445" s="82">
        <v>2095.3828125</v>
      </c>
      <c r="Q2445" s="75"/>
      <c r="R2445" s="83"/>
      <c r="S2445" s="83"/>
      <c r="T2445" s="77"/>
      <c r="U2445" s="77"/>
      <c r="V2445" s="77"/>
      <c r="W2445" s="77"/>
      <c r="X2445" s="50"/>
      <c r="Y2445" s="50"/>
      <c r="Z2445" s="50"/>
      <c r="AA2445" s="50"/>
      <c r="AB2445" s="49"/>
      <c r="AC2445" s="84">
        <v>2445</v>
      </c>
      <c r="AD24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5" s="78"/>
      <c r="AF2445" s="108"/>
      <c r="AI2445" s="3"/>
      <c r="AJ2445" s="3"/>
    </row>
    <row r="2446" spans="1:36" ht="34.049999999999997" customHeight="1" x14ac:dyDescent="0.3">
      <c r="A2446" s="13" t="s">
        <v>534</v>
      </c>
      <c r="C2446" t="s">
        <v>335</v>
      </c>
      <c r="D2446" s="14"/>
      <c r="E2446" s="14"/>
      <c r="F2446" s="79"/>
      <c r="G2446" s="80"/>
      <c r="H2446" s="14"/>
      <c r="I2446" s="14"/>
      <c r="J2446" s="15" t="s">
        <v>335</v>
      </c>
      <c r="K2446" s="64"/>
      <c r="L2446" s="64"/>
      <c r="M2446" s="15"/>
      <c r="N2446" s="81"/>
      <c r="O2446" s="82">
        <v>3373.20849609375</v>
      </c>
      <c r="P2446" s="82">
        <v>9542.423828125</v>
      </c>
      <c r="Q2446" s="75"/>
      <c r="R2446" s="83"/>
      <c r="S2446" s="83"/>
      <c r="T2446" s="77"/>
      <c r="U2446" s="77"/>
      <c r="V2446" s="77"/>
      <c r="W2446" s="77"/>
      <c r="X2446" s="50"/>
      <c r="Y2446" s="50"/>
      <c r="Z2446" s="50"/>
      <c r="AA2446" s="50"/>
      <c r="AB2446" s="49"/>
      <c r="AC2446" s="84">
        <v>2446</v>
      </c>
      <c r="AD24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6" s="78"/>
      <c r="AF2446" s="108"/>
      <c r="AI2446" s="3"/>
      <c r="AJ2446" s="3"/>
    </row>
    <row r="2447" spans="1:36" ht="34.049999999999997" customHeight="1" x14ac:dyDescent="0.3">
      <c r="A2447" s="13" t="s">
        <v>535</v>
      </c>
      <c r="C2447" t="s">
        <v>294</v>
      </c>
      <c r="D2447" s="14"/>
      <c r="E2447" s="14"/>
      <c r="F2447" s="79"/>
      <c r="G2447" s="80"/>
      <c r="H2447" s="14"/>
      <c r="I2447" s="14"/>
      <c r="J2447" s="15" t="s">
        <v>294</v>
      </c>
      <c r="K2447" s="64"/>
      <c r="L2447" s="64"/>
      <c r="M2447" s="15"/>
      <c r="N2447" s="81"/>
      <c r="O2447" s="82">
        <v>6319.013671875</v>
      </c>
      <c r="P2447" s="82">
        <v>8411.8173828125</v>
      </c>
      <c r="Q2447" s="75"/>
      <c r="R2447" s="83"/>
      <c r="S2447" s="83"/>
      <c r="T2447" s="77"/>
      <c r="U2447" s="77"/>
      <c r="V2447" s="77"/>
      <c r="W2447" s="77"/>
      <c r="X2447" s="50"/>
      <c r="Y2447" s="50"/>
      <c r="Z2447" s="50"/>
      <c r="AA2447" s="50"/>
      <c r="AB2447" s="49"/>
      <c r="AC2447" s="84">
        <v>2447</v>
      </c>
      <c r="AD24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7" s="78"/>
      <c r="AF2447" s="108"/>
      <c r="AI2447" s="3"/>
      <c r="AJ2447" s="3"/>
    </row>
    <row r="2448" spans="1:36" ht="34.049999999999997" customHeight="1" x14ac:dyDescent="0.3">
      <c r="A2448" s="13" t="s">
        <v>536</v>
      </c>
      <c r="C2448" t="s">
        <v>188</v>
      </c>
      <c r="D2448" s="14"/>
      <c r="E2448" s="14"/>
      <c r="F2448" s="79"/>
      <c r="G2448" s="80"/>
      <c r="H2448" s="14"/>
      <c r="I2448" s="14"/>
      <c r="J2448" s="15" t="s">
        <v>188</v>
      </c>
      <c r="K2448" s="64"/>
      <c r="L2448" s="64"/>
      <c r="M2448" s="15"/>
      <c r="N2448" s="81"/>
      <c r="O2448" s="82">
        <v>5269.4033203125</v>
      </c>
      <c r="P2448" s="82">
        <v>9600.126953125</v>
      </c>
      <c r="Q2448" s="75"/>
      <c r="R2448" s="83"/>
      <c r="S2448" s="83"/>
      <c r="T2448" s="77"/>
      <c r="U2448" s="77"/>
      <c r="V2448" s="77"/>
      <c r="W2448" s="77"/>
      <c r="X2448" s="50"/>
      <c r="Y2448" s="50"/>
      <c r="Z2448" s="50"/>
      <c r="AA2448" s="50"/>
      <c r="AB2448" s="49"/>
      <c r="AC2448" s="84">
        <v>2448</v>
      </c>
      <c r="AD24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8" s="78"/>
      <c r="AF2448" s="108"/>
      <c r="AI2448" s="3"/>
      <c r="AJ2448" s="3"/>
    </row>
    <row r="2449" spans="1:36" ht="34.049999999999997" customHeight="1" x14ac:dyDescent="0.3">
      <c r="A2449" s="13" t="s">
        <v>537</v>
      </c>
      <c r="C2449" t="s">
        <v>336</v>
      </c>
      <c r="D2449" s="14"/>
      <c r="E2449" s="14"/>
      <c r="F2449" s="79"/>
      <c r="G2449" s="80"/>
      <c r="H2449" s="14"/>
      <c r="I2449" s="14"/>
      <c r="J2449" s="15" t="s">
        <v>336</v>
      </c>
      <c r="K2449" s="64"/>
      <c r="L2449" s="64"/>
      <c r="M2449" s="15"/>
      <c r="N2449" s="81"/>
      <c r="O2449" s="82">
        <v>6842.54248046875</v>
      </c>
      <c r="P2449" s="82">
        <v>1747.85009765625</v>
      </c>
      <c r="Q2449" s="75"/>
      <c r="R2449" s="83"/>
      <c r="S2449" s="83"/>
      <c r="T2449" s="77"/>
      <c r="U2449" s="77"/>
      <c r="V2449" s="77"/>
      <c r="W2449" s="77"/>
      <c r="X2449" s="50"/>
      <c r="Y2449" s="50"/>
      <c r="Z2449" s="50"/>
      <c r="AA2449" s="50"/>
      <c r="AB2449" s="49"/>
      <c r="AC2449" s="84">
        <v>2449</v>
      </c>
      <c r="AD24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49" s="78"/>
      <c r="AF2449" s="108"/>
      <c r="AI2449" s="3"/>
      <c r="AJ2449" s="3"/>
    </row>
    <row r="2450" spans="1:36" ht="34.049999999999997" customHeight="1" x14ac:dyDescent="0.3">
      <c r="A2450" s="13" t="s">
        <v>538</v>
      </c>
      <c r="C2450" t="s">
        <v>194</v>
      </c>
      <c r="D2450" s="14"/>
      <c r="E2450" s="14"/>
      <c r="F2450" s="79"/>
      <c r="G2450" s="80"/>
      <c r="H2450" s="14"/>
      <c r="I2450" s="14"/>
      <c r="J2450" s="15" t="s">
        <v>194</v>
      </c>
      <c r="K2450" s="64"/>
      <c r="L2450" s="64"/>
      <c r="M2450" s="15"/>
      <c r="N2450" s="81"/>
      <c r="O2450" s="82">
        <v>8465.3037109375</v>
      </c>
      <c r="P2450" s="82">
        <v>3563.80859375</v>
      </c>
      <c r="Q2450" s="75"/>
      <c r="R2450" s="83"/>
      <c r="S2450" s="83"/>
      <c r="T2450" s="77"/>
      <c r="U2450" s="77"/>
      <c r="V2450" s="77"/>
      <c r="W2450" s="77"/>
      <c r="X2450" s="50"/>
      <c r="Y2450" s="50"/>
      <c r="Z2450" s="50"/>
      <c r="AA2450" s="50"/>
      <c r="AB2450" s="49"/>
      <c r="AC2450" s="84">
        <v>2450</v>
      </c>
      <c r="AD24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0" s="78"/>
      <c r="AF2450" s="108"/>
      <c r="AI2450" s="3"/>
      <c r="AJ2450" s="3"/>
    </row>
    <row r="2451" spans="1:36" ht="34.049999999999997" customHeight="1" x14ac:dyDescent="0.3">
      <c r="A2451" s="13" t="s">
        <v>539</v>
      </c>
      <c r="C2451" t="s">
        <v>176</v>
      </c>
      <c r="D2451" s="14"/>
      <c r="E2451" s="14"/>
      <c r="F2451" s="79"/>
      <c r="G2451" s="80"/>
      <c r="H2451" s="14"/>
      <c r="I2451" s="14"/>
      <c r="J2451" s="15" t="s">
        <v>176</v>
      </c>
      <c r="K2451" s="64"/>
      <c r="L2451" s="64"/>
      <c r="M2451" s="15"/>
      <c r="N2451" s="81"/>
      <c r="O2451" s="82">
        <v>2054.98583984375</v>
      </c>
      <c r="P2451" s="82">
        <v>1996.46923828125</v>
      </c>
      <c r="Q2451" s="75"/>
      <c r="R2451" s="83"/>
      <c r="S2451" s="83"/>
      <c r="T2451" s="77"/>
      <c r="U2451" s="77"/>
      <c r="V2451" s="77"/>
      <c r="W2451" s="77"/>
      <c r="X2451" s="50"/>
      <c r="Y2451" s="50"/>
      <c r="Z2451" s="50"/>
      <c r="AA2451" s="50"/>
      <c r="AB2451" s="49"/>
      <c r="AC2451" s="84">
        <v>2451</v>
      </c>
      <c r="AD24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1" s="78"/>
      <c r="AF2451" s="108"/>
      <c r="AI2451" s="3"/>
      <c r="AJ2451" s="3"/>
    </row>
    <row r="2452" spans="1:36" ht="34.049999999999997" customHeight="1" x14ac:dyDescent="0.3">
      <c r="A2452" s="13" t="s">
        <v>540</v>
      </c>
      <c r="C2452" t="s">
        <v>199</v>
      </c>
      <c r="D2452" s="14"/>
      <c r="E2452" s="14"/>
      <c r="F2452" s="79"/>
      <c r="G2452" s="80"/>
      <c r="H2452" s="14"/>
      <c r="I2452" s="14"/>
      <c r="J2452" s="15" t="s">
        <v>199</v>
      </c>
      <c r="K2452" s="64"/>
      <c r="L2452" s="64"/>
      <c r="M2452" s="15"/>
      <c r="N2452" s="81"/>
      <c r="O2452" s="82">
        <v>879.53778076171875</v>
      </c>
      <c r="P2452" s="82">
        <v>4840.93603515625</v>
      </c>
      <c r="Q2452" s="75"/>
      <c r="R2452" s="83"/>
      <c r="S2452" s="83"/>
      <c r="T2452" s="77"/>
      <c r="U2452" s="77"/>
      <c r="V2452" s="77"/>
      <c r="W2452" s="77"/>
      <c r="X2452" s="50"/>
      <c r="Y2452" s="50"/>
      <c r="Z2452" s="50"/>
      <c r="AA2452" s="50"/>
      <c r="AB2452" s="49"/>
      <c r="AC2452" s="84">
        <v>2452</v>
      </c>
      <c r="AD24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2" s="78"/>
      <c r="AF2452" s="108"/>
      <c r="AI2452" s="3"/>
      <c r="AJ2452" s="3"/>
    </row>
    <row r="2453" spans="1:36" ht="34.049999999999997" customHeight="1" x14ac:dyDescent="0.3">
      <c r="A2453" s="13" t="s">
        <v>541</v>
      </c>
      <c r="C2453" t="s">
        <v>337</v>
      </c>
      <c r="D2453" s="14"/>
      <c r="E2453" s="14"/>
      <c r="F2453" s="79"/>
      <c r="G2453" s="80"/>
      <c r="H2453" s="14"/>
      <c r="I2453" s="14"/>
      <c r="J2453" s="15" t="s">
        <v>337</v>
      </c>
      <c r="K2453" s="64"/>
      <c r="L2453" s="64"/>
      <c r="M2453" s="15"/>
      <c r="N2453" s="81"/>
      <c r="O2453" s="82">
        <v>2892.33740234375</v>
      </c>
      <c r="P2453" s="82">
        <v>1651.00439453125</v>
      </c>
      <c r="Q2453" s="75"/>
      <c r="R2453" s="83"/>
      <c r="S2453" s="83"/>
      <c r="T2453" s="77"/>
      <c r="U2453" s="77"/>
      <c r="V2453" s="77"/>
      <c r="W2453" s="77"/>
      <c r="X2453" s="50"/>
      <c r="Y2453" s="50"/>
      <c r="Z2453" s="50"/>
      <c r="AA2453" s="50"/>
      <c r="AB2453" s="49"/>
      <c r="AC2453" s="84">
        <v>2453</v>
      </c>
      <c r="AD24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3" s="78"/>
      <c r="AF2453" s="108"/>
      <c r="AI2453" s="3"/>
      <c r="AJ2453" s="3"/>
    </row>
    <row r="2454" spans="1:36" ht="34.049999999999997" customHeight="1" x14ac:dyDescent="0.3">
      <c r="A2454" s="13" t="s">
        <v>542</v>
      </c>
      <c r="C2454" t="s">
        <v>338</v>
      </c>
      <c r="D2454" s="14"/>
      <c r="E2454" s="14"/>
      <c r="F2454" s="79"/>
      <c r="G2454" s="80"/>
      <c r="H2454" s="14"/>
      <c r="I2454" s="14"/>
      <c r="J2454" s="15" t="s">
        <v>338</v>
      </c>
      <c r="K2454" s="64"/>
      <c r="L2454" s="64"/>
      <c r="M2454" s="15"/>
      <c r="N2454" s="81"/>
      <c r="O2454" s="82">
        <v>5495.96533203125</v>
      </c>
      <c r="P2454" s="82">
        <v>8911.169921875</v>
      </c>
      <c r="Q2454" s="75"/>
      <c r="R2454" s="83"/>
      <c r="S2454" s="83"/>
      <c r="T2454" s="77"/>
      <c r="U2454" s="77"/>
      <c r="V2454" s="77"/>
      <c r="W2454" s="77"/>
      <c r="X2454" s="50"/>
      <c r="Y2454" s="50"/>
      <c r="Z2454" s="50"/>
      <c r="AA2454" s="50"/>
      <c r="AB2454" s="49"/>
      <c r="AC2454" s="84">
        <v>2454</v>
      </c>
      <c r="AD24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4" s="78"/>
      <c r="AF2454" s="108"/>
      <c r="AI2454" s="3"/>
      <c r="AJ2454" s="3"/>
    </row>
    <row r="2455" spans="1:36" ht="34.049999999999997" customHeight="1" x14ac:dyDescent="0.3">
      <c r="A2455" s="13" t="s">
        <v>543</v>
      </c>
      <c r="C2455" t="s">
        <v>231</v>
      </c>
      <c r="D2455" s="14"/>
      <c r="E2455" s="14"/>
      <c r="F2455" s="79"/>
      <c r="G2455" s="80"/>
      <c r="H2455" s="14"/>
      <c r="I2455" s="14"/>
      <c r="J2455" s="15" t="s">
        <v>231</v>
      </c>
      <c r="K2455" s="64"/>
      <c r="L2455" s="64"/>
      <c r="M2455" s="15"/>
      <c r="N2455" s="81"/>
      <c r="O2455" s="82">
        <v>7976.61279296875</v>
      </c>
      <c r="P2455" s="82">
        <v>4290.9697265625</v>
      </c>
      <c r="Q2455" s="75"/>
      <c r="R2455" s="83"/>
      <c r="S2455" s="83"/>
      <c r="T2455" s="77"/>
      <c r="U2455" s="77"/>
      <c r="V2455" s="77"/>
      <c r="W2455" s="77"/>
      <c r="X2455" s="50"/>
      <c r="Y2455" s="50"/>
      <c r="Z2455" s="50"/>
      <c r="AA2455" s="50"/>
      <c r="AB2455" s="49"/>
      <c r="AC2455" s="84">
        <v>2455</v>
      </c>
      <c r="AD24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5" s="78"/>
      <c r="AF2455" s="108"/>
      <c r="AI2455" s="3"/>
      <c r="AJ2455" s="3"/>
    </row>
    <row r="2456" spans="1:36" ht="34.049999999999997" customHeight="1" x14ac:dyDescent="0.3">
      <c r="A2456" s="13" t="s">
        <v>544</v>
      </c>
      <c r="C2456" t="s">
        <v>339</v>
      </c>
      <c r="D2456" s="14"/>
      <c r="E2456" s="14"/>
      <c r="F2456" s="79"/>
      <c r="G2456" s="80"/>
      <c r="H2456" s="14"/>
      <c r="I2456" s="14"/>
      <c r="J2456" s="15" t="s">
        <v>339</v>
      </c>
      <c r="K2456" s="64"/>
      <c r="L2456" s="64"/>
      <c r="M2456" s="15"/>
      <c r="N2456" s="81"/>
      <c r="O2456" s="82">
        <v>8942.189453125</v>
      </c>
      <c r="P2456" s="82">
        <v>6414.95703125</v>
      </c>
      <c r="Q2456" s="75"/>
      <c r="R2456" s="83"/>
      <c r="S2456" s="83"/>
      <c r="T2456" s="77"/>
      <c r="U2456" s="77"/>
      <c r="V2456" s="77"/>
      <c r="W2456" s="77"/>
      <c r="X2456" s="50"/>
      <c r="Y2456" s="50"/>
      <c r="Z2456" s="50"/>
      <c r="AA2456" s="50"/>
      <c r="AB2456" s="49"/>
      <c r="AC2456" s="84">
        <v>2456</v>
      </c>
      <c r="AD24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6" s="78"/>
      <c r="AF2456" s="108"/>
      <c r="AI2456" s="3"/>
      <c r="AJ2456" s="3"/>
    </row>
    <row r="2457" spans="1:36" ht="34.049999999999997" customHeight="1" x14ac:dyDescent="0.3">
      <c r="A2457" s="13" t="s">
        <v>545</v>
      </c>
      <c r="C2457" t="s">
        <v>340</v>
      </c>
      <c r="D2457" s="14"/>
      <c r="E2457" s="14"/>
      <c r="F2457" s="79"/>
      <c r="G2457" s="80"/>
      <c r="H2457" s="14"/>
      <c r="I2457" s="14"/>
      <c r="J2457" s="15" t="s">
        <v>340</v>
      </c>
      <c r="K2457" s="64"/>
      <c r="L2457" s="64"/>
      <c r="M2457" s="15"/>
      <c r="N2457" s="81"/>
      <c r="O2457" s="82">
        <v>8300.4326171875</v>
      </c>
      <c r="P2457" s="82">
        <v>3566.41845703125</v>
      </c>
      <c r="Q2457" s="75"/>
      <c r="R2457" s="83"/>
      <c r="S2457" s="83"/>
      <c r="T2457" s="77"/>
      <c r="U2457" s="77"/>
      <c r="V2457" s="77"/>
      <c r="W2457" s="77"/>
      <c r="X2457" s="50"/>
      <c r="Y2457" s="50"/>
      <c r="Z2457" s="50"/>
      <c r="AA2457" s="50"/>
      <c r="AB2457" s="49"/>
      <c r="AC2457" s="84">
        <v>2457</v>
      </c>
      <c r="AD24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7" s="78"/>
      <c r="AF2457" s="108"/>
      <c r="AI2457" s="3"/>
      <c r="AJ2457" s="3"/>
    </row>
    <row r="2458" spans="1:36" ht="34.049999999999997" customHeight="1" x14ac:dyDescent="0.3">
      <c r="A2458" s="13" t="s">
        <v>546</v>
      </c>
      <c r="C2458" t="s">
        <v>341</v>
      </c>
      <c r="D2458" s="14"/>
      <c r="E2458" s="14"/>
      <c r="F2458" s="79"/>
      <c r="G2458" s="80"/>
      <c r="H2458" s="14"/>
      <c r="I2458" s="14"/>
      <c r="J2458" s="15" t="s">
        <v>341</v>
      </c>
      <c r="K2458" s="64"/>
      <c r="L2458" s="64"/>
      <c r="M2458" s="15"/>
      <c r="N2458" s="81"/>
      <c r="O2458" s="82">
        <v>6490.8984375</v>
      </c>
      <c r="P2458" s="82">
        <v>9618.779296875</v>
      </c>
      <c r="Q2458" s="75"/>
      <c r="R2458" s="83"/>
      <c r="S2458" s="83"/>
      <c r="T2458" s="77"/>
      <c r="U2458" s="77"/>
      <c r="V2458" s="77"/>
      <c r="W2458" s="77"/>
      <c r="X2458" s="50"/>
      <c r="Y2458" s="50"/>
      <c r="Z2458" s="50"/>
      <c r="AA2458" s="50"/>
      <c r="AB2458" s="49"/>
      <c r="AC2458" s="84">
        <v>2458</v>
      </c>
      <c r="AD24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8" s="78"/>
      <c r="AF2458" s="108"/>
      <c r="AI2458" s="3"/>
      <c r="AJ2458" s="3"/>
    </row>
    <row r="2459" spans="1:36" ht="34.049999999999997" customHeight="1" x14ac:dyDescent="0.3">
      <c r="A2459" s="13" t="s">
        <v>547</v>
      </c>
      <c r="C2459" t="s">
        <v>342</v>
      </c>
      <c r="D2459" s="14"/>
      <c r="E2459" s="14"/>
      <c r="F2459" s="79"/>
      <c r="G2459" s="80"/>
      <c r="H2459" s="14"/>
      <c r="I2459" s="14"/>
      <c r="J2459" s="15" t="s">
        <v>342</v>
      </c>
      <c r="K2459" s="64"/>
      <c r="L2459" s="64"/>
      <c r="M2459" s="15"/>
      <c r="N2459" s="81"/>
      <c r="O2459" s="82">
        <v>4093.371337890625</v>
      </c>
      <c r="P2459" s="82">
        <v>451.58779907226562</v>
      </c>
      <c r="Q2459" s="75"/>
      <c r="R2459" s="83"/>
      <c r="S2459" s="83"/>
      <c r="T2459" s="77"/>
      <c r="U2459" s="77"/>
      <c r="V2459" s="77"/>
      <c r="W2459" s="77"/>
      <c r="X2459" s="50"/>
      <c r="Y2459" s="50"/>
      <c r="Z2459" s="50"/>
      <c r="AA2459" s="50"/>
      <c r="AB2459" s="49"/>
      <c r="AC2459" s="84">
        <v>2459</v>
      </c>
      <c r="AD24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59" s="78"/>
      <c r="AF2459" s="108"/>
      <c r="AI2459" s="3"/>
      <c r="AJ2459" s="3"/>
    </row>
    <row r="2460" spans="1:36" ht="34.049999999999997" customHeight="1" x14ac:dyDescent="0.3">
      <c r="A2460" s="13" t="s">
        <v>548</v>
      </c>
      <c r="C2460" t="s">
        <v>343</v>
      </c>
      <c r="D2460" s="14"/>
      <c r="E2460" s="14"/>
      <c r="F2460" s="79"/>
      <c r="G2460" s="80"/>
      <c r="H2460" s="14"/>
      <c r="I2460" s="14"/>
      <c r="J2460" s="15" t="s">
        <v>343</v>
      </c>
      <c r="K2460" s="64"/>
      <c r="L2460" s="64"/>
      <c r="M2460" s="15"/>
      <c r="N2460" s="81"/>
      <c r="O2460" s="82">
        <v>544.894775390625</v>
      </c>
      <c r="P2460" s="82">
        <v>3745.124267578125</v>
      </c>
      <c r="Q2460" s="75"/>
      <c r="R2460" s="83"/>
      <c r="S2460" s="83"/>
      <c r="T2460" s="77"/>
      <c r="U2460" s="77"/>
      <c r="V2460" s="77"/>
      <c r="W2460" s="77"/>
      <c r="X2460" s="50"/>
      <c r="Y2460" s="50"/>
      <c r="Z2460" s="50"/>
      <c r="AA2460" s="50"/>
      <c r="AB2460" s="49"/>
      <c r="AC2460" s="84">
        <v>2460</v>
      </c>
      <c r="AD24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0" s="78"/>
      <c r="AF2460" s="108"/>
      <c r="AI2460" s="3"/>
      <c r="AJ2460" s="3"/>
    </row>
    <row r="2461" spans="1:36" ht="34.049999999999997" customHeight="1" x14ac:dyDescent="0.3">
      <c r="A2461" s="13" t="s">
        <v>549</v>
      </c>
      <c r="C2461" t="s">
        <v>344</v>
      </c>
      <c r="D2461" s="14"/>
      <c r="E2461" s="14"/>
      <c r="F2461" s="79"/>
      <c r="G2461" s="80"/>
      <c r="H2461" s="14"/>
      <c r="I2461" s="14"/>
      <c r="J2461" s="15" t="s">
        <v>344</v>
      </c>
      <c r="K2461" s="64"/>
      <c r="L2461" s="64"/>
      <c r="M2461" s="15"/>
      <c r="N2461" s="81"/>
      <c r="O2461" s="82">
        <v>246.15185546875</v>
      </c>
      <c r="P2461" s="82">
        <v>5404.08056640625</v>
      </c>
      <c r="Q2461" s="75"/>
      <c r="R2461" s="83"/>
      <c r="S2461" s="83"/>
      <c r="T2461" s="77"/>
      <c r="U2461" s="77"/>
      <c r="V2461" s="77"/>
      <c r="W2461" s="77"/>
      <c r="X2461" s="50"/>
      <c r="Y2461" s="50"/>
      <c r="Z2461" s="50"/>
      <c r="AA2461" s="50"/>
      <c r="AB2461" s="49"/>
      <c r="AC2461" s="84">
        <v>2461</v>
      </c>
      <c r="AD24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1" s="78"/>
      <c r="AF2461" s="108"/>
      <c r="AI2461" s="3"/>
      <c r="AJ2461" s="3"/>
    </row>
    <row r="2462" spans="1:36" ht="34.049999999999997" customHeight="1" x14ac:dyDescent="0.3">
      <c r="A2462" s="13" t="s">
        <v>550</v>
      </c>
      <c r="C2462" t="s">
        <v>175</v>
      </c>
      <c r="D2462" s="14"/>
      <c r="E2462" s="14"/>
      <c r="F2462" s="79"/>
      <c r="G2462" s="80"/>
      <c r="H2462" s="14"/>
      <c r="I2462" s="14"/>
      <c r="J2462" s="15" t="s">
        <v>175</v>
      </c>
      <c r="K2462" s="64"/>
      <c r="L2462" s="64"/>
      <c r="M2462" s="15"/>
      <c r="N2462" s="81"/>
      <c r="O2462" s="82">
        <v>2136.7763671875</v>
      </c>
      <c r="P2462" s="82">
        <v>4892.306640625</v>
      </c>
      <c r="Q2462" s="75"/>
      <c r="R2462" s="83"/>
      <c r="S2462" s="83"/>
      <c r="T2462" s="77"/>
      <c r="U2462" s="77"/>
      <c r="V2462" s="77"/>
      <c r="W2462" s="77"/>
      <c r="X2462" s="50"/>
      <c r="Y2462" s="50"/>
      <c r="Z2462" s="50"/>
      <c r="AA2462" s="50"/>
      <c r="AB2462" s="49"/>
      <c r="AC2462" s="84">
        <v>2462</v>
      </c>
      <c r="AD24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2" s="78"/>
      <c r="AF2462" s="108"/>
      <c r="AI2462" s="3"/>
      <c r="AJ2462" s="3"/>
    </row>
    <row r="2463" spans="1:36" ht="34.049999999999997" customHeight="1" x14ac:dyDescent="0.3">
      <c r="A2463" s="13" t="s">
        <v>551</v>
      </c>
      <c r="C2463" t="s">
        <v>268</v>
      </c>
      <c r="D2463" s="14"/>
      <c r="E2463" s="14"/>
      <c r="F2463" s="79"/>
      <c r="G2463" s="80"/>
      <c r="H2463" s="14"/>
      <c r="I2463" s="14"/>
      <c r="J2463" s="15" t="s">
        <v>268</v>
      </c>
      <c r="K2463" s="64"/>
      <c r="L2463" s="64"/>
      <c r="M2463" s="15"/>
      <c r="N2463" s="81"/>
      <c r="O2463" s="82">
        <v>2966.490966796875</v>
      </c>
      <c r="P2463" s="82">
        <v>9800.83984375</v>
      </c>
      <c r="Q2463" s="75"/>
      <c r="R2463" s="83"/>
      <c r="S2463" s="83"/>
      <c r="T2463" s="77"/>
      <c r="U2463" s="77"/>
      <c r="V2463" s="77"/>
      <c r="W2463" s="77"/>
      <c r="X2463" s="50"/>
      <c r="Y2463" s="50"/>
      <c r="Z2463" s="50"/>
      <c r="AA2463" s="50"/>
      <c r="AB2463" s="49"/>
      <c r="AC2463" s="84">
        <v>2463</v>
      </c>
      <c r="AD24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3" s="78"/>
      <c r="AF2463" s="108"/>
      <c r="AI2463" s="3"/>
      <c r="AJ2463" s="3"/>
    </row>
    <row r="2464" spans="1:36" ht="34.049999999999997" customHeight="1" x14ac:dyDescent="0.3">
      <c r="A2464" s="13" t="s">
        <v>552</v>
      </c>
      <c r="C2464" t="s">
        <v>345</v>
      </c>
      <c r="D2464" s="14"/>
      <c r="E2464" s="14"/>
      <c r="F2464" s="79"/>
      <c r="G2464" s="80"/>
      <c r="H2464" s="14"/>
      <c r="I2464" s="14"/>
      <c r="J2464" s="15" t="s">
        <v>345</v>
      </c>
      <c r="K2464" s="64"/>
      <c r="L2464" s="64"/>
      <c r="M2464" s="15"/>
      <c r="N2464" s="81"/>
      <c r="O2464" s="82">
        <v>5472.85009765625</v>
      </c>
      <c r="P2464" s="82">
        <v>901.97552490234375</v>
      </c>
      <c r="Q2464" s="75"/>
      <c r="R2464" s="83"/>
      <c r="S2464" s="83"/>
      <c r="T2464" s="77"/>
      <c r="U2464" s="77"/>
      <c r="V2464" s="77"/>
      <c r="W2464" s="77"/>
      <c r="X2464" s="50"/>
      <c r="Y2464" s="50"/>
      <c r="Z2464" s="50"/>
      <c r="AA2464" s="50"/>
      <c r="AB2464" s="49"/>
      <c r="AC2464" s="84">
        <v>2464</v>
      </c>
      <c r="AD24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4" s="78"/>
      <c r="AF2464" s="108"/>
      <c r="AI2464" s="3"/>
      <c r="AJ2464" s="3"/>
    </row>
    <row r="2465" spans="1:36" ht="34.049999999999997" customHeight="1" x14ac:dyDescent="0.3">
      <c r="A2465" s="13" t="s">
        <v>553</v>
      </c>
      <c r="C2465" t="s">
        <v>346</v>
      </c>
      <c r="D2465" s="14"/>
      <c r="E2465" s="14"/>
      <c r="F2465" s="79"/>
      <c r="G2465" s="80"/>
      <c r="H2465" s="14"/>
      <c r="I2465" s="14"/>
      <c r="J2465" s="15" t="s">
        <v>346</v>
      </c>
      <c r="K2465" s="64"/>
      <c r="L2465" s="64"/>
      <c r="M2465" s="15"/>
      <c r="N2465" s="81"/>
      <c r="O2465" s="82">
        <v>8509.9140625</v>
      </c>
      <c r="P2465" s="82">
        <v>1950.6669921875</v>
      </c>
      <c r="Q2465" s="75"/>
      <c r="R2465" s="83"/>
      <c r="S2465" s="83"/>
      <c r="T2465" s="77"/>
      <c r="U2465" s="77"/>
      <c r="V2465" s="77"/>
      <c r="W2465" s="77"/>
      <c r="X2465" s="50"/>
      <c r="Y2465" s="50"/>
      <c r="Z2465" s="50"/>
      <c r="AA2465" s="50"/>
      <c r="AB2465" s="49"/>
      <c r="AC2465" s="84">
        <v>2465</v>
      </c>
      <c r="AD24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5" s="78"/>
      <c r="AF2465" s="108"/>
      <c r="AI2465" s="3"/>
      <c r="AJ2465" s="3"/>
    </row>
    <row r="2466" spans="1:36" ht="34.049999999999997" customHeight="1" x14ac:dyDescent="0.3">
      <c r="A2466" s="13" t="s">
        <v>554</v>
      </c>
      <c r="C2466" t="s">
        <v>347</v>
      </c>
      <c r="D2466" s="14"/>
      <c r="E2466" s="14"/>
      <c r="F2466" s="79"/>
      <c r="G2466" s="80"/>
      <c r="H2466" s="14"/>
      <c r="I2466" s="14"/>
      <c r="J2466" s="15" t="s">
        <v>347</v>
      </c>
      <c r="K2466" s="64"/>
      <c r="L2466" s="64"/>
      <c r="M2466" s="15"/>
      <c r="N2466" s="81"/>
      <c r="O2466" s="82">
        <v>2244.57568359375</v>
      </c>
      <c r="P2466" s="82">
        <v>7711.5107421875</v>
      </c>
      <c r="Q2466" s="75"/>
      <c r="R2466" s="83"/>
      <c r="S2466" s="83"/>
      <c r="T2466" s="77"/>
      <c r="U2466" s="77"/>
      <c r="V2466" s="77"/>
      <c r="W2466" s="77"/>
      <c r="X2466" s="50"/>
      <c r="Y2466" s="50"/>
      <c r="Z2466" s="50"/>
      <c r="AA2466" s="50"/>
      <c r="AB2466" s="49"/>
      <c r="AC2466" s="84">
        <v>2466</v>
      </c>
      <c r="AD24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6" s="78"/>
      <c r="AF2466" s="108"/>
      <c r="AI2466" s="3"/>
      <c r="AJ2466" s="3"/>
    </row>
    <row r="2467" spans="1:36" ht="34.049999999999997" customHeight="1" x14ac:dyDescent="0.3">
      <c r="A2467" s="13" t="s">
        <v>555</v>
      </c>
      <c r="C2467" t="s">
        <v>348</v>
      </c>
      <c r="D2467" s="14"/>
      <c r="E2467" s="14"/>
      <c r="F2467" s="79"/>
      <c r="G2467" s="80"/>
      <c r="H2467" s="14"/>
      <c r="I2467" s="14"/>
      <c r="J2467" s="15" t="s">
        <v>348</v>
      </c>
      <c r="K2467" s="64"/>
      <c r="L2467" s="64"/>
      <c r="M2467" s="15"/>
      <c r="N2467" s="81"/>
      <c r="O2467" s="82">
        <v>3278.382568359375</v>
      </c>
      <c r="P2467" s="82">
        <v>739.11956787109375</v>
      </c>
      <c r="Q2467" s="75"/>
      <c r="R2467" s="83"/>
      <c r="S2467" s="83"/>
      <c r="T2467" s="77"/>
      <c r="U2467" s="77"/>
      <c r="V2467" s="77"/>
      <c r="W2467" s="77"/>
      <c r="X2467" s="50"/>
      <c r="Y2467" s="50"/>
      <c r="Z2467" s="50"/>
      <c r="AA2467" s="50"/>
      <c r="AB2467" s="49"/>
      <c r="AC2467" s="84">
        <v>2467</v>
      </c>
      <c r="AD24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7" s="78"/>
      <c r="AF2467" s="108"/>
      <c r="AI2467" s="3"/>
      <c r="AJ2467" s="3"/>
    </row>
    <row r="2468" spans="1:36" ht="34.049999999999997" customHeight="1" x14ac:dyDescent="0.3">
      <c r="A2468" s="13" t="s">
        <v>556</v>
      </c>
      <c r="C2468" t="s">
        <v>343</v>
      </c>
      <c r="D2468" s="14"/>
      <c r="E2468" s="14"/>
      <c r="F2468" s="79"/>
      <c r="G2468" s="80"/>
      <c r="H2468" s="14"/>
      <c r="I2468" s="14"/>
      <c r="J2468" s="15" t="s">
        <v>343</v>
      </c>
      <c r="K2468" s="64"/>
      <c r="L2468" s="64"/>
      <c r="M2468" s="15"/>
      <c r="N2468" s="81"/>
      <c r="O2468" s="82">
        <v>2255.35986328125</v>
      </c>
      <c r="P2468" s="82">
        <v>6466.66064453125</v>
      </c>
      <c r="Q2468" s="75"/>
      <c r="R2468" s="83"/>
      <c r="S2468" s="83"/>
      <c r="T2468" s="77"/>
      <c r="U2468" s="77"/>
      <c r="V2468" s="77"/>
      <c r="W2468" s="77"/>
      <c r="X2468" s="50"/>
      <c r="Y2468" s="50"/>
      <c r="Z2468" s="50"/>
      <c r="AA2468" s="50"/>
      <c r="AB2468" s="49"/>
      <c r="AC2468" s="84">
        <v>2468</v>
      </c>
      <c r="AD24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8" s="78"/>
      <c r="AF2468" s="108"/>
      <c r="AI2468" s="3"/>
      <c r="AJ2468" s="3"/>
    </row>
    <row r="2469" spans="1:36" ht="34.049999999999997" customHeight="1" x14ac:dyDescent="0.3">
      <c r="A2469" s="13" t="s">
        <v>557</v>
      </c>
      <c r="C2469" t="s">
        <v>349</v>
      </c>
      <c r="D2469" s="14"/>
      <c r="E2469" s="14"/>
      <c r="F2469" s="79"/>
      <c r="G2469" s="80"/>
      <c r="H2469" s="14"/>
      <c r="I2469" s="14"/>
      <c r="J2469" s="15" t="s">
        <v>349</v>
      </c>
      <c r="K2469" s="64"/>
      <c r="L2469" s="64"/>
      <c r="M2469" s="15"/>
      <c r="N2469" s="81"/>
      <c r="O2469" s="82">
        <v>8119.2158203125</v>
      </c>
      <c r="P2469" s="82">
        <v>2087.53662109375</v>
      </c>
      <c r="Q2469" s="75"/>
      <c r="R2469" s="83"/>
      <c r="S2469" s="83"/>
      <c r="T2469" s="77"/>
      <c r="U2469" s="77"/>
      <c r="V2469" s="77"/>
      <c r="W2469" s="77"/>
      <c r="X2469" s="50"/>
      <c r="Y2469" s="50"/>
      <c r="Z2469" s="50"/>
      <c r="AA2469" s="50"/>
      <c r="AB2469" s="49"/>
      <c r="AC2469" s="84">
        <v>2469</v>
      </c>
      <c r="AD24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69" s="78"/>
      <c r="AF2469" s="108"/>
      <c r="AI2469" s="3"/>
      <c r="AJ2469" s="3"/>
    </row>
    <row r="2470" spans="1:36" ht="34.049999999999997" customHeight="1" x14ac:dyDescent="0.3">
      <c r="A2470" s="13" t="s">
        <v>558</v>
      </c>
      <c r="C2470" t="s">
        <v>220</v>
      </c>
      <c r="D2470" s="14"/>
      <c r="E2470" s="14"/>
      <c r="F2470" s="79"/>
      <c r="G2470" s="80"/>
      <c r="H2470" s="14"/>
      <c r="I2470" s="14"/>
      <c r="J2470" s="15" t="s">
        <v>220</v>
      </c>
      <c r="K2470" s="64"/>
      <c r="L2470" s="64"/>
      <c r="M2470" s="15"/>
      <c r="N2470" s="81"/>
      <c r="O2470" s="82">
        <v>7814.11376953125</v>
      </c>
      <c r="P2470" s="82">
        <v>2582.010498046875</v>
      </c>
      <c r="Q2470" s="75"/>
      <c r="R2470" s="83"/>
      <c r="S2470" s="83"/>
      <c r="T2470" s="77"/>
      <c r="U2470" s="77"/>
      <c r="V2470" s="77"/>
      <c r="W2470" s="77"/>
      <c r="X2470" s="50"/>
      <c r="Y2470" s="50"/>
      <c r="Z2470" s="50"/>
      <c r="AA2470" s="50"/>
      <c r="AB2470" s="49"/>
      <c r="AC2470" s="84">
        <v>2470</v>
      </c>
      <c r="AD24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0" s="78"/>
      <c r="AF2470" s="108"/>
      <c r="AI2470" s="3"/>
      <c r="AJ2470" s="3"/>
    </row>
    <row r="2471" spans="1:36" ht="34.049999999999997" customHeight="1" x14ac:dyDescent="0.3">
      <c r="A2471" s="13" t="s">
        <v>559</v>
      </c>
      <c r="C2471" t="s">
        <v>350</v>
      </c>
      <c r="D2471" s="14"/>
      <c r="E2471" s="14"/>
      <c r="F2471" s="79"/>
      <c r="G2471" s="80"/>
      <c r="H2471" s="14"/>
      <c r="I2471" s="14"/>
      <c r="J2471" s="15" t="s">
        <v>350</v>
      </c>
      <c r="K2471" s="64"/>
      <c r="L2471" s="64"/>
      <c r="M2471" s="15"/>
      <c r="N2471" s="81"/>
      <c r="O2471" s="82">
        <v>6576.92333984375</v>
      </c>
      <c r="P2471" s="82">
        <v>423.84609985351562</v>
      </c>
      <c r="Q2471" s="75"/>
      <c r="R2471" s="83"/>
      <c r="S2471" s="83"/>
      <c r="T2471" s="77"/>
      <c r="U2471" s="77"/>
      <c r="V2471" s="77"/>
      <c r="W2471" s="77"/>
      <c r="X2471" s="50"/>
      <c r="Y2471" s="50"/>
      <c r="Z2471" s="50"/>
      <c r="AA2471" s="50"/>
      <c r="AB2471" s="49"/>
      <c r="AC2471" s="84">
        <v>2471</v>
      </c>
      <c r="AD24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1" s="78"/>
      <c r="AF2471" s="108"/>
      <c r="AI2471" s="3"/>
      <c r="AJ2471" s="3"/>
    </row>
    <row r="2472" spans="1:36" ht="34.049999999999997" customHeight="1" x14ac:dyDescent="0.3">
      <c r="A2472" s="13" t="s">
        <v>560</v>
      </c>
      <c r="C2472" t="s">
        <v>351</v>
      </c>
      <c r="D2472" s="14"/>
      <c r="E2472" s="14"/>
      <c r="F2472" s="79"/>
      <c r="G2472" s="80"/>
      <c r="H2472" s="14"/>
      <c r="I2472" s="14"/>
      <c r="J2472" s="15" t="s">
        <v>351</v>
      </c>
      <c r="K2472" s="64"/>
      <c r="L2472" s="64"/>
      <c r="M2472" s="15"/>
      <c r="N2472" s="81"/>
      <c r="O2472" s="82">
        <v>5680.98388671875</v>
      </c>
      <c r="P2472" s="82">
        <v>2642.10498046875</v>
      </c>
      <c r="Q2472" s="75"/>
      <c r="R2472" s="83"/>
      <c r="S2472" s="83"/>
      <c r="T2472" s="77"/>
      <c r="U2472" s="77"/>
      <c r="V2472" s="77"/>
      <c r="W2472" s="77"/>
      <c r="X2472" s="50"/>
      <c r="Y2472" s="50"/>
      <c r="Z2472" s="50"/>
      <c r="AA2472" s="50"/>
      <c r="AB2472" s="49"/>
      <c r="AC2472" s="84">
        <v>2472</v>
      </c>
      <c r="AD24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2" s="78"/>
      <c r="AF2472" s="108"/>
      <c r="AI2472" s="3"/>
      <c r="AJ2472" s="3"/>
    </row>
    <row r="2473" spans="1:36" ht="34.049999999999997" customHeight="1" x14ac:dyDescent="0.3">
      <c r="A2473" s="13" t="s">
        <v>561</v>
      </c>
      <c r="C2473" t="s">
        <v>352</v>
      </c>
      <c r="D2473" s="14"/>
      <c r="E2473" s="14"/>
      <c r="F2473" s="79"/>
      <c r="G2473" s="80"/>
      <c r="H2473" s="14"/>
      <c r="I2473" s="14"/>
      <c r="J2473" s="15" t="s">
        <v>352</v>
      </c>
      <c r="K2473" s="64"/>
      <c r="L2473" s="64"/>
      <c r="M2473" s="15"/>
      <c r="N2473" s="81"/>
      <c r="O2473" s="82">
        <v>4150.73779296875</v>
      </c>
      <c r="P2473" s="82">
        <v>1023.3544311523437</v>
      </c>
      <c r="Q2473" s="75"/>
      <c r="R2473" s="83"/>
      <c r="S2473" s="83"/>
      <c r="T2473" s="77"/>
      <c r="U2473" s="77"/>
      <c r="V2473" s="77"/>
      <c r="W2473" s="77"/>
      <c r="X2473" s="50"/>
      <c r="Y2473" s="50"/>
      <c r="Z2473" s="50"/>
      <c r="AA2473" s="50"/>
      <c r="AB2473" s="49"/>
      <c r="AC2473" s="84">
        <v>2473</v>
      </c>
      <c r="AD24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3" s="78"/>
      <c r="AF2473" s="108"/>
      <c r="AI2473" s="3"/>
      <c r="AJ2473" s="3"/>
    </row>
    <row r="2474" spans="1:36" ht="34.049999999999997" customHeight="1" x14ac:dyDescent="0.3">
      <c r="A2474" s="13" t="s">
        <v>562</v>
      </c>
      <c r="C2474" t="s">
        <v>353</v>
      </c>
      <c r="D2474" s="14"/>
      <c r="E2474" s="14"/>
      <c r="F2474" s="79"/>
      <c r="G2474" s="80"/>
      <c r="H2474" s="14"/>
      <c r="I2474" s="14"/>
      <c r="J2474" s="15" t="s">
        <v>353</v>
      </c>
      <c r="K2474" s="64"/>
      <c r="L2474" s="64"/>
      <c r="M2474" s="15"/>
      <c r="N2474" s="81"/>
      <c r="O2474" s="82">
        <v>8999.3095703125</v>
      </c>
      <c r="P2474" s="82">
        <v>3057.37451171875</v>
      </c>
      <c r="Q2474" s="75"/>
      <c r="R2474" s="83"/>
      <c r="S2474" s="83"/>
      <c r="T2474" s="77"/>
      <c r="U2474" s="77"/>
      <c r="V2474" s="77"/>
      <c r="W2474" s="77"/>
      <c r="X2474" s="50"/>
      <c r="Y2474" s="50"/>
      <c r="Z2474" s="50"/>
      <c r="AA2474" s="50"/>
      <c r="AB2474" s="49"/>
      <c r="AC2474" s="84">
        <v>2474</v>
      </c>
      <c r="AD24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4" s="78"/>
      <c r="AF2474" s="108"/>
      <c r="AI2474" s="3"/>
      <c r="AJ2474" s="3"/>
    </row>
    <row r="2475" spans="1:36" ht="34.049999999999997" customHeight="1" x14ac:dyDescent="0.3">
      <c r="A2475" s="13" t="s">
        <v>563</v>
      </c>
      <c r="C2475" t="s">
        <v>188</v>
      </c>
      <c r="D2475" s="14"/>
      <c r="E2475" s="14"/>
      <c r="F2475" s="79"/>
      <c r="G2475" s="80"/>
      <c r="H2475" s="14"/>
      <c r="I2475" s="14"/>
      <c r="J2475" s="15" t="s">
        <v>188</v>
      </c>
      <c r="K2475" s="64"/>
      <c r="L2475" s="64"/>
      <c r="M2475" s="15"/>
      <c r="N2475" s="81"/>
      <c r="O2475" s="82">
        <v>4695.20166015625</v>
      </c>
      <c r="P2475" s="82">
        <v>292.98590087890625</v>
      </c>
      <c r="Q2475" s="75"/>
      <c r="R2475" s="83"/>
      <c r="S2475" s="83"/>
      <c r="T2475" s="77"/>
      <c r="U2475" s="77"/>
      <c r="V2475" s="77"/>
      <c r="W2475" s="77"/>
      <c r="X2475" s="50"/>
      <c r="Y2475" s="50"/>
      <c r="Z2475" s="50"/>
      <c r="AA2475" s="50"/>
      <c r="AB2475" s="49"/>
      <c r="AC2475" s="84">
        <v>2475</v>
      </c>
      <c r="AD24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5" s="78"/>
      <c r="AF2475" s="108"/>
      <c r="AI2475" s="3"/>
      <c r="AJ2475" s="3"/>
    </row>
    <row r="2476" spans="1:36" ht="34.049999999999997" customHeight="1" x14ac:dyDescent="0.3">
      <c r="A2476" s="13" t="s">
        <v>564</v>
      </c>
      <c r="C2476" t="s">
        <v>174</v>
      </c>
      <c r="D2476" s="14"/>
      <c r="E2476" s="14"/>
      <c r="F2476" s="79"/>
      <c r="G2476" s="80"/>
      <c r="H2476" s="14"/>
      <c r="I2476" s="14"/>
      <c r="J2476" s="15" t="s">
        <v>174</v>
      </c>
      <c r="K2476" s="64"/>
      <c r="L2476" s="64"/>
      <c r="M2476" s="15"/>
      <c r="N2476" s="81"/>
      <c r="O2476" s="82">
        <v>5547.85693359375</v>
      </c>
      <c r="P2476" s="82">
        <v>441.114013671875</v>
      </c>
      <c r="Q2476" s="75"/>
      <c r="R2476" s="83"/>
      <c r="S2476" s="83"/>
      <c r="T2476" s="77"/>
      <c r="U2476" s="77"/>
      <c r="V2476" s="77"/>
      <c r="W2476" s="77"/>
      <c r="X2476" s="50"/>
      <c r="Y2476" s="50"/>
      <c r="Z2476" s="50"/>
      <c r="AA2476" s="50"/>
      <c r="AB2476" s="49"/>
      <c r="AC2476" s="84">
        <v>2476</v>
      </c>
      <c r="AD24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6" s="78"/>
      <c r="AF2476" s="108"/>
      <c r="AI2476" s="3"/>
      <c r="AJ2476" s="3"/>
    </row>
    <row r="2477" spans="1:36" ht="34.049999999999997" customHeight="1" x14ac:dyDescent="0.3">
      <c r="A2477" s="13" t="s">
        <v>565</v>
      </c>
      <c r="C2477" t="s">
        <v>354</v>
      </c>
      <c r="D2477" s="14"/>
      <c r="E2477" s="14"/>
      <c r="F2477" s="79"/>
      <c r="G2477" s="80"/>
      <c r="H2477" s="14"/>
      <c r="I2477" s="14"/>
      <c r="J2477" s="15" t="s">
        <v>354</v>
      </c>
      <c r="K2477" s="64"/>
      <c r="L2477" s="64"/>
      <c r="M2477" s="15"/>
      <c r="N2477" s="81"/>
      <c r="O2477" s="82">
        <v>3329.504638671875</v>
      </c>
      <c r="P2477" s="82">
        <v>9105.435546875</v>
      </c>
      <c r="Q2477" s="75"/>
      <c r="R2477" s="83"/>
      <c r="S2477" s="83"/>
      <c r="T2477" s="77"/>
      <c r="U2477" s="77"/>
      <c r="V2477" s="77"/>
      <c r="W2477" s="77"/>
      <c r="X2477" s="50"/>
      <c r="Y2477" s="50"/>
      <c r="Z2477" s="50"/>
      <c r="AA2477" s="50"/>
      <c r="AB2477" s="49"/>
      <c r="AC2477" s="84">
        <v>2477</v>
      </c>
      <c r="AD24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7" s="78"/>
      <c r="AF2477" s="108"/>
      <c r="AI2477" s="3"/>
      <c r="AJ2477" s="3"/>
    </row>
    <row r="2478" spans="1:36" ht="34.049999999999997" customHeight="1" x14ac:dyDescent="0.3">
      <c r="A2478" s="13" t="s">
        <v>566</v>
      </c>
      <c r="C2478" t="s">
        <v>299</v>
      </c>
      <c r="D2478" s="14"/>
      <c r="E2478" s="14"/>
      <c r="F2478" s="79"/>
      <c r="G2478" s="80"/>
      <c r="H2478" s="14"/>
      <c r="I2478" s="14"/>
      <c r="J2478" s="15" t="s">
        <v>299</v>
      </c>
      <c r="K2478" s="64"/>
      <c r="L2478" s="64"/>
      <c r="M2478" s="15"/>
      <c r="N2478" s="81"/>
      <c r="O2478" s="82">
        <v>6058.83544921875</v>
      </c>
      <c r="P2478" s="82">
        <v>1658.4254150390625</v>
      </c>
      <c r="Q2478" s="75"/>
      <c r="R2478" s="83"/>
      <c r="S2478" s="83"/>
      <c r="T2478" s="77"/>
      <c r="U2478" s="77"/>
      <c r="V2478" s="77"/>
      <c r="W2478" s="77"/>
      <c r="X2478" s="50"/>
      <c r="Y2478" s="50"/>
      <c r="Z2478" s="50"/>
      <c r="AA2478" s="50"/>
      <c r="AB2478" s="49"/>
      <c r="AC2478" s="84">
        <v>2478</v>
      </c>
      <c r="AD24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8" s="78"/>
      <c r="AF2478" s="108"/>
      <c r="AI2478" s="3"/>
      <c r="AJ2478" s="3"/>
    </row>
    <row r="2479" spans="1:36" ht="34.049999999999997" customHeight="1" x14ac:dyDescent="0.3">
      <c r="A2479" s="13" t="s">
        <v>567</v>
      </c>
      <c r="C2479" t="s">
        <v>196</v>
      </c>
      <c r="D2479" s="14"/>
      <c r="E2479" s="14"/>
      <c r="F2479" s="79"/>
      <c r="G2479" s="80"/>
      <c r="H2479" s="14"/>
      <c r="I2479" s="14"/>
      <c r="J2479" s="15" t="s">
        <v>196</v>
      </c>
      <c r="K2479" s="64"/>
      <c r="L2479" s="64"/>
      <c r="M2479" s="15"/>
      <c r="N2479" s="81"/>
      <c r="O2479" s="82">
        <v>7068.21337890625</v>
      </c>
      <c r="P2479" s="82">
        <v>7606.587890625</v>
      </c>
      <c r="Q2479" s="75"/>
      <c r="R2479" s="83"/>
      <c r="S2479" s="83"/>
      <c r="T2479" s="77"/>
      <c r="U2479" s="77"/>
      <c r="V2479" s="77"/>
      <c r="W2479" s="77"/>
      <c r="X2479" s="50"/>
      <c r="Y2479" s="50"/>
      <c r="Z2479" s="50"/>
      <c r="AA2479" s="50"/>
      <c r="AB2479" s="49"/>
      <c r="AC2479" s="84">
        <v>2479</v>
      </c>
      <c r="AD24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79" s="78"/>
      <c r="AF2479" s="108"/>
      <c r="AI2479" s="3"/>
      <c r="AJ2479" s="3"/>
    </row>
    <row r="2480" spans="1:36" ht="34.049999999999997" customHeight="1" x14ac:dyDescent="0.3">
      <c r="A2480" s="13" t="s">
        <v>568</v>
      </c>
      <c r="C2480" t="s">
        <v>257</v>
      </c>
      <c r="D2480" s="14"/>
      <c r="E2480" s="14"/>
      <c r="F2480" s="79"/>
      <c r="G2480" s="80"/>
      <c r="H2480" s="14"/>
      <c r="I2480" s="14"/>
      <c r="J2480" s="15" t="s">
        <v>257</v>
      </c>
      <c r="K2480" s="64"/>
      <c r="L2480" s="64"/>
      <c r="M2480" s="15"/>
      <c r="N2480" s="81"/>
      <c r="O2480" s="82">
        <v>670.93328857421875</v>
      </c>
      <c r="P2480" s="82">
        <v>4857.2060546875</v>
      </c>
      <c r="Q2480" s="75"/>
      <c r="R2480" s="83"/>
      <c r="S2480" s="83"/>
      <c r="T2480" s="77"/>
      <c r="U2480" s="77"/>
      <c r="V2480" s="77"/>
      <c r="W2480" s="77"/>
      <c r="X2480" s="50"/>
      <c r="Y2480" s="50"/>
      <c r="Z2480" s="50"/>
      <c r="AA2480" s="50"/>
      <c r="AB2480" s="49"/>
      <c r="AC2480" s="84">
        <v>2480</v>
      </c>
      <c r="AD24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0" s="78"/>
      <c r="AF2480" s="108"/>
      <c r="AI2480" s="3"/>
      <c r="AJ2480" s="3"/>
    </row>
    <row r="2481" spans="1:36" ht="34.049999999999997" customHeight="1" x14ac:dyDescent="0.3">
      <c r="A2481" s="13" t="s">
        <v>569</v>
      </c>
      <c r="C2481" t="s">
        <v>267</v>
      </c>
      <c r="D2481" s="14"/>
      <c r="E2481" s="14"/>
      <c r="F2481" s="79"/>
      <c r="G2481" s="80"/>
      <c r="H2481" s="14"/>
      <c r="I2481" s="14"/>
      <c r="J2481" s="15" t="s">
        <v>267</v>
      </c>
      <c r="K2481" s="64"/>
      <c r="L2481" s="64"/>
      <c r="M2481" s="15"/>
      <c r="N2481" s="81"/>
      <c r="O2481" s="82">
        <v>200.02108764648437</v>
      </c>
      <c r="P2481" s="82">
        <v>4940.400390625</v>
      </c>
      <c r="Q2481" s="75"/>
      <c r="R2481" s="83"/>
      <c r="S2481" s="83"/>
      <c r="T2481" s="77"/>
      <c r="U2481" s="77"/>
      <c r="V2481" s="77"/>
      <c r="W2481" s="77"/>
      <c r="X2481" s="50"/>
      <c r="Y2481" s="50"/>
      <c r="Z2481" s="50"/>
      <c r="AA2481" s="50"/>
      <c r="AB2481" s="49"/>
      <c r="AC2481" s="84">
        <v>2481</v>
      </c>
      <c r="AD24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1" s="78"/>
      <c r="AF2481" s="108"/>
      <c r="AI2481" s="3"/>
      <c r="AJ2481" s="3"/>
    </row>
    <row r="2482" spans="1:36" ht="34.049999999999997" customHeight="1" x14ac:dyDescent="0.3">
      <c r="A2482" s="13" t="s">
        <v>570</v>
      </c>
      <c r="C2482" t="s">
        <v>355</v>
      </c>
      <c r="D2482" s="14"/>
      <c r="E2482" s="14"/>
      <c r="F2482" s="79"/>
      <c r="G2482" s="80"/>
      <c r="H2482" s="14"/>
      <c r="I2482" s="14"/>
      <c r="J2482" s="15" t="s">
        <v>355</v>
      </c>
      <c r="K2482" s="64"/>
      <c r="L2482" s="64"/>
      <c r="M2482" s="15"/>
      <c r="N2482" s="81"/>
      <c r="O2482" s="82">
        <v>3780.03466796875</v>
      </c>
      <c r="P2482" s="82">
        <v>9007.9482421875</v>
      </c>
      <c r="Q2482" s="75"/>
      <c r="R2482" s="83"/>
      <c r="S2482" s="83"/>
      <c r="T2482" s="77"/>
      <c r="U2482" s="77"/>
      <c r="V2482" s="77"/>
      <c r="W2482" s="77"/>
      <c r="X2482" s="50"/>
      <c r="Y2482" s="50"/>
      <c r="Z2482" s="50"/>
      <c r="AA2482" s="50"/>
      <c r="AB2482" s="49"/>
      <c r="AC2482" s="84">
        <v>2482</v>
      </c>
      <c r="AD24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2" s="78"/>
      <c r="AF2482" s="108"/>
      <c r="AI2482" s="3"/>
      <c r="AJ2482" s="3"/>
    </row>
    <row r="2483" spans="1:36" ht="34.049999999999997" customHeight="1" x14ac:dyDescent="0.3">
      <c r="A2483" s="13" t="s">
        <v>571</v>
      </c>
      <c r="C2483" t="s">
        <v>275</v>
      </c>
      <c r="D2483" s="14"/>
      <c r="E2483" s="14"/>
      <c r="F2483" s="79"/>
      <c r="G2483" s="80"/>
      <c r="H2483" s="14"/>
      <c r="I2483" s="14"/>
      <c r="J2483" s="15" t="s">
        <v>275</v>
      </c>
      <c r="K2483" s="64"/>
      <c r="L2483" s="64"/>
      <c r="M2483" s="15"/>
      <c r="N2483" s="81"/>
      <c r="O2483" s="82">
        <v>8442.181640625</v>
      </c>
      <c r="P2483" s="82">
        <v>6827.55859375</v>
      </c>
      <c r="Q2483" s="75"/>
      <c r="R2483" s="83"/>
      <c r="S2483" s="83"/>
      <c r="T2483" s="77"/>
      <c r="U2483" s="77"/>
      <c r="V2483" s="77"/>
      <c r="W2483" s="77"/>
      <c r="X2483" s="50"/>
      <c r="Y2483" s="50"/>
      <c r="Z2483" s="50"/>
      <c r="AA2483" s="50"/>
      <c r="AB2483" s="49"/>
      <c r="AC2483" s="84">
        <v>2483</v>
      </c>
      <c r="AD24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3" s="78"/>
      <c r="AF2483" s="108"/>
      <c r="AI2483" s="3"/>
      <c r="AJ2483" s="3"/>
    </row>
    <row r="2484" spans="1:36" ht="34.049999999999997" customHeight="1" x14ac:dyDescent="0.3">
      <c r="A2484" s="13" t="s">
        <v>572</v>
      </c>
      <c r="C2484" t="s">
        <v>201</v>
      </c>
      <c r="D2484" s="14"/>
      <c r="E2484" s="14"/>
      <c r="F2484" s="79"/>
      <c r="G2484" s="80"/>
      <c r="H2484" s="14"/>
      <c r="I2484" s="14"/>
      <c r="J2484" s="15" t="s">
        <v>201</v>
      </c>
      <c r="K2484" s="64"/>
      <c r="L2484" s="64"/>
      <c r="M2484" s="15"/>
      <c r="N2484" s="81"/>
      <c r="O2484" s="82">
        <v>5208.01611328125</v>
      </c>
      <c r="P2484" s="82">
        <v>620.63629150390625</v>
      </c>
      <c r="Q2484" s="75"/>
      <c r="R2484" s="83"/>
      <c r="S2484" s="83"/>
      <c r="T2484" s="77"/>
      <c r="U2484" s="77"/>
      <c r="V2484" s="77"/>
      <c r="W2484" s="77"/>
      <c r="X2484" s="50"/>
      <c r="Y2484" s="50"/>
      <c r="Z2484" s="50"/>
      <c r="AA2484" s="50"/>
      <c r="AB2484" s="49"/>
      <c r="AC2484" s="84">
        <v>2484</v>
      </c>
      <c r="AD24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4" s="78"/>
      <c r="AF2484" s="108"/>
      <c r="AI2484" s="3"/>
      <c r="AJ2484" s="3"/>
    </row>
    <row r="2485" spans="1:36" ht="34.049999999999997" customHeight="1" x14ac:dyDescent="0.3">
      <c r="A2485" s="13" t="s">
        <v>573</v>
      </c>
      <c r="C2485" t="s">
        <v>348</v>
      </c>
      <c r="D2485" s="14"/>
      <c r="E2485" s="14"/>
      <c r="F2485" s="79"/>
      <c r="G2485" s="80"/>
      <c r="H2485" s="14"/>
      <c r="I2485" s="14"/>
      <c r="J2485" s="15" t="s">
        <v>348</v>
      </c>
      <c r="K2485" s="64"/>
      <c r="L2485" s="64"/>
      <c r="M2485" s="15"/>
      <c r="N2485" s="81"/>
      <c r="O2485" s="82">
        <v>3876.667724609375</v>
      </c>
      <c r="P2485" s="82">
        <v>867.9625244140625</v>
      </c>
      <c r="Q2485" s="75"/>
      <c r="R2485" s="83"/>
      <c r="S2485" s="83"/>
      <c r="T2485" s="77"/>
      <c r="U2485" s="77"/>
      <c r="V2485" s="77"/>
      <c r="W2485" s="77"/>
      <c r="X2485" s="50"/>
      <c r="Y2485" s="50"/>
      <c r="Z2485" s="50"/>
      <c r="AA2485" s="50"/>
      <c r="AB2485" s="49"/>
      <c r="AC2485" s="84">
        <v>2485</v>
      </c>
      <c r="AD24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5" s="78"/>
      <c r="AF2485" s="108"/>
      <c r="AI2485" s="3"/>
      <c r="AJ2485" s="3"/>
    </row>
    <row r="2486" spans="1:36" ht="34.049999999999997" customHeight="1" x14ac:dyDescent="0.3">
      <c r="A2486" s="13" t="s">
        <v>574</v>
      </c>
      <c r="C2486" t="s">
        <v>178</v>
      </c>
      <c r="D2486" s="14"/>
      <c r="E2486" s="14"/>
      <c r="F2486" s="79"/>
      <c r="G2486" s="80"/>
      <c r="H2486" s="14"/>
      <c r="I2486" s="14"/>
      <c r="J2486" s="15" t="s">
        <v>178</v>
      </c>
      <c r="K2486" s="64"/>
      <c r="L2486" s="64"/>
      <c r="M2486" s="15"/>
      <c r="N2486" s="81"/>
      <c r="O2486" s="82">
        <v>815.4281005859375</v>
      </c>
      <c r="P2486" s="82">
        <v>7995.51416015625</v>
      </c>
      <c r="Q2486" s="75"/>
      <c r="R2486" s="83"/>
      <c r="S2486" s="83"/>
      <c r="T2486" s="77"/>
      <c r="U2486" s="77"/>
      <c r="V2486" s="77"/>
      <c r="W2486" s="77"/>
      <c r="X2486" s="50"/>
      <c r="Y2486" s="50"/>
      <c r="Z2486" s="50"/>
      <c r="AA2486" s="50"/>
      <c r="AB2486" s="49"/>
      <c r="AC2486" s="84">
        <v>2486</v>
      </c>
      <c r="AD24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6" s="78"/>
      <c r="AF2486" s="108"/>
      <c r="AI2486" s="3"/>
      <c r="AJ2486" s="3"/>
    </row>
    <row r="2487" spans="1:36" ht="34.049999999999997" customHeight="1" x14ac:dyDescent="0.3">
      <c r="A2487" s="13" t="s">
        <v>575</v>
      </c>
      <c r="C2487" t="s">
        <v>186</v>
      </c>
      <c r="D2487" s="14"/>
      <c r="E2487" s="14"/>
      <c r="F2487" s="79"/>
      <c r="G2487" s="80"/>
      <c r="H2487" s="14"/>
      <c r="I2487" s="14"/>
      <c r="J2487" s="15" t="s">
        <v>186</v>
      </c>
      <c r="K2487" s="64"/>
      <c r="L2487" s="64"/>
      <c r="M2487" s="15"/>
      <c r="N2487" s="81"/>
      <c r="O2487" s="82">
        <v>9279.87890625</v>
      </c>
      <c r="P2487" s="82">
        <v>3740.6787109375</v>
      </c>
      <c r="Q2487" s="75"/>
      <c r="R2487" s="83"/>
      <c r="S2487" s="83"/>
      <c r="T2487" s="77"/>
      <c r="U2487" s="77"/>
      <c r="V2487" s="77"/>
      <c r="W2487" s="77"/>
      <c r="X2487" s="50"/>
      <c r="Y2487" s="50"/>
      <c r="Z2487" s="50"/>
      <c r="AA2487" s="50"/>
      <c r="AB2487" s="49"/>
      <c r="AC2487" s="84">
        <v>2487</v>
      </c>
      <c r="AD24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7" s="78"/>
      <c r="AF2487" s="108"/>
      <c r="AI2487" s="3"/>
      <c r="AJ2487" s="3"/>
    </row>
    <row r="2488" spans="1:36" ht="34.049999999999997" customHeight="1" x14ac:dyDescent="0.3">
      <c r="A2488" s="13" t="s">
        <v>576</v>
      </c>
      <c r="C2488" t="s">
        <v>295</v>
      </c>
      <c r="D2488" s="14"/>
      <c r="E2488" s="14"/>
      <c r="F2488" s="79"/>
      <c r="G2488" s="80"/>
      <c r="H2488" s="14"/>
      <c r="I2488" s="14"/>
      <c r="J2488" s="15" t="s">
        <v>295</v>
      </c>
      <c r="K2488" s="64"/>
      <c r="L2488" s="64"/>
      <c r="M2488" s="15"/>
      <c r="N2488" s="81"/>
      <c r="O2488" s="82">
        <v>7207.83935546875</v>
      </c>
      <c r="P2488" s="82">
        <v>8534.4716796875</v>
      </c>
      <c r="Q2488" s="75"/>
      <c r="R2488" s="83"/>
      <c r="S2488" s="83"/>
      <c r="T2488" s="77"/>
      <c r="U2488" s="77"/>
      <c r="V2488" s="77"/>
      <c r="W2488" s="77"/>
      <c r="X2488" s="50"/>
      <c r="Y2488" s="50"/>
      <c r="Z2488" s="50"/>
      <c r="AA2488" s="50"/>
      <c r="AB2488" s="49"/>
      <c r="AC2488" s="84">
        <v>2488</v>
      </c>
      <c r="AD24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8" s="78"/>
      <c r="AF2488" s="108"/>
      <c r="AI2488" s="3"/>
      <c r="AJ2488" s="3"/>
    </row>
    <row r="2489" spans="1:36" ht="34.049999999999997" customHeight="1" x14ac:dyDescent="0.3">
      <c r="A2489" s="13" t="s">
        <v>577</v>
      </c>
      <c r="C2489" t="s">
        <v>356</v>
      </c>
      <c r="D2489" s="14"/>
      <c r="E2489" s="14"/>
      <c r="F2489" s="79"/>
      <c r="G2489" s="80"/>
      <c r="H2489" s="14"/>
      <c r="I2489" s="14"/>
      <c r="J2489" s="15" t="s">
        <v>356</v>
      </c>
      <c r="K2489" s="64"/>
      <c r="L2489" s="64"/>
      <c r="M2489" s="15"/>
      <c r="N2489" s="81"/>
      <c r="O2489" s="82">
        <v>8981.3486328125</v>
      </c>
      <c r="P2489" s="82">
        <v>5159.8701171875</v>
      </c>
      <c r="Q2489" s="75"/>
      <c r="R2489" s="83"/>
      <c r="S2489" s="83"/>
      <c r="T2489" s="77"/>
      <c r="U2489" s="77"/>
      <c r="V2489" s="77"/>
      <c r="W2489" s="77"/>
      <c r="X2489" s="50"/>
      <c r="Y2489" s="50"/>
      <c r="Z2489" s="50"/>
      <c r="AA2489" s="50"/>
      <c r="AB2489" s="49"/>
      <c r="AC2489" s="84">
        <v>2489</v>
      </c>
      <c r="AD24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89" s="78"/>
      <c r="AF2489" s="108"/>
      <c r="AI2489" s="3"/>
      <c r="AJ2489" s="3"/>
    </row>
    <row r="2490" spans="1:36" ht="34.049999999999997" customHeight="1" x14ac:dyDescent="0.3">
      <c r="A2490" s="13" t="s">
        <v>578</v>
      </c>
      <c r="C2490" t="s">
        <v>357</v>
      </c>
      <c r="D2490" s="14"/>
      <c r="E2490" s="14"/>
      <c r="F2490" s="79"/>
      <c r="G2490" s="80"/>
      <c r="H2490" s="14"/>
      <c r="I2490" s="14"/>
      <c r="J2490" s="15" t="s">
        <v>357</v>
      </c>
      <c r="K2490" s="64"/>
      <c r="L2490" s="64"/>
      <c r="M2490" s="15"/>
      <c r="N2490" s="81"/>
      <c r="O2490" s="82">
        <v>9704.58203125</v>
      </c>
      <c r="P2490" s="82">
        <v>5747.4814453125</v>
      </c>
      <c r="Q2490" s="75"/>
      <c r="R2490" s="83"/>
      <c r="S2490" s="83"/>
      <c r="T2490" s="77"/>
      <c r="U2490" s="77"/>
      <c r="V2490" s="77"/>
      <c r="W2490" s="77"/>
      <c r="X2490" s="50"/>
      <c r="Y2490" s="50"/>
      <c r="Z2490" s="50"/>
      <c r="AA2490" s="50"/>
      <c r="AB2490" s="49"/>
      <c r="AC2490" s="84">
        <v>2490</v>
      </c>
      <c r="AD24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0" s="78"/>
      <c r="AF2490" s="108"/>
      <c r="AI2490" s="3"/>
      <c r="AJ2490" s="3"/>
    </row>
    <row r="2491" spans="1:36" ht="34.049999999999997" customHeight="1" x14ac:dyDescent="0.3">
      <c r="A2491" s="13" t="s">
        <v>579</v>
      </c>
      <c r="C2491" t="s">
        <v>224</v>
      </c>
      <c r="D2491" s="14"/>
      <c r="E2491" s="14"/>
      <c r="F2491" s="79"/>
      <c r="G2491" s="80"/>
      <c r="H2491" s="14"/>
      <c r="I2491" s="14"/>
      <c r="J2491" s="15" t="s">
        <v>224</v>
      </c>
      <c r="K2491" s="64"/>
      <c r="L2491" s="64"/>
      <c r="M2491" s="15"/>
      <c r="N2491" s="81"/>
      <c r="O2491" s="82">
        <v>1260.434326171875</v>
      </c>
      <c r="P2491" s="82">
        <v>3336.247314453125</v>
      </c>
      <c r="Q2491" s="75"/>
      <c r="R2491" s="83"/>
      <c r="S2491" s="83"/>
      <c r="T2491" s="77"/>
      <c r="U2491" s="77"/>
      <c r="V2491" s="77"/>
      <c r="W2491" s="77"/>
      <c r="X2491" s="50"/>
      <c r="Y2491" s="50"/>
      <c r="Z2491" s="50"/>
      <c r="AA2491" s="50"/>
      <c r="AB2491" s="49"/>
      <c r="AC2491" s="84">
        <v>2491</v>
      </c>
      <c r="AD24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1" s="78"/>
      <c r="AF2491" s="108"/>
      <c r="AI2491" s="3"/>
      <c r="AJ2491" s="3"/>
    </row>
    <row r="2492" spans="1:36" ht="34.049999999999997" customHeight="1" x14ac:dyDescent="0.3">
      <c r="A2492" s="13" t="s">
        <v>580</v>
      </c>
      <c r="C2492" t="s">
        <v>196</v>
      </c>
      <c r="D2492" s="14"/>
      <c r="E2492" s="14"/>
      <c r="F2492" s="79"/>
      <c r="G2492" s="80"/>
      <c r="H2492" s="14"/>
      <c r="I2492" s="14"/>
      <c r="J2492" s="15" t="s">
        <v>196</v>
      </c>
      <c r="K2492" s="64"/>
      <c r="L2492" s="64"/>
      <c r="M2492" s="15"/>
      <c r="N2492" s="81"/>
      <c r="O2492" s="82">
        <v>1180.0430908203125</v>
      </c>
      <c r="P2492" s="82">
        <v>7168.16455078125</v>
      </c>
      <c r="Q2492" s="75"/>
      <c r="R2492" s="83"/>
      <c r="S2492" s="83"/>
      <c r="T2492" s="77"/>
      <c r="U2492" s="77"/>
      <c r="V2492" s="77"/>
      <c r="W2492" s="77"/>
      <c r="X2492" s="50"/>
      <c r="Y2492" s="50"/>
      <c r="Z2492" s="50"/>
      <c r="AA2492" s="50"/>
      <c r="AB2492" s="49"/>
      <c r="AC2492" s="84">
        <v>2492</v>
      </c>
      <c r="AD24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2" s="78"/>
      <c r="AF2492" s="108"/>
      <c r="AI2492" s="3"/>
      <c r="AJ2492" s="3"/>
    </row>
    <row r="2493" spans="1:36" ht="34.049999999999997" customHeight="1" x14ac:dyDescent="0.3">
      <c r="A2493" s="13" t="s">
        <v>581</v>
      </c>
      <c r="C2493" t="s">
        <v>358</v>
      </c>
      <c r="D2493" s="14"/>
      <c r="E2493" s="14"/>
      <c r="F2493" s="79"/>
      <c r="G2493" s="80"/>
      <c r="H2493" s="14"/>
      <c r="I2493" s="14"/>
      <c r="J2493" s="15" t="s">
        <v>358</v>
      </c>
      <c r="K2493" s="64"/>
      <c r="L2493" s="64"/>
      <c r="M2493" s="15"/>
      <c r="N2493" s="81"/>
      <c r="O2493" s="82">
        <v>1682.44482421875</v>
      </c>
      <c r="P2493" s="82">
        <v>4947.65185546875</v>
      </c>
      <c r="Q2493" s="75"/>
      <c r="R2493" s="83"/>
      <c r="S2493" s="83"/>
      <c r="T2493" s="77"/>
      <c r="U2493" s="77"/>
      <c r="V2493" s="77"/>
      <c r="W2493" s="77"/>
      <c r="X2493" s="50"/>
      <c r="Y2493" s="50"/>
      <c r="Z2493" s="50"/>
      <c r="AA2493" s="50"/>
      <c r="AB2493" s="49"/>
      <c r="AC2493" s="84">
        <v>2493</v>
      </c>
      <c r="AD24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3" s="78"/>
      <c r="AF2493" s="108"/>
      <c r="AI2493" s="3"/>
      <c r="AJ2493" s="3"/>
    </row>
    <row r="2494" spans="1:36" ht="34.049999999999997" customHeight="1" x14ac:dyDescent="0.3">
      <c r="A2494" s="13" t="s">
        <v>582</v>
      </c>
      <c r="C2494" t="s">
        <v>359</v>
      </c>
      <c r="D2494" s="14"/>
      <c r="E2494" s="14"/>
      <c r="F2494" s="79"/>
      <c r="G2494" s="80"/>
      <c r="H2494" s="14"/>
      <c r="I2494" s="14"/>
      <c r="J2494" s="15" t="s">
        <v>359</v>
      </c>
      <c r="K2494" s="64"/>
      <c r="L2494" s="64"/>
      <c r="M2494" s="15"/>
      <c r="N2494" s="81"/>
      <c r="O2494" s="82">
        <v>8732.611328125</v>
      </c>
      <c r="P2494" s="82">
        <v>3630.106689453125</v>
      </c>
      <c r="Q2494" s="75"/>
      <c r="R2494" s="83"/>
      <c r="S2494" s="83"/>
      <c r="T2494" s="77"/>
      <c r="U2494" s="77"/>
      <c r="V2494" s="77"/>
      <c r="W2494" s="77"/>
      <c r="X2494" s="50"/>
      <c r="Y2494" s="50"/>
      <c r="Z2494" s="50"/>
      <c r="AA2494" s="50"/>
      <c r="AB2494" s="49"/>
      <c r="AC2494" s="84">
        <v>2494</v>
      </c>
      <c r="AD24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4" s="78"/>
      <c r="AF2494" s="108"/>
      <c r="AI2494" s="3"/>
      <c r="AJ2494" s="3"/>
    </row>
    <row r="2495" spans="1:36" ht="34.049999999999997" customHeight="1" x14ac:dyDescent="0.3">
      <c r="A2495" s="13" t="s">
        <v>583</v>
      </c>
      <c r="C2495" t="s">
        <v>256</v>
      </c>
      <c r="D2495" s="14"/>
      <c r="E2495" s="14"/>
      <c r="F2495" s="79"/>
      <c r="G2495" s="80"/>
      <c r="H2495" s="14"/>
      <c r="I2495" s="14"/>
      <c r="J2495" s="15" t="s">
        <v>256</v>
      </c>
      <c r="K2495" s="64"/>
      <c r="L2495" s="64"/>
      <c r="M2495" s="15"/>
      <c r="N2495" s="81"/>
      <c r="O2495" s="82">
        <v>6222.52392578125</v>
      </c>
      <c r="P2495" s="82">
        <v>9537.21484375</v>
      </c>
      <c r="Q2495" s="75"/>
      <c r="R2495" s="83"/>
      <c r="S2495" s="83"/>
      <c r="T2495" s="77"/>
      <c r="U2495" s="77"/>
      <c r="V2495" s="77"/>
      <c r="W2495" s="77"/>
      <c r="X2495" s="50"/>
      <c r="Y2495" s="50"/>
      <c r="Z2495" s="50"/>
      <c r="AA2495" s="50"/>
      <c r="AB2495" s="49"/>
      <c r="AC2495" s="84">
        <v>2495</v>
      </c>
      <c r="AD24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5" s="78"/>
      <c r="AF2495" s="108"/>
      <c r="AI2495" s="3"/>
      <c r="AJ2495" s="3"/>
    </row>
    <row r="2496" spans="1:36" ht="34.049999999999997" customHeight="1" x14ac:dyDescent="0.3">
      <c r="A2496" s="13" t="s">
        <v>584</v>
      </c>
      <c r="C2496" t="s">
        <v>224</v>
      </c>
      <c r="D2496" s="14"/>
      <c r="E2496" s="14"/>
      <c r="F2496" s="79"/>
      <c r="G2496" s="80"/>
      <c r="H2496" s="14"/>
      <c r="I2496" s="14"/>
      <c r="J2496" s="15" t="s">
        <v>224</v>
      </c>
      <c r="K2496" s="64"/>
      <c r="L2496" s="64"/>
      <c r="M2496" s="15"/>
      <c r="N2496" s="81"/>
      <c r="O2496" s="82">
        <v>5620.3349609375</v>
      </c>
      <c r="P2496" s="82">
        <v>232.23478698730469</v>
      </c>
      <c r="Q2496" s="75"/>
      <c r="R2496" s="83"/>
      <c r="S2496" s="83"/>
      <c r="T2496" s="77"/>
      <c r="U2496" s="77"/>
      <c r="V2496" s="77"/>
      <c r="W2496" s="77"/>
      <c r="X2496" s="50"/>
      <c r="Y2496" s="50"/>
      <c r="Z2496" s="50"/>
      <c r="AA2496" s="50"/>
      <c r="AB2496" s="49"/>
      <c r="AC2496" s="84">
        <v>2496</v>
      </c>
      <c r="AD24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6" s="78"/>
      <c r="AF2496" s="108"/>
      <c r="AI2496" s="3"/>
      <c r="AJ2496" s="3"/>
    </row>
    <row r="2497" spans="1:36" ht="34.049999999999997" customHeight="1" x14ac:dyDescent="0.3">
      <c r="A2497" s="13" t="s">
        <v>585</v>
      </c>
      <c r="C2497" t="s">
        <v>284</v>
      </c>
      <c r="D2497" s="14"/>
      <c r="E2497" s="14"/>
      <c r="F2497" s="79"/>
      <c r="G2497" s="80"/>
      <c r="H2497" s="14"/>
      <c r="I2497" s="14"/>
      <c r="J2497" s="15" t="s">
        <v>284</v>
      </c>
      <c r="K2497" s="64"/>
      <c r="L2497" s="64"/>
      <c r="M2497" s="15"/>
      <c r="N2497" s="81"/>
      <c r="O2497" s="82">
        <v>7177.767578125</v>
      </c>
      <c r="P2497" s="82">
        <v>9300.4560546875</v>
      </c>
      <c r="Q2497" s="75"/>
      <c r="R2497" s="83"/>
      <c r="S2497" s="83"/>
      <c r="T2497" s="77"/>
      <c r="U2497" s="77"/>
      <c r="V2497" s="77"/>
      <c r="W2497" s="77"/>
      <c r="X2497" s="50"/>
      <c r="Y2497" s="50"/>
      <c r="Z2497" s="50"/>
      <c r="AA2497" s="50"/>
      <c r="AB2497" s="49"/>
      <c r="AC2497" s="84">
        <v>2497</v>
      </c>
      <c r="AD24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7" s="78"/>
      <c r="AF2497" s="108"/>
      <c r="AI2497" s="3"/>
      <c r="AJ2497" s="3"/>
    </row>
    <row r="2498" spans="1:36" ht="34.049999999999997" customHeight="1" x14ac:dyDescent="0.3">
      <c r="A2498" s="13" t="s">
        <v>586</v>
      </c>
      <c r="C2498" t="s">
        <v>179</v>
      </c>
      <c r="D2498" s="14"/>
      <c r="E2498" s="14"/>
      <c r="F2498" s="79"/>
      <c r="G2498" s="80"/>
      <c r="H2498" s="14"/>
      <c r="I2498" s="14"/>
      <c r="J2498" s="15" t="s">
        <v>179</v>
      </c>
      <c r="K2498" s="64"/>
      <c r="L2498" s="64"/>
      <c r="M2498" s="15"/>
      <c r="N2498" s="81"/>
      <c r="O2498" s="82">
        <v>2750.724365234375</v>
      </c>
      <c r="P2498" s="82">
        <v>7975.99853515625</v>
      </c>
      <c r="Q2498" s="75"/>
      <c r="R2498" s="83"/>
      <c r="S2498" s="83"/>
      <c r="T2498" s="77"/>
      <c r="U2498" s="77"/>
      <c r="V2498" s="77"/>
      <c r="W2498" s="77"/>
      <c r="X2498" s="50"/>
      <c r="Y2498" s="50"/>
      <c r="Z2498" s="50"/>
      <c r="AA2498" s="50"/>
      <c r="AB2498" s="49"/>
      <c r="AC2498" s="84">
        <v>2498</v>
      </c>
      <c r="AD24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8" s="78"/>
      <c r="AF2498" s="108"/>
      <c r="AI2498" s="3"/>
      <c r="AJ2498" s="3"/>
    </row>
    <row r="2499" spans="1:36" ht="34.049999999999997" customHeight="1" x14ac:dyDescent="0.3">
      <c r="A2499" s="13" t="s">
        <v>587</v>
      </c>
      <c r="C2499" t="s">
        <v>230</v>
      </c>
      <c r="D2499" s="14"/>
      <c r="E2499" s="14"/>
      <c r="F2499" s="79"/>
      <c r="G2499" s="80"/>
      <c r="H2499" s="14"/>
      <c r="I2499" s="14"/>
      <c r="J2499" s="15" t="s">
        <v>230</v>
      </c>
      <c r="K2499" s="64"/>
      <c r="L2499" s="64"/>
      <c r="M2499" s="15"/>
      <c r="N2499" s="81"/>
      <c r="O2499" s="82">
        <v>8724.9931640625</v>
      </c>
      <c r="P2499" s="82">
        <v>5761.9052734375</v>
      </c>
      <c r="Q2499" s="75"/>
      <c r="R2499" s="83"/>
      <c r="S2499" s="83"/>
      <c r="T2499" s="77"/>
      <c r="U2499" s="77"/>
      <c r="V2499" s="77"/>
      <c r="W2499" s="77"/>
      <c r="X2499" s="50"/>
      <c r="Y2499" s="50"/>
      <c r="Z2499" s="50"/>
      <c r="AA2499" s="50"/>
      <c r="AB2499" s="49"/>
      <c r="AC2499" s="84">
        <v>2499</v>
      </c>
      <c r="AD24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499" s="78"/>
      <c r="AF2499" s="108"/>
      <c r="AI2499" s="3"/>
      <c r="AJ2499" s="3"/>
    </row>
    <row r="2500" spans="1:36" ht="34.049999999999997" customHeight="1" x14ac:dyDescent="0.3">
      <c r="A2500" s="13" t="s">
        <v>588</v>
      </c>
      <c r="C2500" t="s">
        <v>360</v>
      </c>
      <c r="D2500" s="14"/>
      <c r="E2500" s="14"/>
      <c r="F2500" s="79"/>
      <c r="G2500" s="80"/>
      <c r="H2500" s="14"/>
      <c r="I2500" s="14"/>
      <c r="J2500" s="15" t="s">
        <v>360</v>
      </c>
      <c r="K2500" s="64"/>
      <c r="L2500" s="64"/>
      <c r="M2500" s="15"/>
      <c r="N2500" s="81"/>
      <c r="O2500" s="82">
        <v>382.10260009765625</v>
      </c>
      <c r="P2500" s="82">
        <v>4879.69384765625</v>
      </c>
      <c r="Q2500" s="75"/>
      <c r="R2500" s="83"/>
      <c r="S2500" s="83"/>
      <c r="T2500" s="77"/>
      <c r="U2500" s="77"/>
      <c r="V2500" s="77"/>
      <c r="W2500" s="77"/>
      <c r="X2500" s="50"/>
      <c r="Y2500" s="50"/>
      <c r="Z2500" s="50"/>
      <c r="AA2500" s="50"/>
      <c r="AB2500" s="49"/>
      <c r="AC2500" s="84">
        <v>2500</v>
      </c>
      <c r="AD25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0" s="78"/>
      <c r="AF2500" s="108"/>
      <c r="AI2500" s="3"/>
      <c r="AJ2500" s="3"/>
    </row>
    <row r="2501" spans="1:36" ht="34.049999999999997" customHeight="1" x14ac:dyDescent="0.3">
      <c r="A2501" s="13" t="s">
        <v>589</v>
      </c>
      <c r="C2501" t="s">
        <v>361</v>
      </c>
      <c r="D2501" s="14"/>
      <c r="E2501" s="14"/>
      <c r="F2501" s="79"/>
      <c r="G2501" s="80"/>
      <c r="H2501" s="14"/>
      <c r="I2501" s="14"/>
      <c r="J2501" s="15" t="s">
        <v>361</v>
      </c>
      <c r="K2501" s="64"/>
      <c r="L2501" s="64"/>
      <c r="M2501" s="15"/>
      <c r="N2501" s="81"/>
      <c r="O2501" s="82">
        <v>1226.1787109375</v>
      </c>
      <c r="P2501" s="82">
        <v>2340.1611328125</v>
      </c>
      <c r="Q2501" s="75"/>
      <c r="R2501" s="83"/>
      <c r="S2501" s="83"/>
      <c r="T2501" s="77"/>
      <c r="U2501" s="77"/>
      <c r="V2501" s="77"/>
      <c r="W2501" s="77"/>
      <c r="X2501" s="50"/>
      <c r="Y2501" s="50"/>
      <c r="Z2501" s="50"/>
      <c r="AA2501" s="50"/>
      <c r="AB2501" s="49"/>
      <c r="AC2501" s="84">
        <v>2501</v>
      </c>
      <c r="AD25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1" s="78"/>
      <c r="AF2501" s="108"/>
      <c r="AI2501" s="3"/>
      <c r="AJ2501" s="3"/>
    </row>
    <row r="2502" spans="1:36" ht="34.049999999999997" customHeight="1" x14ac:dyDescent="0.3">
      <c r="A2502" s="13" t="s">
        <v>590</v>
      </c>
      <c r="C2502" t="s">
        <v>259</v>
      </c>
      <c r="D2502" s="14"/>
      <c r="E2502" s="14"/>
      <c r="F2502" s="79"/>
      <c r="G2502" s="80"/>
      <c r="H2502" s="14"/>
      <c r="I2502" s="14"/>
      <c r="J2502" s="15" t="s">
        <v>259</v>
      </c>
      <c r="K2502" s="64"/>
      <c r="L2502" s="64"/>
      <c r="M2502" s="15"/>
      <c r="N2502" s="81"/>
      <c r="O2502" s="82">
        <v>1496.7811279296875</v>
      </c>
      <c r="P2502" s="82">
        <v>2212.008056640625</v>
      </c>
      <c r="Q2502" s="75"/>
      <c r="R2502" s="83"/>
      <c r="S2502" s="83"/>
      <c r="T2502" s="77"/>
      <c r="U2502" s="77"/>
      <c r="V2502" s="77"/>
      <c r="W2502" s="77"/>
      <c r="X2502" s="50"/>
      <c r="Y2502" s="50"/>
      <c r="Z2502" s="50"/>
      <c r="AA2502" s="50"/>
      <c r="AB2502" s="49"/>
      <c r="AC2502" s="84">
        <v>2502</v>
      </c>
      <c r="AD25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2" s="78"/>
      <c r="AF2502" s="108"/>
      <c r="AI2502" s="3"/>
      <c r="AJ2502" s="3"/>
    </row>
    <row r="2503" spans="1:36" ht="34.049999999999997" customHeight="1" x14ac:dyDescent="0.3">
      <c r="A2503" s="13" t="s">
        <v>591</v>
      </c>
      <c r="C2503" t="s">
        <v>362</v>
      </c>
      <c r="D2503" s="14"/>
      <c r="E2503" s="14"/>
      <c r="F2503" s="79"/>
      <c r="G2503" s="80"/>
      <c r="H2503" s="14"/>
      <c r="I2503" s="14"/>
      <c r="J2503" s="15" t="s">
        <v>362</v>
      </c>
      <c r="K2503" s="64"/>
      <c r="L2503" s="64"/>
      <c r="M2503" s="15"/>
      <c r="N2503" s="81"/>
      <c r="O2503" s="82">
        <v>6570.8046875</v>
      </c>
      <c r="P2503" s="82">
        <v>9168.080078125</v>
      </c>
      <c r="Q2503" s="75"/>
      <c r="R2503" s="83"/>
      <c r="S2503" s="83"/>
      <c r="T2503" s="77"/>
      <c r="U2503" s="77"/>
      <c r="V2503" s="77"/>
      <c r="W2503" s="77"/>
      <c r="X2503" s="50"/>
      <c r="Y2503" s="50"/>
      <c r="Z2503" s="50"/>
      <c r="AA2503" s="50"/>
      <c r="AB2503" s="49"/>
      <c r="AC2503" s="84">
        <v>2503</v>
      </c>
      <c r="AD25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3" s="78"/>
      <c r="AF2503" s="108"/>
      <c r="AI2503" s="3"/>
      <c r="AJ2503" s="3"/>
    </row>
    <row r="2504" spans="1:36" ht="34.049999999999997" customHeight="1" x14ac:dyDescent="0.3">
      <c r="A2504" s="13" t="s">
        <v>592</v>
      </c>
      <c r="C2504" t="s">
        <v>305</v>
      </c>
      <c r="D2504" s="14"/>
      <c r="E2504" s="14"/>
      <c r="F2504" s="79"/>
      <c r="G2504" s="80"/>
      <c r="H2504" s="14"/>
      <c r="I2504" s="14"/>
      <c r="J2504" s="15" t="s">
        <v>305</v>
      </c>
      <c r="K2504" s="64"/>
      <c r="L2504" s="64"/>
      <c r="M2504" s="15"/>
      <c r="N2504" s="81"/>
      <c r="O2504" s="82">
        <v>2884.61279296875</v>
      </c>
      <c r="P2504" s="82">
        <v>3977.140869140625</v>
      </c>
      <c r="Q2504" s="75"/>
      <c r="R2504" s="83"/>
      <c r="S2504" s="83"/>
      <c r="T2504" s="77"/>
      <c r="U2504" s="77"/>
      <c r="V2504" s="77"/>
      <c r="W2504" s="77"/>
      <c r="X2504" s="50"/>
      <c r="Y2504" s="50"/>
      <c r="Z2504" s="50"/>
      <c r="AA2504" s="50"/>
      <c r="AB2504" s="49"/>
      <c r="AC2504" s="84">
        <v>2504</v>
      </c>
      <c r="AD25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4" s="78"/>
      <c r="AF2504" s="108"/>
      <c r="AI2504" s="3"/>
      <c r="AJ2504" s="3"/>
    </row>
    <row r="2505" spans="1:36" ht="34.049999999999997" customHeight="1" x14ac:dyDescent="0.3">
      <c r="A2505" s="13" t="s">
        <v>593</v>
      </c>
      <c r="C2505" t="s">
        <v>300</v>
      </c>
      <c r="D2505" s="14"/>
      <c r="E2505" s="14"/>
      <c r="F2505" s="79"/>
      <c r="G2505" s="80"/>
      <c r="H2505" s="14"/>
      <c r="I2505" s="14"/>
      <c r="J2505" s="15" t="s">
        <v>300</v>
      </c>
      <c r="K2505" s="64"/>
      <c r="L2505" s="64"/>
      <c r="M2505" s="15"/>
      <c r="N2505" s="81"/>
      <c r="O2505" s="82">
        <v>5746.8427734375</v>
      </c>
      <c r="P2505" s="82">
        <v>1046.80078125</v>
      </c>
      <c r="Q2505" s="75"/>
      <c r="R2505" s="83"/>
      <c r="S2505" s="83"/>
      <c r="T2505" s="77"/>
      <c r="U2505" s="77"/>
      <c r="V2505" s="77"/>
      <c r="W2505" s="77"/>
      <c r="X2505" s="50"/>
      <c r="Y2505" s="50"/>
      <c r="Z2505" s="50"/>
      <c r="AA2505" s="50"/>
      <c r="AB2505" s="49"/>
      <c r="AC2505" s="84">
        <v>2505</v>
      </c>
      <c r="AD25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5" s="78"/>
      <c r="AF2505" s="108"/>
      <c r="AI2505" s="3"/>
      <c r="AJ2505" s="3"/>
    </row>
    <row r="2506" spans="1:36" ht="34.049999999999997" customHeight="1" x14ac:dyDescent="0.3">
      <c r="A2506" s="13" t="s">
        <v>594</v>
      </c>
      <c r="C2506" t="s">
        <v>253</v>
      </c>
      <c r="D2506" s="14"/>
      <c r="E2506" s="14"/>
      <c r="F2506" s="79"/>
      <c r="G2506" s="80"/>
      <c r="H2506" s="14"/>
      <c r="I2506" s="14"/>
      <c r="J2506" s="15" t="s">
        <v>253</v>
      </c>
      <c r="K2506" s="64"/>
      <c r="L2506" s="64"/>
      <c r="M2506" s="15"/>
      <c r="N2506" s="81"/>
      <c r="O2506" s="82">
        <v>5549.32177734375</v>
      </c>
      <c r="P2506" s="82">
        <v>499.7801513671875</v>
      </c>
      <c r="Q2506" s="75"/>
      <c r="R2506" s="83"/>
      <c r="S2506" s="83"/>
      <c r="T2506" s="77"/>
      <c r="U2506" s="77"/>
      <c r="V2506" s="77"/>
      <c r="W2506" s="77"/>
      <c r="X2506" s="50"/>
      <c r="Y2506" s="50"/>
      <c r="Z2506" s="50"/>
      <c r="AA2506" s="50"/>
      <c r="AB2506" s="49"/>
      <c r="AC2506" s="84">
        <v>2506</v>
      </c>
      <c r="AD25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6" s="78"/>
      <c r="AF2506" s="108"/>
      <c r="AI2506" s="3"/>
      <c r="AJ2506" s="3"/>
    </row>
    <row r="2507" spans="1:36" ht="34.049999999999997" customHeight="1" x14ac:dyDescent="0.3">
      <c r="A2507" s="13" t="s">
        <v>595</v>
      </c>
      <c r="C2507" t="s">
        <v>278</v>
      </c>
      <c r="D2507" s="14"/>
      <c r="E2507" s="14"/>
      <c r="F2507" s="79"/>
      <c r="G2507" s="80"/>
      <c r="H2507" s="14"/>
      <c r="I2507" s="14"/>
      <c r="J2507" s="15" t="s">
        <v>278</v>
      </c>
      <c r="K2507" s="64"/>
      <c r="L2507" s="64"/>
      <c r="M2507" s="15"/>
      <c r="N2507" s="81"/>
      <c r="O2507" s="82">
        <v>8155.05859375</v>
      </c>
      <c r="P2507" s="82">
        <v>7701.94287109375</v>
      </c>
      <c r="Q2507" s="75"/>
      <c r="R2507" s="83"/>
      <c r="S2507" s="83"/>
      <c r="T2507" s="77"/>
      <c r="U2507" s="77"/>
      <c r="V2507" s="77"/>
      <c r="W2507" s="77"/>
      <c r="X2507" s="50"/>
      <c r="Y2507" s="50"/>
      <c r="Z2507" s="50"/>
      <c r="AA2507" s="50"/>
      <c r="AB2507" s="49"/>
      <c r="AC2507" s="84">
        <v>2507</v>
      </c>
      <c r="AD25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7" s="78"/>
      <c r="AF2507" s="108"/>
      <c r="AI2507" s="3"/>
      <c r="AJ2507" s="3"/>
    </row>
    <row r="2508" spans="1:36" ht="34.049999999999997" customHeight="1" x14ac:dyDescent="0.3">
      <c r="A2508" s="13" t="s">
        <v>596</v>
      </c>
      <c r="C2508" t="s">
        <v>284</v>
      </c>
      <c r="D2508" s="14"/>
      <c r="E2508" s="14"/>
      <c r="F2508" s="79"/>
      <c r="G2508" s="80"/>
      <c r="H2508" s="14"/>
      <c r="I2508" s="14"/>
      <c r="J2508" s="15" t="s">
        <v>284</v>
      </c>
      <c r="K2508" s="64"/>
      <c r="L2508" s="64"/>
      <c r="M2508" s="15"/>
      <c r="N2508" s="81"/>
      <c r="O2508" s="82">
        <v>6119.6005859375</v>
      </c>
      <c r="P2508" s="82">
        <v>509.6177978515625</v>
      </c>
      <c r="Q2508" s="75"/>
      <c r="R2508" s="83"/>
      <c r="S2508" s="83"/>
      <c r="T2508" s="77"/>
      <c r="U2508" s="77"/>
      <c r="V2508" s="77"/>
      <c r="W2508" s="77"/>
      <c r="X2508" s="50"/>
      <c r="Y2508" s="50"/>
      <c r="Z2508" s="50"/>
      <c r="AA2508" s="50"/>
      <c r="AB2508" s="49"/>
      <c r="AC2508" s="84">
        <v>2508</v>
      </c>
      <c r="AD25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8" s="78"/>
      <c r="AF2508" s="108"/>
      <c r="AI2508" s="3"/>
      <c r="AJ2508" s="3"/>
    </row>
    <row r="2509" spans="1:36" ht="34.049999999999997" customHeight="1" x14ac:dyDescent="0.3">
      <c r="A2509" s="13" t="s">
        <v>597</v>
      </c>
      <c r="C2509" t="s">
        <v>202</v>
      </c>
      <c r="D2509" s="14"/>
      <c r="E2509" s="14"/>
      <c r="F2509" s="79"/>
      <c r="G2509" s="80"/>
      <c r="H2509" s="14"/>
      <c r="I2509" s="14"/>
      <c r="J2509" s="15" t="s">
        <v>202</v>
      </c>
      <c r="K2509" s="64"/>
      <c r="L2509" s="64"/>
      <c r="M2509" s="15"/>
      <c r="N2509" s="81"/>
      <c r="O2509" s="82">
        <v>8344.140625</v>
      </c>
      <c r="P2509" s="82">
        <v>6773.52001953125</v>
      </c>
      <c r="Q2509" s="75"/>
      <c r="R2509" s="83"/>
      <c r="S2509" s="83"/>
      <c r="T2509" s="77"/>
      <c r="U2509" s="77"/>
      <c r="V2509" s="77"/>
      <c r="W2509" s="77"/>
      <c r="X2509" s="50"/>
      <c r="Y2509" s="50"/>
      <c r="Z2509" s="50"/>
      <c r="AA2509" s="50"/>
      <c r="AB2509" s="49"/>
      <c r="AC2509" s="84">
        <v>2509</v>
      </c>
      <c r="AD25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09" s="78"/>
      <c r="AF2509" s="108"/>
      <c r="AI2509" s="3"/>
      <c r="AJ2509" s="3"/>
    </row>
    <row r="2510" spans="1:36" ht="34.049999999999997" customHeight="1" x14ac:dyDescent="0.3">
      <c r="A2510" s="13" t="s">
        <v>598</v>
      </c>
      <c r="C2510" t="s">
        <v>274</v>
      </c>
      <c r="D2510" s="14"/>
      <c r="E2510" s="14"/>
      <c r="F2510" s="79"/>
      <c r="G2510" s="80"/>
      <c r="H2510" s="14"/>
      <c r="I2510" s="14"/>
      <c r="J2510" s="15" t="s">
        <v>274</v>
      </c>
      <c r="K2510" s="64"/>
      <c r="L2510" s="64"/>
      <c r="M2510" s="15"/>
      <c r="N2510" s="81"/>
      <c r="O2510" s="82">
        <v>9068.9423828125</v>
      </c>
      <c r="P2510" s="82">
        <v>4407.60546875</v>
      </c>
      <c r="Q2510" s="75"/>
      <c r="R2510" s="83"/>
      <c r="S2510" s="83"/>
      <c r="T2510" s="77"/>
      <c r="U2510" s="77"/>
      <c r="V2510" s="77"/>
      <c r="W2510" s="77"/>
      <c r="X2510" s="50"/>
      <c r="Y2510" s="50"/>
      <c r="Z2510" s="50"/>
      <c r="AA2510" s="50"/>
      <c r="AB2510" s="49"/>
      <c r="AC2510" s="84">
        <v>2510</v>
      </c>
      <c r="AD25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0" s="78"/>
      <c r="AF2510" s="108"/>
      <c r="AI2510" s="3"/>
      <c r="AJ2510" s="3"/>
    </row>
    <row r="2511" spans="1:36" ht="34.049999999999997" customHeight="1" x14ac:dyDescent="0.3">
      <c r="A2511" s="13" t="s">
        <v>599</v>
      </c>
      <c r="C2511" t="s">
        <v>329</v>
      </c>
      <c r="D2511" s="14"/>
      <c r="E2511" s="14"/>
      <c r="F2511" s="79"/>
      <c r="G2511" s="80"/>
      <c r="H2511" s="14"/>
      <c r="I2511" s="14"/>
      <c r="J2511" s="15" t="s">
        <v>329</v>
      </c>
      <c r="K2511" s="64"/>
      <c r="L2511" s="64"/>
      <c r="M2511" s="15"/>
      <c r="N2511" s="81"/>
      <c r="O2511" s="82">
        <v>7408.1259765625</v>
      </c>
      <c r="P2511" s="82">
        <v>1556.217041015625</v>
      </c>
      <c r="Q2511" s="75"/>
      <c r="R2511" s="83"/>
      <c r="S2511" s="83"/>
      <c r="T2511" s="77"/>
      <c r="U2511" s="77"/>
      <c r="V2511" s="77"/>
      <c r="W2511" s="77"/>
      <c r="X2511" s="50"/>
      <c r="Y2511" s="50"/>
      <c r="Z2511" s="50"/>
      <c r="AA2511" s="50"/>
      <c r="AB2511" s="49"/>
      <c r="AC2511" s="84">
        <v>2511</v>
      </c>
      <c r="AD25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1" s="78"/>
      <c r="AF2511" s="108"/>
      <c r="AI2511" s="3"/>
      <c r="AJ2511" s="3"/>
    </row>
    <row r="2512" spans="1:36" ht="34.049999999999997" customHeight="1" x14ac:dyDescent="0.3">
      <c r="A2512" s="13" t="s">
        <v>600</v>
      </c>
      <c r="C2512" t="s">
        <v>248</v>
      </c>
      <c r="D2512" s="14"/>
      <c r="E2512" s="14"/>
      <c r="F2512" s="79"/>
      <c r="G2512" s="80"/>
      <c r="H2512" s="14"/>
      <c r="I2512" s="14"/>
      <c r="J2512" s="15" t="s">
        <v>248</v>
      </c>
      <c r="K2512" s="64"/>
      <c r="L2512" s="64"/>
      <c r="M2512" s="15"/>
      <c r="N2512" s="81"/>
      <c r="O2512" s="82">
        <v>7481.34326171875</v>
      </c>
      <c r="P2512" s="82">
        <v>1285.6824951171875</v>
      </c>
      <c r="Q2512" s="75"/>
      <c r="R2512" s="83"/>
      <c r="S2512" s="83"/>
      <c r="T2512" s="77"/>
      <c r="U2512" s="77"/>
      <c r="V2512" s="77"/>
      <c r="W2512" s="77"/>
      <c r="X2512" s="50"/>
      <c r="Y2512" s="50"/>
      <c r="Z2512" s="50"/>
      <c r="AA2512" s="50"/>
      <c r="AB2512" s="49"/>
      <c r="AC2512" s="84">
        <v>2512</v>
      </c>
      <c r="AD25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2" s="78"/>
      <c r="AF2512" s="108"/>
      <c r="AI2512" s="3"/>
      <c r="AJ2512" s="3"/>
    </row>
    <row r="2513" spans="1:36" ht="34.049999999999997" customHeight="1" x14ac:dyDescent="0.3">
      <c r="A2513" s="13" t="s">
        <v>601</v>
      </c>
      <c r="C2513" t="s">
        <v>363</v>
      </c>
      <c r="D2513" s="14"/>
      <c r="E2513" s="14"/>
      <c r="F2513" s="79"/>
      <c r="G2513" s="80"/>
      <c r="H2513" s="14"/>
      <c r="I2513" s="14"/>
      <c r="J2513" s="15" t="s">
        <v>363</v>
      </c>
      <c r="K2513" s="64"/>
      <c r="L2513" s="64"/>
      <c r="M2513" s="15"/>
      <c r="N2513" s="81"/>
      <c r="O2513" s="82">
        <v>5460.94140625</v>
      </c>
      <c r="P2513" s="82">
        <v>8398.2294921875</v>
      </c>
      <c r="Q2513" s="75"/>
      <c r="R2513" s="83"/>
      <c r="S2513" s="83"/>
      <c r="T2513" s="77"/>
      <c r="U2513" s="77"/>
      <c r="V2513" s="77"/>
      <c r="W2513" s="77"/>
      <c r="X2513" s="50"/>
      <c r="Y2513" s="50"/>
      <c r="Z2513" s="50"/>
      <c r="AA2513" s="50"/>
      <c r="AB2513" s="49"/>
      <c r="AC2513" s="84">
        <v>2513</v>
      </c>
      <c r="AD25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3" s="78"/>
      <c r="AF2513" s="108"/>
      <c r="AI2513" s="3"/>
      <c r="AJ2513" s="3"/>
    </row>
    <row r="2514" spans="1:36" ht="34.049999999999997" customHeight="1" x14ac:dyDescent="0.3">
      <c r="A2514" s="13" t="s">
        <v>602</v>
      </c>
      <c r="C2514" t="s">
        <v>190</v>
      </c>
      <c r="D2514" s="14"/>
      <c r="E2514" s="14"/>
      <c r="F2514" s="79"/>
      <c r="G2514" s="80"/>
      <c r="H2514" s="14"/>
      <c r="I2514" s="14"/>
      <c r="J2514" s="15" t="s">
        <v>190</v>
      </c>
      <c r="K2514" s="64"/>
      <c r="L2514" s="64"/>
      <c r="M2514" s="15"/>
      <c r="N2514" s="81"/>
      <c r="O2514" s="82">
        <v>6426.0498046875</v>
      </c>
      <c r="P2514" s="82">
        <v>3193.21533203125</v>
      </c>
      <c r="Q2514" s="75"/>
      <c r="R2514" s="83"/>
      <c r="S2514" s="83"/>
      <c r="T2514" s="77"/>
      <c r="U2514" s="77"/>
      <c r="V2514" s="77"/>
      <c r="W2514" s="77"/>
      <c r="X2514" s="50"/>
      <c r="Y2514" s="50"/>
      <c r="Z2514" s="50"/>
      <c r="AA2514" s="50"/>
      <c r="AB2514" s="49"/>
      <c r="AC2514" s="84">
        <v>2514</v>
      </c>
      <c r="AD25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4" s="78"/>
      <c r="AF2514" s="108"/>
      <c r="AI2514" s="3"/>
      <c r="AJ2514" s="3"/>
    </row>
    <row r="2515" spans="1:36" ht="34.049999999999997" customHeight="1" x14ac:dyDescent="0.3">
      <c r="A2515" s="13" t="s">
        <v>603</v>
      </c>
      <c r="C2515" t="s">
        <v>196</v>
      </c>
      <c r="D2515" s="14"/>
      <c r="E2515" s="14"/>
      <c r="F2515" s="79"/>
      <c r="G2515" s="80"/>
      <c r="H2515" s="14"/>
      <c r="I2515" s="14"/>
      <c r="J2515" s="15" t="s">
        <v>196</v>
      </c>
      <c r="K2515" s="64"/>
      <c r="L2515" s="64"/>
      <c r="M2515" s="15"/>
      <c r="N2515" s="81"/>
      <c r="O2515" s="82">
        <v>7739.26806640625</v>
      </c>
      <c r="P2515" s="82">
        <v>2921.33740234375</v>
      </c>
      <c r="Q2515" s="75"/>
      <c r="R2515" s="83"/>
      <c r="S2515" s="83"/>
      <c r="T2515" s="77"/>
      <c r="U2515" s="77"/>
      <c r="V2515" s="77"/>
      <c r="W2515" s="77"/>
      <c r="X2515" s="50"/>
      <c r="Y2515" s="50"/>
      <c r="Z2515" s="50"/>
      <c r="AA2515" s="50"/>
      <c r="AB2515" s="49"/>
      <c r="AC2515" s="84">
        <v>2515</v>
      </c>
      <c r="AD25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5" s="78"/>
      <c r="AF2515" s="108"/>
      <c r="AI2515" s="3"/>
      <c r="AJ2515" s="3"/>
    </row>
    <row r="2516" spans="1:36" ht="34.049999999999997" customHeight="1" x14ac:dyDescent="0.3">
      <c r="A2516" s="13" t="s">
        <v>604</v>
      </c>
      <c r="C2516" t="s">
        <v>194</v>
      </c>
      <c r="D2516" s="14"/>
      <c r="E2516" s="14"/>
      <c r="F2516" s="79"/>
      <c r="G2516" s="80"/>
      <c r="H2516" s="14"/>
      <c r="I2516" s="14"/>
      <c r="J2516" s="15" t="s">
        <v>194</v>
      </c>
      <c r="K2516" s="64"/>
      <c r="L2516" s="64"/>
      <c r="M2516" s="15"/>
      <c r="N2516" s="81"/>
      <c r="O2516" s="82">
        <v>8073.65283203125</v>
      </c>
      <c r="P2516" s="82">
        <v>2866.0224609375</v>
      </c>
      <c r="Q2516" s="75"/>
      <c r="R2516" s="83"/>
      <c r="S2516" s="83"/>
      <c r="T2516" s="77"/>
      <c r="U2516" s="77"/>
      <c r="V2516" s="77"/>
      <c r="W2516" s="77"/>
      <c r="X2516" s="50"/>
      <c r="Y2516" s="50"/>
      <c r="Z2516" s="50"/>
      <c r="AA2516" s="50"/>
      <c r="AB2516" s="49"/>
      <c r="AC2516" s="84">
        <v>2516</v>
      </c>
      <c r="AD25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6" s="78"/>
      <c r="AF2516" s="108"/>
      <c r="AI2516" s="3"/>
      <c r="AJ2516" s="3"/>
    </row>
    <row r="2517" spans="1:36" ht="34.049999999999997" customHeight="1" x14ac:dyDescent="0.3">
      <c r="A2517" s="13" t="s">
        <v>605</v>
      </c>
      <c r="C2517" t="s">
        <v>222</v>
      </c>
      <c r="D2517" s="14"/>
      <c r="E2517" s="14"/>
      <c r="F2517" s="79"/>
      <c r="G2517" s="80"/>
      <c r="H2517" s="14"/>
      <c r="I2517" s="14"/>
      <c r="J2517" s="15" t="s">
        <v>222</v>
      </c>
      <c r="K2517" s="64"/>
      <c r="L2517" s="64"/>
      <c r="M2517" s="15"/>
      <c r="N2517" s="81"/>
      <c r="O2517" s="82">
        <v>3530.50244140625</v>
      </c>
      <c r="P2517" s="82">
        <v>1399.29931640625</v>
      </c>
      <c r="Q2517" s="75"/>
      <c r="R2517" s="83"/>
      <c r="S2517" s="83"/>
      <c r="T2517" s="77"/>
      <c r="U2517" s="77"/>
      <c r="V2517" s="77"/>
      <c r="W2517" s="77"/>
      <c r="X2517" s="50"/>
      <c r="Y2517" s="50"/>
      <c r="Z2517" s="50"/>
      <c r="AA2517" s="50"/>
      <c r="AB2517" s="49"/>
      <c r="AC2517" s="84">
        <v>2517</v>
      </c>
      <c r="AD25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7" s="78"/>
      <c r="AF2517" s="108"/>
      <c r="AI2517" s="3"/>
      <c r="AJ2517" s="3"/>
    </row>
    <row r="2518" spans="1:36" ht="34.049999999999997" customHeight="1" x14ac:dyDescent="0.3">
      <c r="A2518" s="13" t="s">
        <v>606</v>
      </c>
      <c r="C2518" t="s">
        <v>238</v>
      </c>
      <c r="D2518" s="14"/>
      <c r="E2518" s="14"/>
      <c r="F2518" s="79"/>
      <c r="G2518" s="80"/>
      <c r="H2518" s="14"/>
      <c r="I2518" s="14"/>
      <c r="J2518" s="15" t="s">
        <v>238</v>
      </c>
      <c r="K2518" s="64"/>
      <c r="L2518" s="64"/>
      <c r="M2518" s="15"/>
      <c r="N2518" s="81"/>
      <c r="O2518" s="82">
        <v>3013.884033203125</v>
      </c>
      <c r="P2518" s="82">
        <v>8169.69775390625</v>
      </c>
      <c r="Q2518" s="75"/>
      <c r="R2518" s="83"/>
      <c r="S2518" s="83"/>
      <c r="T2518" s="77"/>
      <c r="U2518" s="77"/>
      <c r="V2518" s="77"/>
      <c r="W2518" s="77"/>
      <c r="X2518" s="50"/>
      <c r="Y2518" s="50"/>
      <c r="Z2518" s="50"/>
      <c r="AA2518" s="50"/>
      <c r="AB2518" s="49"/>
      <c r="AC2518" s="84">
        <v>2518</v>
      </c>
      <c r="AD25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8" s="78"/>
      <c r="AF2518" s="108"/>
      <c r="AI2518" s="3"/>
      <c r="AJ2518" s="3"/>
    </row>
    <row r="2519" spans="1:36" ht="34.049999999999997" customHeight="1" x14ac:dyDescent="0.3">
      <c r="A2519" s="13" t="s">
        <v>607</v>
      </c>
      <c r="C2519" t="s">
        <v>364</v>
      </c>
      <c r="D2519" s="14"/>
      <c r="E2519" s="14"/>
      <c r="F2519" s="79"/>
      <c r="G2519" s="80"/>
      <c r="H2519" s="14"/>
      <c r="I2519" s="14"/>
      <c r="J2519" s="15" t="s">
        <v>364</v>
      </c>
      <c r="K2519" s="64"/>
      <c r="L2519" s="64"/>
      <c r="M2519" s="15"/>
      <c r="N2519" s="81"/>
      <c r="O2519" s="82">
        <v>7963.6787109375</v>
      </c>
      <c r="P2519" s="82">
        <v>767.3089599609375</v>
      </c>
      <c r="Q2519" s="75"/>
      <c r="R2519" s="83"/>
      <c r="S2519" s="83"/>
      <c r="T2519" s="77"/>
      <c r="U2519" s="77"/>
      <c r="V2519" s="77"/>
      <c r="W2519" s="77"/>
      <c r="X2519" s="50"/>
      <c r="Y2519" s="50"/>
      <c r="Z2519" s="50"/>
      <c r="AA2519" s="50"/>
      <c r="AB2519" s="49"/>
      <c r="AC2519" s="84">
        <v>2519</v>
      </c>
      <c r="AD25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19" s="78"/>
      <c r="AF2519" s="108"/>
      <c r="AI2519" s="3"/>
      <c r="AJ2519" s="3"/>
    </row>
    <row r="2520" spans="1:36" ht="34.049999999999997" customHeight="1" x14ac:dyDescent="0.3">
      <c r="A2520" s="13" t="s">
        <v>608</v>
      </c>
      <c r="C2520" t="s">
        <v>365</v>
      </c>
      <c r="D2520" s="14"/>
      <c r="E2520" s="14"/>
      <c r="F2520" s="79"/>
      <c r="G2520" s="80"/>
      <c r="H2520" s="14"/>
      <c r="I2520" s="14"/>
      <c r="J2520" s="15" t="s">
        <v>365</v>
      </c>
      <c r="K2520" s="64"/>
      <c r="L2520" s="64"/>
      <c r="M2520" s="15"/>
      <c r="N2520" s="81"/>
      <c r="O2520" s="82">
        <v>7174.11767578125</v>
      </c>
      <c r="P2520" s="82">
        <v>806.90625</v>
      </c>
      <c r="Q2520" s="75"/>
      <c r="R2520" s="83"/>
      <c r="S2520" s="83"/>
      <c r="T2520" s="77"/>
      <c r="U2520" s="77"/>
      <c r="V2520" s="77"/>
      <c r="W2520" s="77"/>
      <c r="X2520" s="50"/>
      <c r="Y2520" s="50"/>
      <c r="Z2520" s="50"/>
      <c r="AA2520" s="50"/>
      <c r="AB2520" s="49"/>
      <c r="AC2520" s="84">
        <v>2520</v>
      </c>
      <c r="AD25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0" s="78"/>
      <c r="AF2520" s="108"/>
      <c r="AI2520" s="3"/>
      <c r="AJ2520" s="3"/>
    </row>
    <row r="2521" spans="1:36" ht="34.049999999999997" customHeight="1" x14ac:dyDescent="0.3">
      <c r="A2521" s="13" t="s">
        <v>609</v>
      </c>
      <c r="C2521" t="s">
        <v>366</v>
      </c>
      <c r="D2521" s="14"/>
      <c r="E2521" s="14"/>
      <c r="F2521" s="79"/>
      <c r="G2521" s="80"/>
      <c r="H2521" s="14"/>
      <c r="I2521" s="14"/>
      <c r="J2521" s="15" t="s">
        <v>366</v>
      </c>
      <c r="K2521" s="64"/>
      <c r="L2521" s="64"/>
      <c r="M2521" s="15"/>
      <c r="N2521" s="81"/>
      <c r="O2521" s="82">
        <v>427.9154052734375</v>
      </c>
      <c r="P2521" s="82">
        <v>5390.84033203125</v>
      </c>
      <c r="Q2521" s="75"/>
      <c r="R2521" s="83"/>
      <c r="S2521" s="83"/>
      <c r="T2521" s="77"/>
      <c r="U2521" s="77"/>
      <c r="V2521" s="77"/>
      <c r="W2521" s="77"/>
      <c r="X2521" s="50"/>
      <c r="Y2521" s="50"/>
      <c r="Z2521" s="50"/>
      <c r="AA2521" s="50"/>
      <c r="AB2521" s="49"/>
      <c r="AC2521" s="84">
        <v>2521</v>
      </c>
      <c r="AD25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1" s="78"/>
      <c r="AF2521" s="108"/>
      <c r="AI2521" s="3"/>
      <c r="AJ2521" s="3"/>
    </row>
    <row r="2522" spans="1:36" ht="34.049999999999997" customHeight="1" x14ac:dyDescent="0.3">
      <c r="A2522" s="13" t="s">
        <v>610</v>
      </c>
      <c r="C2522" t="s">
        <v>191</v>
      </c>
      <c r="D2522" s="14"/>
      <c r="E2522" s="14"/>
      <c r="F2522" s="79"/>
      <c r="G2522" s="80"/>
      <c r="H2522" s="14"/>
      <c r="I2522" s="14"/>
      <c r="J2522" s="15" t="s">
        <v>191</v>
      </c>
      <c r="K2522" s="64"/>
      <c r="L2522" s="64"/>
      <c r="M2522" s="15"/>
      <c r="N2522" s="81"/>
      <c r="O2522" s="82">
        <v>6383.68359375</v>
      </c>
      <c r="P2522" s="82">
        <v>1655.2353515625</v>
      </c>
      <c r="Q2522" s="75"/>
      <c r="R2522" s="83"/>
      <c r="S2522" s="83"/>
      <c r="T2522" s="77"/>
      <c r="U2522" s="77"/>
      <c r="V2522" s="77"/>
      <c r="W2522" s="77"/>
      <c r="X2522" s="50"/>
      <c r="Y2522" s="50"/>
      <c r="Z2522" s="50"/>
      <c r="AA2522" s="50"/>
      <c r="AB2522" s="49"/>
      <c r="AC2522" s="84">
        <v>2522</v>
      </c>
      <c r="AD25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2" s="78"/>
      <c r="AF2522" s="108"/>
      <c r="AI2522" s="3"/>
      <c r="AJ2522" s="3"/>
    </row>
    <row r="2523" spans="1:36" ht="34.049999999999997" customHeight="1" x14ac:dyDescent="0.3">
      <c r="A2523" s="13" t="s">
        <v>611</v>
      </c>
      <c r="C2523" t="s">
        <v>367</v>
      </c>
      <c r="D2523" s="14"/>
      <c r="E2523" s="14"/>
      <c r="F2523" s="79"/>
      <c r="G2523" s="80"/>
      <c r="H2523" s="14"/>
      <c r="I2523" s="14"/>
      <c r="J2523" s="15" t="s">
        <v>367</v>
      </c>
      <c r="K2523" s="64"/>
      <c r="L2523" s="64"/>
      <c r="M2523" s="15"/>
      <c r="N2523" s="81"/>
      <c r="O2523" s="82">
        <v>7943.93212890625</v>
      </c>
      <c r="P2523" s="82">
        <v>8057.6630859375</v>
      </c>
      <c r="Q2523" s="75"/>
      <c r="R2523" s="83"/>
      <c r="S2523" s="83"/>
      <c r="T2523" s="77"/>
      <c r="U2523" s="77"/>
      <c r="V2523" s="77"/>
      <c r="W2523" s="77"/>
      <c r="X2523" s="50"/>
      <c r="Y2523" s="50"/>
      <c r="Z2523" s="50"/>
      <c r="AA2523" s="50"/>
      <c r="AB2523" s="49"/>
      <c r="AC2523" s="84">
        <v>2523</v>
      </c>
      <c r="AD25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3" s="78"/>
      <c r="AF2523" s="108"/>
      <c r="AI2523" s="3"/>
      <c r="AJ2523" s="3"/>
    </row>
    <row r="2524" spans="1:36" ht="34.049999999999997" customHeight="1" x14ac:dyDescent="0.3">
      <c r="A2524" s="13" t="s">
        <v>612</v>
      </c>
      <c r="C2524" t="s">
        <v>368</v>
      </c>
      <c r="D2524" s="14"/>
      <c r="E2524" s="14"/>
      <c r="F2524" s="79"/>
      <c r="G2524" s="80"/>
      <c r="H2524" s="14"/>
      <c r="I2524" s="14"/>
      <c r="J2524" s="15" t="s">
        <v>368</v>
      </c>
      <c r="K2524" s="64"/>
      <c r="L2524" s="64"/>
      <c r="M2524" s="15"/>
      <c r="N2524" s="81"/>
      <c r="O2524" s="82">
        <v>4150.51123046875</v>
      </c>
      <c r="P2524" s="82">
        <v>8740.732421875</v>
      </c>
      <c r="Q2524" s="75"/>
      <c r="R2524" s="83"/>
      <c r="S2524" s="83"/>
      <c r="T2524" s="77"/>
      <c r="U2524" s="77"/>
      <c r="V2524" s="77"/>
      <c r="W2524" s="77"/>
      <c r="X2524" s="50"/>
      <c r="Y2524" s="50"/>
      <c r="Z2524" s="50"/>
      <c r="AA2524" s="50"/>
      <c r="AB2524" s="49"/>
      <c r="AC2524" s="84">
        <v>2524</v>
      </c>
      <c r="AD25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4" s="78"/>
      <c r="AF2524" s="108"/>
      <c r="AI2524" s="3"/>
      <c r="AJ2524" s="3"/>
    </row>
    <row r="2525" spans="1:36" ht="34.049999999999997" customHeight="1" x14ac:dyDescent="0.3">
      <c r="A2525" s="13" t="s">
        <v>613</v>
      </c>
      <c r="C2525" t="s">
        <v>219</v>
      </c>
      <c r="D2525" s="14"/>
      <c r="E2525" s="14"/>
      <c r="F2525" s="79"/>
      <c r="G2525" s="80"/>
      <c r="H2525" s="14"/>
      <c r="I2525" s="14"/>
      <c r="J2525" s="15" t="s">
        <v>219</v>
      </c>
      <c r="K2525" s="64"/>
      <c r="L2525" s="64"/>
      <c r="M2525" s="15"/>
      <c r="N2525" s="81"/>
      <c r="O2525" s="82">
        <v>1358.99365234375</v>
      </c>
      <c r="P2525" s="82">
        <v>1596.7933349609375</v>
      </c>
      <c r="Q2525" s="75"/>
      <c r="R2525" s="83"/>
      <c r="S2525" s="83"/>
      <c r="T2525" s="77"/>
      <c r="U2525" s="77"/>
      <c r="V2525" s="77"/>
      <c r="W2525" s="77"/>
      <c r="X2525" s="50"/>
      <c r="Y2525" s="50"/>
      <c r="Z2525" s="50"/>
      <c r="AA2525" s="50"/>
      <c r="AB2525" s="49"/>
      <c r="AC2525" s="84">
        <v>2525</v>
      </c>
      <c r="AD25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5" s="78"/>
      <c r="AF2525" s="108"/>
      <c r="AI2525" s="3"/>
      <c r="AJ2525" s="3"/>
    </row>
    <row r="2526" spans="1:36" ht="34.049999999999997" customHeight="1" x14ac:dyDescent="0.3">
      <c r="A2526" s="13" t="s">
        <v>614</v>
      </c>
      <c r="C2526" t="s">
        <v>369</v>
      </c>
      <c r="D2526" s="14"/>
      <c r="E2526" s="14"/>
      <c r="F2526" s="79"/>
      <c r="G2526" s="80"/>
      <c r="H2526" s="14"/>
      <c r="I2526" s="14"/>
      <c r="J2526" s="15" t="s">
        <v>369</v>
      </c>
      <c r="K2526" s="64"/>
      <c r="L2526" s="64"/>
      <c r="M2526" s="15"/>
      <c r="N2526" s="81"/>
      <c r="O2526" s="82">
        <v>6723.5693359375</v>
      </c>
      <c r="P2526" s="82">
        <v>2934.32666015625</v>
      </c>
      <c r="Q2526" s="75"/>
      <c r="R2526" s="83"/>
      <c r="S2526" s="83"/>
      <c r="T2526" s="77"/>
      <c r="U2526" s="77"/>
      <c r="V2526" s="77"/>
      <c r="W2526" s="77"/>
      <c r="X2526" s="50"/>
      <c r="Y2526" s="50"/>
      <c r="Z2526" s="50"/>
      <c r="AA2526" s="50"/>
      <c r="AB2526" s="49"/>
      <c r="AC2526" s="84">
        <v>2526</v>
      </c>
      <c r="AD25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6" s="78"/>
      <c r="AF2526" s="108"/>
      <c r="AI2526" s="3"/>
      <c r="AJ2526" s="3"/>
    </row>
    <row r="2527" spans="1:36" ht="34.049999999999997" customHeight="1" x14ac:dyDescent="0.3">
      <c r="A2527" s="13" t="s">
        <v>615</v>
      </c>
      <c r="C2527" t="s">
        <v>236</v>
      </c>
      <c r="D2527" s="14"/>
      <c r="E2527" s="14"/>
      <c r="F2527" s="79"/>
      <c r="G2527" s="80"/>
      <c r="H2527" s="14"/>
      <c r="I2527" s="14"/>
      <c r="J2527" s="15" t="s">
        <v>236</v>
      </c>
      <c r="K2527" s="64"/>
      <c r="L2527" s="64"/>
      <c r="M2527" s="15"/>
      <c r="N2527" s="81"/>
      <c r="O2527" s="82">
        <v>8591.666015625</v>
      </c>
      <c r="P2527" s="82">
        <v>3340.15380859375</v>
      </c>
      <c r="Q2527" s="75"/>
      <c r="R2527" s="83"/>
      <c r="S2527" s="83"/>
      <c r="T2527" s="77"/>
      <c r="U2527" s="77"/>
      <c r="V2527" s="77"/>
      <c r="W2527" s="77"/>
      <c r="X2527" s="50"/>
      <c r="Y2527" s="50"/>
      <c r="Z2527" s="50"/>
      <c r="AA2527" s="50"/>
      <c r="AB2527" s="49"/>
      <c r="AC2527" s="84">
        <v>2527</v>
      </c>
      <c r="AD25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7" s="78"/>
      <c r="AF2527" s="108"/>
      <c r="AI2527" s="3"/>
      <c r="AJ2527" s="3"/>
    </row>
    <row r="2528" spans="1:36" ht="34.049999999999997" customHeight="1" x14ac:dyDescent="0.3">
      <c r="A2528" s="13" t="s">
        <v>616</v>
      </c>
      <c r="C2528" t="s">
        <v>370</v>
      </c>
      <c r="D2528" s="14"/>
      <c r="E2528" s="14"/>
      <c r="F2528" s="79"/>
      <c r="G2528" s="80"/>
      <c r="H2528" s="14"/>
      <c r="I2528" s="14"/>
      <c r="J2528" s="15" t="s">
        <v>370</v>
      </c>
      <c r="K2528" s="64"/>
      <c r="L2528" s="64"/>
      <c r="M2528" s="15"/>
      <c r="N2528" s="81"/>
      <c r="O2528" s="82">
        <v>1552.4735107421875</v>
      </c>
      <c r="P2528" s="82">
        <v>2768.99609375</v>
      </c>
      <c r="Q2528" s="75"/>
      <c r="R2528" s="83"/>
      <c r="S2528" s="83"/>
      <c r="T2528" s="77"/>
      <c r="U2528" s="77"/>
      <c r="V2528" s="77"/>
      <c r="W2528" s="77"/>
      <c r="X2528" s="50"/>
      <c r="Y2528" s="50"/>
      <c r="Z2528" s="50"/>
      <c r="AA2528" s="50"/>
      <c r="AB2528" s="49"/>
      <c r="AC2528" s="84">
        <v>2528</v>
      </c>
      <c r="AD25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8" s="78"/>
      <c r="AF2528" s="108"/>
      <c r="AI2528" s="3"/>
      <c r="AJ2528" s="3"/>
    </row>
    <row r="2529" spans="1:36" ht="34.049999999999997" customHeight="1" x14ac:dyDescent="0.3">
      <c r="A2529" s="13" t="s">
        <v>617</v>
      </c>
      <c r="C2529" t="s">
        <v>191</v>
      </c>
      <c r="D2529" s="14"/>
      <c r="E2529" s="14"/>
      <c r="F2529" s="79"/>
      <c r="G2529" s="80"/>
      <c r="H2529" s="14"/>
      <c r="I2529" s="14"/>
      <c r="J2529" s="15" t="s">
        <v>191</v>
      </c>
      <c r="K2529" s="64"/>
      <c r="L2529" s="64"/>
      <c r="M2529" s="15"/>
      <c r="N2529" s="81"/>
      <c r="O2529" s="82">
        <v>4887.16259765625</v>
      </c>
      <c r="P2529" s="82">
        <v>9027.140625</v>
      </c>
      <c r="Q2529" s="75"/>
      <c r="R2529" s="83"/>
      <c r="S2529" s="83"/>
      <c r="T2529" s="77"/>
      <c r="U2529" s="77"/>
      <c r="V2529" s="77"/>
      <c r="W2529" s="77"/>
      <c r="X2529" s="50"/>
      <c r="Y2529" s="50"/>
      <c r="Z2529" s="50"/>
      <c r="AA2529" s="50"/>
      <c r="AB2529" s="49"/>
      <c r="AC2529" s="84">
        <v>2529</v>
      </c>
      <c r="AD25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29" s="78"/>
      <c r="AF2529" s="108"/>
      <c r="AI2529" s="3"/>
      <c r="AJ2529" s="3"/>
    </row>
    <row r="2530" spans="1:36" ht="34.049999999999997" customHeight="1" x14ac:dyDescent="0.3">
      <c r="A2530" s="13" t="s">
        <v>618</v>
      </c>
      <c r="C2530" t="s">
        <v>371</v>
      </c>
      <c r="D2530" s="14"/>
      <c r="E2530" s="14"/>
      <c r="F2530" s="79"/>
      <c r="G2530" s="80"/>
      <c r="H2530" s="14"/>
      <c r="I2530" s="14"/>
      <c r="J2530" s="15" t="s">
        <v>371</v>
      </c>
      <c r="K2530" s="64"/>
      <c r="L2530" s="64"/>
      <c r="M2530" s="15"/>
      <c r="N2530" s="81"/>
      <c r="O2530" s="82">
        <v>6124.2412109375</v>
      </c>
      <c r="P2530" s="82">
        <v>9493.81640625</v>
      </c>
      <c r="Q2530" s="75"/>
      <c r="R2530" s="83"/>
      <c r="S2530" s="83"/>
      <c r="T2530" s="77"/>
      <c r="U2530" s="77"/>
      <c r="V2530" s="77"/>
      <c r="W2530" s="77"/>
      <c r="X2530" s="50"/>
      <c r="Y2530" s="50"/>
      <c r="Z2530" s="50"/>
      <c r="AA2530" s="50"/>
      <c r="AB2530" s="49"/>
      <c r="AC2530" s="84">
        <v>2530</v>
      </c>
      <c r="AD25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0" s="78"/>
      <c r="AF2530" s="108"/>
      <c r="AI2530" s="3"/>
      <c r="AJ2530" s="3"/>
    </row>
    <row r="2531" spans="1:36" ht="34.049999999999997" customHeight="1" x14ac:dyDescent="0.3">
      <c r="A2531" s="13" t="s">
        <v>619</v>
      </c>
      <c r="C2531" t="s">
        <v>372</v>
      </c>
      <c r="D2531" s="14"/>
      <c r="E2531" s="14"/>
      <c r="F2531" s="79"/>
      <c r="G2531" s="80"/>
      <c r="H2531" s="14"/>
      <c r="I2531" s="14"/>
      <c r="J2531" s="15" t="s">
        <v>372</v>
      </c>
      <c r="K2531" s="64"/>
      <c r="L2531" s="64"/>
      <c r="M2531" s="15"/>
      <c r="N2531" s="81"/>
      <c r="O2531" s="82">
        <v>5963.86181640625</v>
      </c>
      <c r="P2531" s="82">
        <v>927.2210693359375</v>
      </c>
      <c r="Q2531" s="75"/>
      <c r="R2531" s="83"/>
      <c r="S2531" s="83"/>
      <c r="T2531" s="77"/>
      <c r="U2531" s="77"/>
      <c r="V2531" s="77"/>
      <c r="W2531" s="77"/>
      <c r="X2531" s="50"/>
      <c r="Y2531" s="50"/>
      <c r="Z2531" s="50"/>
      <c r="AA2531" s="50"/>
      <c r="AB2531" s="49"/>
      <c r="AC2531" s="84">
        <v>2531</v>
      </c>
      <c r="AD25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1" s="78"/>
      <c r="AF2531" s="108"/>
      <c r="AI2531" s="3"/>
      <c r="AJ2531" s="3"/>
    </row>
    <row r="2532" spans="1:36" ht="34.049999999999997" customHeight="1" x14ac:dyDescent="0.3">
      <c r="A2532" s="13" t="s">
        <v>620</v>
      </c>
      <c r="C2532" t="s">
        <v>296</v>
      </c>
      <c r="D2532" s="14"/>
      <c r="E2532" s="14"/>
      <c r="F2532" s="79"/>
      <c r="G2532" s="80"/>
      <c r="H2532" s="14"/>
      <c r="I2532" s="14"/>
      <c r="J2532" s="15" t="s">
        <v>296</v>
      </c>
      <c r="K2532" s="64"/>
      <c r="L2532" s="64"/>
      <c r="M2532" s="15"/>
      <c r="N2532" s="81"/>
      <c r="O2532" s="82">
        <v>949.48394775390625</v>
      </c>
      <c r="P2532" s="82">
        <v>2775.43603515625</v>
      </c>
      <c r="Q2532" s="75"/>
      <c r="R2532" s="83"/>
      <c r="S2532" s="83"/>
      <c r="T2532" s="77"/>
      <c r="U2532" s="77"/>
      <c r="V2532" s="77"/>
      <c r="W2532" s="77"/>
      <c r="X2532" s="50"/>
      <c r="Y2532" s="50"/>
      <c r="Z2532" s="50"/>
      <c r="AA2532" s="50"/>
      <c r="AB2532" s="49"/>
      <c r="AC2532" s="84">
        <v>2532</v>
      </c>
      <c r="AD25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2" s="78"/>
      <c r="AF2532" s="108"/>
      <c r="AI2532" s="3"/>
      <c r="AJ2532" s="3"/>
    </row>
    <row r="2533" spans="1:36" ht="34.049999999999997" customHeight="1" x14ac:dyDescent="0.3">
      <c r="A2533" s="13" t="s">
        <v>621</v>
      </c>
      <c r="C2533" t="s">
        <v>373</v>
      </c>
      <c r="D2533" s="14"/>
      <c r="E2533" s="14"/>
      <c r="F2533" s="79"/>
      <c r="G2533" s="80"/>
      <c r="H2533" s="14"/>
      <c r="I2533" s="14"/>
      <c r="J2533" s="15" t="s">
        <v>373</v>
      </c>
      <c r="K2533" s="64"/>
      <c r="L2533" s="64"/>
      <c r="M2533" s="15"/>
      <c r="N2533" s="81"/>
      <c r="O2533" s="82">
        <v>3144.2099609375</v>
      </c>
      <c r="P2533" s="82">
        <v>1414.265380859375</v>
      </c>
      <c r="Q2533" s="75"/>
      <c r="R2533" s="83"/>
      <c r="S2533" s="83"/>
      <c r="T2533" s="77"/>
      <c r="U2533" s="77"/>
      <c r="V2533" s="77"/>
      <c r="W2533" s="77"/>
      <c r="X2533" s="50"/>
      <c r="Y2533" s="50"/>
      <c r="Z2533" s="50"/>
      <c r="AA2533" s="50"/>
      <c r="AB2533" s="49"/>
      <c r="AC2533" s="84">
        <v>2533</v>
      </c>
      <c r="AD25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3" s="78"/>
      <c r="AF2533" s="108"/>
      <c r="AI2533" s="3"/>
      <c r="AJ2533" s="3"/>
    </row>
    <row r="2534" spans="1:36" ht="34.049999999999997" customHeight="1" x14ac:dyDescent="0.3">
      <c r="A2534" s="13" t="s">
        <v>622</v>
      </c>
      <c r="C2534" t="s">
        <v>175</v>
      </c>
      <c r="D2534" s="14"/>
      <c r="E2534" s="14"/>
      <c r="F2534" s="79"/>
      <c r="G2534" s="80"/>
      <c r="H2534" s="14"/>
      <c r="I2534" s="14"/>
      <c r="J2534" s="15" t="s">
        <v>175</v>
      </c>
      <c r="K2534" s="64"/>
      <c r="L2534" s="64"/>
      <c r="M2534" s="15"/>
      <c r="N2534" s="81"/>
      <c r="O2534" s="82">
        <v>6768.6064453125</v>
      </c>
      <c r="P2534" s="82">
        <v>1062.2696533203125</v>
      </c>
      <c r="Q2534" s="75"/>
      <c r="R2534" s="83"/>
      <c r="S2534" s="83"/>
      <c r="T2534" s="77"/>
      <c r="U2534" s="77"/>
      <c r="V2534" s="77"/>
      <c r="W2534" s="77"/>
      <c r="X2534" s="50"/>
      <c r="Y2534" s="50"/>
      <c r="Z2534" s="50"/>
      <c r="AA2534" s="50"/>
      <c r="AB2534" s="49"/>
      <c r="AC2534" s="84">
        <v>2534</v>
      </c>
      <c r="AD25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4" s="78"/>
      <c r="AF2534" s="108"/>
      <c r="AI2534" s="3"/>
      <c r="AJ2534" s="3"/>
    </row>
    <row r="2535" spans="1:36" ht="34.049999999999997" customHeight="1" x14ac:dyDescent="0.3">
      <c r="A2535" s="13" t="s">
        <v>623</v>
      </c>
      <c r="C2535" t="s">
        <v>175</v>
      </c>
      <c r="D2535" s="14"/>
      <c r="E2535" s="14"/>
      <c r="F2535" s="79"/>
      <c r="G2535" s="80"/>
      <c r="H2535" s="14"/>
      <c r="I2535" s="14"/>
      <c r="J2535" s="15" t="s">
        <v>175</v>
      </c>
      <c r="K2535" s="64"/>
      <c r="L2535" s="64"/>
      <c r="M2535" s="15"/>
      <c r="N2535" s="81"/>
      <c r="O2535" s="82">
        <v>9016.328125</v>
      </c>
      <c r="P2535" s="82">
        <v>3339.501953125</v>
      </c>
      <c r="Q2535" s="75"/>
      <c r="R2535" s="83"/>
      <c r="S2535" s="83"/>
      <c r="T2535" s="77"/>
      <c r="U2535" s="77"/>
      <c r="V2535" s="77"/>
      <c r="W2535" s="77"/>
      <c r="X2535" s="50"/>
      <c r="Y2535" s="50"/>
      <c r="Z2535" s="50"/>
      <c r="AA2535" s="50"/>
      <c r="AB2535" s="49"/>
      <c r="AC2535" s="84">
        <v>2535</v>
      </c>
      <c r="AD25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5" s="78"/>
      <c r="AF2535" s="108"/>
      <c r="AI2535" s="3"/>
      <c r="AJ2535" s="3"/>
    </row>
    <row r="2536" spans="1:36" ht="34.049999999999997" customHeight="1" x14ac:dyDescent="0.3">
      <c r="A2536" s="13" t="s">
        <v>624</v>
      </c>
      <c r="C2536" t="s">
        <v>282</v>
      </c>
      <c r="D2536" s="14"/>
      <c r="E2536" s="14"/>
      <c r="F2536" s="79"/>
      <c r="G2536" s="80"/>
      <c r="H2536" s="14"/>
      <c r="I2536" s="14"/>
      <c r="J2536" s="15" t="s">
        <v>282</v>
      </c>
      <c r="K2536" s="64"/>
      <c r="L2536" s="64"/>
      <c r="M2536" s="15"/>
      <c r="N2536" s="81"/>
      <c r="O2536" s="82">
        <v>3363.099365234375</v>
      </c>
      <c r="P2536" s="82">
        <v>947.20074462890625</v>
      </c>
      <c r="Q2536" s="75"/>
      <c r="R2536" s="83"/>
      <c r="S2536" s="83"/>
      <c r="T2536" s="77"/>
      <c r="U2536" s="77"/>
      <c r="V2536" s="77"/>
      <c r="W2536" s="77"/>
      <c r="X2536" s="50"/>
      <c r="Y2536" s="50"/>
      <c r="Z2536" s="50"/>
      <c r="AA2536" s="50"/>
      <c r="AB2536" s="49"/>
      <c r="AC2536" s="84">
        <v>2536</v>
      </c>
      <c r="AD25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6" s="78"/>
      <c r="AF2536" s="108"/>
      <c r="AI2536" s="3"/>
      <c r="AJ2536" s="3"/>
    </row>
    <row r="2537" spans="1:36" ht="34.049999999999997" customHeight="1" x14ac:dyDescent="0.3">
      <c r="A2537" s="13" t="s">
        <v>625</v>
      </c>
      <c r="C2537" t="s">
        <v>298</v>
      </c>
      <c r="D2537" s="14"/>
      <c r="E2537" s="14"/>
      <c r="F2537" s="79"/>
      <c r="G2537" s="80"/>
      <c r="H2537" s="14"/>
      <c r="I2537" s="14"/>
      <c r="J2537" s="15" t="s">
        <v>298</v>
      </c>
      <c r="K2537" s="64"/>
      <c r="L2537" s="64"/>
      <c r="M2537" s="15"/>
      <c r="N2537" s="81"/>
      <c r="O2537" s="82">
        <v>587.38446044921875</v>
      </c>
      <c r="P2537" s="82">
        <v>5416.23095703125</v>
      </c>
      <c r="Q2537" s="75"/>
      <c r="R2537" s="83"/>
      <c r="S2537" s="83"/>
      <c r="T2537" s="77"/>
      <c r="U2537" s="77"/>
      <c r="V2537" s="77"/>
      <c r="W2537" s="77"/>
      <c r="X2537" s="50"/>
      <c r="Y2537" s="50"/>
      <c r="Z2537" s="50"/>
      <c r="AA2537" s="50"/>
      <c r="AB2537" s="49"/>
      <c r="AC2537" s="84">
        <v>2537</v>
      </c>
      <c r="AD25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7" s="78"/>
      <c r="AF2537" s="108"/>
      <c r="AI2537" s="3"/>
      <c r="AJ2537" s="3"/>
    </row>
    <row r="2538" spans="1:36" ht="34.049999999999997" customHeight="1" x14ac:dyDescent="0.3">
      <c r="A2538" s="13" t="s">
        <v>626</v>
      </c>
      <c r="C2538" t="s">
        <v>270</v>
      </c>
      <c r="D2538" s="14"/>
      <c r="E2538" s="14"/>
      <c r="F2538" s="79"/>
      <c r="G2538" s="80"/>
      <c r="H2538" s="14"/>
      <c r="I2538" s="14"/>
      <c r="J2538" s="15" t="s">
        <v>270</v>
      </c>
      <c r="K2538" s="64"/>
      <c r="L2538" s="64"/>
      <c r="M2538" s="15"/>
      <c r="N2538" s="81"/>
      <c r="O2538" s="82">
        <v>5075.638671875</v>
      </c>
      <c r="P2538" s="82">
        <v>1707.5584716796875</v>
      </c>
      <c r="Q2538" s="75"/>
      <c r="R2538" s="83"/>
      <c r="S2538" s="83"/>
      <c r="T2538" s="77"/>
      <c r="U2538" s="77"/>
      <c r="V2538" s="77"/>
      <c r="W2538" s="77"/>
      <c r="X2538" s="50"/>
      <c r="Y2538" s="50"/>
      <c r="Z2538" s="50"/>
      <c r="AA2538" s="50"/>
      <c r="AB2538" s="49"/>
      <c r="AC2538" s="84">
        <v>2538</v>
      </c>
      <c r="AD25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8" s="78"/>
      <c r="AF2538" s="108"/>
      <c r="AI2538" s="3"/>
      <c r="AJ2538" s="3"/>
    </row>
    <row r="2539" spans="1:36" ht="34.049999999999997" customHeight="1" x14ac:dyDescent="0.3">
      <c r="A2539" s="13" t="s">
        <v>627</v>
      </c>
      <c r="C2539" t="s">
        <v>202</v>
      </c>
      <c r="D2539" s="14"/>
      <c r="E2539" s="14"/>
      <c r="F2539" s="79"/>
      <c r="G2539" s="80"/>
      <c r="H2539" s="14"/>
      <c r="I2539" s="14"/>
      <c r="J2539" s="15" t="s">
        <v>202</v>
      </c>
      <c r="K2539" s="64"/>
      <c r="L2539" s="64"/>
      <c r="M2539" s="15"/>
      <c r="N2539" s="81"/>
      <c r="O2539" s="82">
        <v>9167.208984375</v>
      </c>
      <c r="P2539" s="82">
        <v>4478.4482421875</v>
      </c>
      <c r="Q2539" s="75"/>
      <c r="R2539" s="83"/>
      <c r="S2539" s="83"/>
      <c r="T2539" s="77"/>
      <c r="U2539" s="77"/>
      <c r="V2539" s="77"/>
      <c r="W2539" s="77"/>
      <c r="X2539" s="50"/>
      <c r="Y2539" s="50"/>
      <c r="Z2539" s="50"/>
      <c r="AA2539" s="50"/>
      <c r="AB2539" s="49"/>
      <c r="AC2539" s="84">
        <v>2539</v>
      </c>
      <c r="AD25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39" s="78"/>
      <c r="AF2539" s="108"/>
      <c r="AI2539" s="3"/>
      <c r="AJ2539" s="3"/>
    </row>
    <row r="2540" spans="1:36" ht="34.049999999999997" customHeight="1" x14ac:dyDescent="0.3">
      <c r="A2540" s="13" t="s">
        <v>628</v>
      </c>
      <c r="C2540" t="s">
        <v>374</v>
      </c>
      <c r="D2540" s="14"/>
      <c r="E2540" s="14"/>
      <c r="F2540" s="79"/>
      <c r="G2540" s="80"/>
      <c r="H2540" s="14"/>
      <c r="I2540" s="14"/>
      <c r="J2540" s="15" t="s">
        <v>374</v>
      </c>
      <c r="K2540" s="64"/>
      <c r="L2540" s="64"/>
      <c r="M2540" s="15"/>
      <c r="N2540" s="81"/>
      <c r="O2540" s="82">
        <v>9794.0556640625</v>
      </c>
      <c r="P2540" s="82">
        <v>5355.0400390625</v>
      </c>
      <c r="Q2540" s="75"/>
      <c r="R2540" s="83"/>
      <c r="S2540" s="83"/>
      <c r="T2540" s="77"/>
      <c r="U2540" s="77"/>
      <c r="V2540" s="77"/>
      <c r="W2540" s="77"/>
      <c r="X2540" s="50"/>
      <c r="Y2540" s="50"/>
      <c r="Z2540" s="50"/>
      <c r="AA2540" s="50"/>
      <c r="AB2540" s="49"/>
      <c r="AC2540" s="84">
        <v>2540</v>
      </c>
      <c r="AD25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0" s="78"/>
      <c r="AF2540" s="108"/>
      <c r="AI2540" s="3"/>
      <c r="AJ2540" s="3"/>
    </row>
    <row r="2541" spans="1:36" ht="34.049999999999997" customHeight="1" x14ac:dyDescent="0.3">
      <c r="A2541" s="13" t="s">
        <v>629</v>
      </c>
      <c r="C2541" t="s">
        <v>208</v>
      </c>
      <c r="D2541" s="14"/>
      <c r="E2541" s="14"/>
      <c r="F2541" s="79"/>
      <c r="G2541" s="80"/>
      <c r="H2541" s="14"/>
      <c r="I2541" s="14"/>
      <c r="J2541" s="15" t="s">
        <v>208</v>
      </c>
      <c r="K2541" s="64"/>
      <c r="L2541" s="64"/>
      <c r="M2541" s="15"/>
      <c r="N2541" s="81"/>
      <c r="O2541" s="82">
        <v>6181.5546875</v>
      </c>
      <c r="P2541" s="82">
        <v>879.9620361328125</v>
      </c>
      <c r="Q2541" s="75"/>
      <c r="R2541" s="83"/>
      <c r="S2541" s="83"/>
      <c r="T2541" s="77"/>
      <c r="U2541" s="77"/>
      <c r="V2541" s="77"/>
      <c r="W2541" s="77"/>
      <c r="X2541" s="50"/>
      <c r="Y2541" s="50"/>
      <c r="Z2541" s="50"/>
      <c r="AA2541" s="50"/>
      <c r="AB2541" s="49"/>
      <c r="AC2541" s="84">
        <v>2541</v>
      </c>
      <c r="AD254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1" s="78"/>
      <c r="AF2541" s="108"/>
      <c r="AI2541" s="3"/>
      <c r="AJ2541" s="3"/>
    </row>
    <row r="2542" spans="1:36" ht="34.049999999999997" customHeight="1" x14ac:dyDescent="0.3">
      <c r="A2542" s="13" t="s">
        <v>630</v>
      </c>
      <c r="C2542" t="s">
        <v>375</v>
      </c>
      <c r="D2542" s="14"/>
      <c r="E2542" s="14"/>
      <c r="F2542" s="79"/>
      <c r="G2542" s="80"/>
      <c r="H2542" s="14"/>
      <c r="I2542" s="14"/>
      <c r="J2542" s="15" t="s">
        <v>375</v>
      </c>
      <c r="K2542" s="64"/>
      <c r="L2542" s="64"/>
      <c r="M2542" s="15"/>
      <c r="N2542" s="81"/>
      <c r="O2542" s="82">
        <v>1255.130126953125</v>
      </c>
      <c r="P2542" s="82">
        <v>2187.467041015625</v>
      </c>
      <c r="Q2542" s="75"/>
      <c r="R2542" s="83"/>
      <c r="S2542" s="83"/>
      <c r="T2542" s="77"/>
      <c r="U2542" s="77"/>
      <c r="V2542" s="77"/>
      <c r="W2542" s="77"/>
      <c r="X2542" s="50"/>
      <c r="Y2542" s="50"/>
      <c r="Z2542" s="50"/>
      <c r="AA2542" s="50"/>
      <c r="AB2542" s="49"/>
      <c r="AC2542" s="84">
        <v>2542</v>
      </c>
      <c r="AD254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2" s="78"/>
      <c r="AF2542" s="108"/>
      <c r="AI2542" s="3"/>
      <c r="AJ2542" s="3"/>
    </row>
    <row r="2543" spans="1:36" ht="34.049999999999997" customHeight="1" x14ac:dyDescent="0.3">
      <c r="A2543" s="13" t="s">
        <v>631</v>
      </c>
      <c r="C2543" t="s">
        <v>199</v>
      </c>
      <c r="D2543" s="14"/>
      <c r="E2543" s="14"/>
      <c r="F2543" s="79"/>
      <c r="G2543" s="80"/>
      <c r="H2543" s="14"/>
      <c r="I2543" s="14"/>
      <c r="J2543" s="15" t="s">
        <v>199</v>
      </c>
      <c r="K2543" s="64"/>
      <c r="L2543" s="64"/>
      <c r="M2543" s="15"/>
      <c r="N2543" s="81"/>
      <c r="O2543" s="82">
        <v>692.26800537109375</v>
      </c>
      <c r="P2543" s="82">
        <v>5739.86572265625</v>
      </c>
      <c r="Q2543" s="75"/>
      <c r="R2543" s="83"/>
      <c r="S2543" s="83"/>
      <c r="T2543" s="77"/>
      <c r="U2543" s="77"/>
      <c r="V2543" s="77"/>
      <c r="W2543" s="77"/>
      <c r="X2543" s="50"/>
      <c r="Y2543" s="50"/>
      <c r="Z2543" s="50"/>
      <c r="AA2543" s="50"/>
      <c r="AB2543" s="49"/>
      <c r="AC2543" s="84">
        <v>2543</v>
      </c>
      <c r="AD254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3" s="78"/>
      <c r="AF2543" s="108"/>
      <c r="AI2543" s="3"/>
      <c r="AJ2543" s="3"/>
    </row>
    <row r="2544" spans="1:36" ht="34.049999999999997" customHeight="1" x14ac:dyDescent="0.3">
      <c r="A2544" s="13" t="s">
        <v>632</v>
      </c>
      <c r="C2544" t="s">
        <v>376</v>
      </c>
      <c r="D2544" s="14"/>
      <c r="E2544" s="14"/>
      <c r="F2544" s="79"/>
      <c r="G2544" s="80"/>
      <c r="H2544" s="14"/>
      <c r="I2544" s="14"/>
      <c r="J2544" s="15" t="s">
        <v>376</v>
      </c>
      <c r="K2544" s="64"/>
      <c r="L2544" s="64"/>
      <c r="M2544" s="15"/>
      <c r="N2544" s="81"/>
      <c r="O2544" s="82">
        <v>200.02108764648437</v>
      </c>
      <c r="P2544" s="82">
        <v>4602.26611328125</v>
      </c>
      <c r="Q2544" s="75"/>
      <c r="R2544" s="83"/>
      <c r="S2544" s="83"/>
      <c r="T2544" s="77"/>
      <c r="U2544" s="77"/>
      <c r="V2544" s="77"/>
      <c r="W2544" s="77"/>
      <c r="X2544" s="50"/>
      <c r="Y2544" s="50"/>
      <c r="Z2544" s="50"/>
      <c r="AA2544" s="50"/>
      <c r="AB2544" s="49"/>
      <c r="AC2544" s="84">
        <v>2544</v>
      </c>
      <c r="AD254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4" s="78"/>
      <c r="AF2544" s="108"/>
      <c r="AI2544" s="3"/>
      <c r="AJ2544" s="3"/>
    </row>
    <row r="2545" spans="1:36" ht="34.049999999999997" customHeight="1" x14ac:dyDescent="0.3">
      <c r="A2545" s="13" t="s">
        <v>633</v>
      </c>
      <c r="C2545" t="s">
        <v>347</v>
      </c>
      <c r="D2545" s="14"/>
      <c r="E2545" s="14"/>
      <c r="F2545" s="79"/>
      <c r="G2545" s="80"/>
      <c r="H2545" s="14"/>
      <c r="I2545" s="14"/>
      <c r="J2545" s="15" t="s">
        <v>347</v>
      </c>
      <c r="K2545" s="64"/>
      <c r="L2545" s="64"/>
      <c r="M2545" s="15"/>
      <c r="N2545" s="81"/>
      <c r="O2545" s="82">
        <v>5850.4716796875</v>
      </c>
      <c r="P2545" s="82">
        <v>357.72378540039062</v>
      </c>
      <c r="Q2545" s="75"/>
      <c r="R2545" s="83"/>
      <c r="S2545" s="83"/>
      <c r="T2545" s="77"/>
      <c r="U2545" s="77"/>
      <c r="V2545" s="77"/>
      <c r="W2545" s="77"/>
      <c r="X2545" s="50"/>
      <c r="Y2545" s="50"/>
      <c r="Z2545" s="50"/>
      <c r="AA2545" s="50"/>
      <c r="AB2545" s="49"/>
      <c r="AC2545" s="84">
        <v>2545</v>
      </c>
      <c r="AD254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5" s="78"/>
      <c r="AF2545" s="108"/>
      <c r="AI2545" s="3"/>
      <c r="AJ2545" s="3"/>
    </row>
    <row r="2546" spans="1:36" ht="34.049999999999997" customHeight="1" x14ac:dyDescent="0.3">
      <c r="A2546" s="13" t="s">
        <v>634</v>
      </c>
      <c r="C2546" t="s">
        <v>298</v>
      </c>
      <c r="D2546" s="14"/>
      <c r="E2546" s="14"/>
      <c r="F2546" s="79"/>
      <c r="G2546" s="80"/>
      <c r="H2546" s="14"/>
      <c r="I2546" s="14"/>
      <c r="J2546" s="15" t="s">
        <v>298</v>
      </c>
      <c r="K2546" s="64"/>
      <c r="L2546" s="64"/>
      <c r="M2546" s="15"/>
      <c r="N2546" s="81"/>
      <c r="O2546" s="82">
        <v>8384.6220703125</v>
      </c>
      <c r="P2546" s="82">
        <v>1345.48095703125</v>
      </c>
      <c r="Q2546" s="75"/>
      <c r="R2546" s="83"/>
      <c r="S2546" s="83"/>
      <c r="T2546" s="77"/>
      <c r="U2546" s="77"/>
      <c r="V2546" s="77"/>
      <c r="W2546" s="77"/>
      <c r="X2546" s="50"/>
      <c r="Y2546" s="50"/>
      <c r="Z2546" s="50"/>
      <c r="AA2546" s="50"/>
      <c r="AB2546" s="49"/>
      <c r="AC2546" s="84">
        <v>2546</v>
      </c>
      <c r="AD254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6" s="78"/>
      <c r="AF2546" s="108"/>
      <c r="AI2546" s="3"/>
      <c r="AJ2546" s="3"/>
    </row>
    <row r="2547" spans="1:36" ht="34.049999999999997" customHeight="1" x14ac:dyDescent="0.3">
      <c r="A2547" s="13" t="s">
        <v>635</v>
      </c>
      <c r="C2547" t="s">
        <v>294</v>
      </c>
      <c r="D2547" s="14"/>
      <c r="E2547" s="14"/>
      <c r="F2547" s="79"/>
      <c r="G2547" s="80"/>
      <c r="H2547" s="14"/>
      <c r="I2547" s="14"/>
      <c r="J2547" s="15" t="s">
        <v>294</v>
      </c>
      <c r="K2547" s="64"/>
      <c r="L2547" s="64"/>
      <c r="M2547" s="15"/>
      <c r="N2547" s="81"/>
      <c r="O2547" s="82">
        <v>5156.4580078125</v>
      </c>
      <c r="P2547" s="82">
        <v>709.194091796875</v>
      </c>
      <c r="Q2547" s="75"/>
      <c r="R2547" s="83"/>
      <c r="S2547" s="83"/>
      <c r="T2547" s="77"/>
      <c r="U2547" s="77"/>
      <c r="V2547" s="77"/>
      <c r="W2547" s="77"/>
      <c r="X2547" s="50"/>
      <c r="Y2547" s="50"/>
      <c r="Z2547" s="50"/>
      <c r="AA2547" s="50"/>
      <c r="AB2547" s="49"/>
      <c r="AC2547" s="84">
        <v>2547</v>
      </c>
      <c r="AD254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7" s="78"/>
      <c r="AF2547" s="108"/>
      <c r="AI2547" s="3"/>
      <c r="AJ2547" s="3"/>
    </row>
    <row r="2548" spans="1:36" ht="34.049999999999997" customHeight="1" x14ac:dyDescent="0.3">
      <c r="A2548" s="13" t="s">
        <v>636</v>
      </c>
      <c r="C2548" t="s">
        <v>278</v>
      </c>
      <c r="D2548" s="14"/>
      <c r="E2548" s="14"/>
      <c r="F2548" s="79"/>
      <c r="G2548" s="80"/>
      <c r="H2548" s="14"/>
      <c r="I2548" s="14"/>
      <c r="J2548" s="15" t="s">
        <v>278</v>
      </c>
      <c r="K2548" s="64"/>
      <c r="L2548" s="64"/>
      <c r="M2548" s="15"/>
      <c r="N2548" s="81"/>
      <c r="O2548" s="82">
        <v>7650.75390625</v>
      </c>
      <c r="P2548" s="82">
        <v>4924.14599609375</v>
      </c>
      <c r="Q2548" s="75"/>
      <c r="R2548" s="83"/>
      <c r="S2548" s="83"/>
      <c r="T2548" s="77"/>
      <c r="U2548" s="77"/>
      <c r="V2548" s="77"/>
      <c r="W2548" s="77"/>
      <c r="X2548" s="50"/>
      <c r="Y2548" s="50"/>
      <c r="Z2548" s="50"/>
      <c r="AA2548" s="50"/>
      <c r="AB2548" s="49"/>
      <c r="AC2548" s="84">
        <v>2548</v>
      </c>
      <c r="AD254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8" s="78"/>
      <c r="AF2548" s="108"/>
      <c r="AI2548" s="3"/>
      <c r="AJ2548" s="3"/>
    </row>
    <row r="2549" spans="1:36" ht="34.049999999999997" customHeight="1" x14ac:dyDescent="0.3">
      <c r="A2549" s="13" t="s">
        <v>637</v>
      </c>
      <c r="C2549" t="s">
        <v>233</v>
      </c>
      <c r="D2549" s="14"/>
      <c r="E2549" s="14"/>
      <c r="F2549" s="79"/>
      <c r="G2549" s="80"/>
      <c r="H2549" s="14"/>
      <c r="I2549" s="14"/>
      <c r="J2549" s="15" t="s">
        <v>233</v>
      </c>
      <c r="K2549" s="64"/>
      <c r="L2549" s="64"/>
      <c r="M2549" s="15"/>
      <c r="N2549" s="81"/>
      <c r="O2549" s="82">
        <v>8880.13671875</v>
      </c>
      <c r="P2549" s="82">
        <v>7188.78564453125</v>
      </c>
      <c r="Q2549" s="75"/>
      <c r="R2549" s="83"/>
      <c r="S2549" s="83"/>
      <c r="T2549" s="77"/>
      <c r="U2549" s="77"/>
      <c r="V2549" s="77"/>
      <c r="W2549" s="77"/>
      <c r="X2549" s="50"/>
      <c r="Y2549" s="50"/>
      <c r="Z2549" s="50"/>
      <c r="AA2549" s="50"/>
      <c r="AB2549" s="49"/>
      <c r="AC2549" s="84">
        <v>2549</v>
      </c>
      <c r="AD254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49" s="78"/>
      <c r="AF2549" s="108"/>
      <c r="AI2549" s="3"/>
      <c r="AJ2549" s="3"/>
    </row>
    <row r="2550" spans="1:36" ht="34.049999999999997" customHeight="1" x14ac:dyDescent="0.3">
      <c r="A2550" s="13" t="s">
        <v>638</v>
      </c>
      <c r="C2550" t="s">
        <v>278</v>
      </c>
      <c r="D2550" s="14"/>
      <c r="E2550" s="14"/>
      <c r="F2550" s="79"/>
      <c r="G2550" s="80"/>
      <c r="H2550" s="14"/>
      <c r="I2550" s="14"/>
      <c r="J2550" s="15" t="s">
        <v>278</v>
      </c>
      <c r="K2550" s="64"/>
      <c r="L2550" s="64"/>
      <c r="M2550" s="15"/>
      <c r="N2550" s="81"/>
      <c r="O2550" s="82">
        <v>4927.89453125</v>
      </c>
      <c r="P2550" s="82">
        <v>624.90032958984375</v>
      </c>
      <c r="Q2550" s="75"/>
      <c r="R2550" s="83"/>
      <c r="S2550" s="83"/>
      <c r="T2550" s="77"/>
      <c r="U2550" s="77"/>
      <c r="V2550" s="77"/>
      <c r="W2550" s="77"/>
      <c r="X2550" s="50"/>
      <c r="Y2550" s="50"/>
      <c r="Z2550" s="50"/>
      <c r="AA2550" s="50"/>
      <c r="AB2550" s="49"/>
      <c r="AC2550" s="84">
        <v>2550</v>
      </c>
      <c r="AD255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0" s="78"/>
      <c r="AF2550" s="108"/>
      <c r="AI2550" s="3"/>
      <c r="AJ2550" s="3"/>
    </row>
    <row r="2551" spans="1:36" ht="34.049999999999997" customHeight="1" x14ac:dyDescent="0.3">
      <c r="A2551" s="13" t="s">
        <v>639</v>
      </c>
      <c r="C2551" t="s">
        <v>217</v>
      </c>
      <c r="D2551" s="14"/>
      <c r="E2551" s="14"/>
      <c r="F2551" s="79"/>
      <c r="G2551" s="80"/>
      <c r="H2551" s="14"/>
      <c r="I2551" s="14"/>
      <c r="J2551" s="15" t="s">
        <v>217</v>
      </c>
      <c r="K2551" s="64"/>
      <c r="L2551" s="64"/>
      <c r="M2551" s="15"/>
      <c r="N2551" s="81"/>
      <c r="O2551" s="82">
        <v>6991.21728515625</v>
      </c>
      <c r="P2551" s="82">
        <v>1324.517578125</v>
      </c>
      <c r="Q2551" s="75"/>
      <c r="R2551" s="83"/>
      <c r="S2551" s="83"/>
      <c r="T2551" s="77"/>
      <c r="U2551" s="77"/>
      <c r="V2551" s="77"/>
      <c r="W2551" s="77"/>
      <c r="X2551" s="50"/>
      <c r="Y2551" s="50"/>
      <c r="Z2551" s="50"/>
      <c r="AA2551" s="50"/>
      <c r="AB2551" s="49"/>
      <c r="AC2551" s="84">
        <v>2551</v>
      </c>
      <c r="AD255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1" s="78"/>
      <c r="AF2551" s="108"/>
      <c r="AI2551" s="3"/>
      <c r="AJ2551" s="3"/>
    </row>
    <row r="2552" spans="1:36" ht="34.049999999999997" customHeight="1" x14ac:dyDescent="0.3">
      <c r="A2552" s="13" t="s">
        <v>640</v>
      </c>
      <c r="C2552" t="s">
        <v>276</v>
      </c>
      <c r="D2552" s="14"/>
      <c r="E2552" s="14"/>
      <c r="F2552" s="79"/>
      <c r="G2552" s="80"/>
      <c r="H2552" s="14"/>
      <c r="I2552" s="14"/>
      <c r="J2552" s="15" t="s">
        <v>276</v>
      </c>
      <c r="K2552" s="64"/>
      <c r="L2552" s="64"/>
      <c r="M2552" s="15"/>
      <c r="N2552" s="81"/>
      <c r="O2552" s="82">
        <v>6419.19873046875</v>
      </c>
      <c r="P2552" s="82">
        <v>3044.00390625</v>
      </c>
      <c r="Q2552" s="75"/>
      <c r="R2552" s="83"/>
      <c r="S2552" s="83"/>
      <c r="T2552" s="77"/>
      <c r="U2552" s="77"/>
      <c r="V2552" s="77"/>
      <c r="W2552" s="77"/>
      <c r="X2552" s="50"/>
      <c r="Y2552" s="50"/>
      <c r="Z2552" s="50"/>
      <c r="AA2552" s="50"/>
      <c r="AB2552" s="49"/>
      <c r="AC2552" s="84">
        <v>2552</v>
      </c>
      <c r="AD255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2" s="78"/>
      <c r="AF2552" s="108"/>
      <c r="AI2552" s="3"/>
      <c r="AJ2552" s="3"/>
    </row>
    <row r="2553" spans="1:36" ht="34.049999999999997" customHeight="1" x14ac:dyDescent="0.3">
      <c r="A2553" s="13" t="s">
        <v>641</v>
      </c>
      <c r="C2553" t="s">
        <v>377</v>
      </c>
      <c r="D2553" s="14"/>
      <c r="E2553" s="14"/>
      <c r="F2553" s="79"/>
      <c r="G2553" s="80"/>
      <c r="H2553" s="14"/>
      <c r="I2553" s="14"/>
      <c r="J2553" s="15" t="s">
        <v>377</v>
      </c>
      <c r="K2553" s="64"/>
      <c r="L2553" s="64"/>
      <c r="M2553" s="15"/>
      <c r="N2553" s="81"/>
      <c r="O2553" s="82">
        <v>200.02108764648437</v>
      </c>
      <c r="P2553" s="82">
        <v>4047.954833984375</v>
      </c>
      <c r="Q2553" s="75"/>
      <c r="R2553" s="83"/>
      <c r="S2553" s="83"/>
      <c r="T2553" s="77"/>
      <c r="U2553" s="77"/>
      <c r="V2553" s="77"/>
      <c r="W2553" s="77"/>
      <c r="X2553" s="50"/>
      <c r="Y2553" s="50"/>
      <c r="Z2553" s="50"/>
      <c r="AA2553" s="50"/>
      <c r="AB2553" s="49"/>
      <c r="AC2553" s="84">
        <v>2553</v>
      </c>
      <c r="AD255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3" s="78"/>
      <c r="AF2553" s="108"/>
      <c r="AI2553" s="3"/>
      <c r="AJ2553" s="3"/>
    </row>
    <row r="2554" spans="1:36" ht="34.049999999999997" customHeight="1" x14ac:dyDescent="0.3">
      <c r="A2554" s="13" t="s">
        <v>642</v>
      </c>
      <c r="C2554" t="s">
        <v>341</v>
      </c>
      <c r="D2554" s="14"/>
      <c r="E2554" s="14"/>
      <c r="F2554" s="79"/>
      <c r="G2554" s="80"/>
      <c r="H2554" s="14"/>
      <c r="I2554" s="14"/>
      <c r="J2554" s="15" t="s">
        <v>341</v>
      </c>
      <c r="K2554" s="64"/>
      <c r="L2554" s="64"/>
      <c r="M2554" s="15"/>
      <c r="N2554" s="81"/>
      <c r="O2554" s="82">
        <v>6768.41552734375</v>
      </c>
      <c r="P2554" s="82">
        <v>2363.7646484375</v>
      </c>
      <c r="Q2554" s="75"/>
      <c r="R2554" s="83"/>
      <c r="S2554" s="83"/>
      <c r="T2554" s="77"/>
      <c r="U2554" s="77"/>
      <c r="V2554" s="77"/>
      <c r="W2554" s="77"/>
      <c r="X2554" s="50"/>
      <c r="Y2554" s="50"/>
      <c r="Z2554" s="50"/>
      <c r="AA2554" s="50"/>
      <c r="AB2554" s="49"/>
      <c r="AC2554" s="84">
        <v>2554</v>
      </c>
      <c r="AD255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4" s="78"/>
      <c r="AF2554" s="108"/>
      <c r="AI2554" s="3"/>
      <c r="AJ2554" s="3"/>
    </row>
    <row r="2555" spans="1:36" ht="34.049999999999997" customHeight="1" x14ac:dyDescent="0.3">
      <c r="A2555" s="13" t="s">
        <v>643</v>
      </c>
      <c r="C2555" t="s">
        <v>300</v>
      </c>
      <c r="D2555" s="14"/>
      <c r="E2555" s="14"/>
      <c r="F2555" s="79"/>
      <c r="G2555" s="80"/>
      <c r="H2555" s="14"/>
      <c r="I2555" s="14"/>
      <c r="J2555" s="15" t="s">
        <v>300</v>
      </c>
      <c r="K2555" s="64"/>
      <c r="L2555" s="64"/>
      <c r="M2555" s="15"/>
      <c r="N2555" s="81"/>
      <c r="O2555" s="82">
        <v>7249.9658203125</v>
      </c>
      <c r="P2555" s="82">
        <v>620.26678466796875</v>
      </c>
      <c r="Q2555" s="75"/>
      <c r="R2555" s="83"/>
      <c r="S2555" s="83"/>
      <c r="T2555" s="77"/>
      <c r="U2555" s="77"/>
      <c r="V2555" s="77"/>
      <c r="W2555" s="77"/>
      <c r="X2555" s="50"/>
      <c r="Y2555" s="50"/>
      <c r="Z2555" s="50"/>
      <c r="AA2555" s="50"/>
      <c r="AB2555" s="49"/>
      <c r="AC2555" s="84">
        <v>2555</v>
      </c>
      <c r="AD255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5" s="78"/>
      <c r="AF2555" s="108"/>
      <c r="AI2555" s="3"/>
      <c r="AJ2555" s="3"/>
    </row>
    <row r="2556" spans="1:36" ht="34.049999999999997" customHeight="1" x14ac:dyDescent="0.3">
      <c r="A2556" s="13" t="s">
        <v>644</v>
      </c>
      <c r="C2556" t="s">
        <v>378</v>
      </c>
      <c r="D2556" s="14"/>
      <c r="E2556" s="14"/>
      <c r="F2556" s="79"/>
      <c r="G2556" s="80"/>
      <c r="H2556" s="14"/>
      <c r="I2556" s="14"/>
      <c r="J2556" s="15" t="s">
        <v>378</v>
      </c>
      <c r="K2556" s="64"/>
      <c r="L2556" s="64"/>
      <c r="M2556" s="15"/>
      <c r="N2556" s="81"/>
      <c r="O2556" s="82">
        <v>877.86859130859375</v>
      </c>
      <c r="P2556" s="82">
        <v>1606.661376953125</v>
      </c>
      <c r="Q2556" s="75"/>
      <c r="R2556" s="83"/>
      <c r="S2556" s="83"/>
      <c r="T2556" s="77"/>
      <c r="U2556" s="77"/>
      <c r="V2556" s="77"/>
      <c r="W2556" s="77"/>
      <c r="X2556" s="50"/>
      <c r="Y2556" s="50"/>
      <c r="Z2556" s="50"/>
      <c r="AA2556" s="50"/>
      <c r="AB2556" s="49"/>
      <c r="AC2556" s="84">
        <v>2556</v>
      </c>
      <c r="AD255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6" s="78"/>
      <c r="AF2556" s="108"/>
      <c r="AI2556" s="3"/>
      <c r="AJ2556" s="3"/>
    </row>
    <row r="2557" spans="1:36" ht="34.049999999999997" customHeight="1" x14ac:dyDescent="0.3">
      <c r="A2557" s="13" t="s">
        <v>645</v>
      </c>
      <c r="C2557" t="s">
        <v>196</v>
      </c>
      <c r="D2557" s="14"/>
      <c r="E2557" s="14"/>
      <c r="F2557" s="79"/>
      <c r="G2557" s="80"/>
      <c r="H2557" s="14"/>
      <c r="I2557" s="14"/>
      <c r="J2557" s="15" t="s">
        <v>196</v>
      </c>
      <c r="K2557" s="64"/>
      <c r="L2557" s="64"/>
      <c r="M2557" s="15"/>
      <c r="N2557" s="81"/>
      <c r="O2557" s="82">
        <v>8644.8271484375</v>
      </c>
      <c r="P2557" s="82">
        <v>7597.80859375</v>
      </c>
      <c r="Q2557" s="75"/>
      <c r="R2557" s="83"/>
      <c r="S2557" s="83"/>
      <c r="T2557" s="77"/>
      <c r="U2557" s="77"/>
      <c r="V2557" s="77"/>
      <c r="W2557" s="77"/>
      <c r="X2557" s="50"/>
      <c r="Y2557" s="50"/>
      <c r="Z2557" s="50"/>
      <c r="AA2557" s="50"/>
      <c r="AB2557" s="49"/>
      <c r="AC2557" s="84">
        <v>2557</v>
      </c>
      <c r="AD255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7" s="78"/>
      <c r="AF2557" s="108"/>
      <c r="AI2557" s="3"/>
      <c r="AJ2557" s="3"/>
    </row>
    <row r="2558" spans="1:36" ht="34.049999999999997" customHeight="1" x14ac:dyDescent="0.3">
      <c r="A2558" s="13" t="s">
        <v>646</v>
      </c>
      <c r="C2558" t="s">
        <v>256</v>
      </c>
      <c r="D2558" s="14"/>
      <c r="E2558" s="14"/>
      <c r="F2558" s="79"/>
      <c r="G2558" s="80"/>
      <c r="H2558" s="14"/>
      <c r="I2558" s="14"/>
      <c r="J2558" s="15" t="s">
        <v>256</v>
      </c>
      <c r="K2558" s="64"/>
      <c r="L2558" s="64"/>
      <c r="M2558" s="15"/>
      <c r="N2558" s="81"/>
      <c r="O2558" s="82">
        <v>7535.87744140625</v>
      </c>
      <c r="P2558" s="82">
        <v>8734.0048828125</v>
      </c>
      <c r="Q2558" s="75"/>
      <c r="R2558" s="83"/>
      <c r="S2558" s="83"/>
      <c r="T2558" s="77"/>
      <c r="U2558" s="77"/>
      <c r="V2558" s="77"/>
      <c r="W2558" s="77"/>
      <c r="X2558" s="50"/>
      <c r="Y2558" s="50"/>
      <c r="Z2558" s="50"/>
      <c r="AA2558" s="50"/>
      <c r="AB2558" s="49"/>
      <c r="AC2558" s="84">
        <v>2558</v>
      </c>
      <c r="AD255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8" s="78"/>
      <c r="AF2558" s="108"/>
      <c r="AI2558" s="3"/>
      <c r="AJ2558" s="3"/>
    </row>
    <row r="2559" spans="1:36" ht="34.049999999999997" customHeight="1" x14ac:dyDescent="0.3">
      <c r="A2559" s="13" t="s">
        <v>647</v>
      </c>
      <c r="C2559" t="s">
        <v>379</v>
      </c>
      <c r="D2559" s="14"/>
      <c r="E2559" s="14"/>
      <c r="F2559" s="79"/>
      <c r="G2559" s="80"/>
      <c r="H2559" s="14"/>
      <c r="I2559" s="14"/>
      <c r="J2559" s="15" t="s">
        <v>379</v>
      </c>
      <c r="K2559" s="64"/>
      <c r="L2559" s="64"/>
      <c r="M2559" s="15"/>
      <c r="N2559" s="81"/>
      <c r="O2559" s="82">
        <v>6151.5263671875</v>
      </c>
      <c r="P2559" s="82">
        <v>959.571044921875</v>
      </c>
      <c r="Q2559" s="75"/>
      <c r="R2559" s="83"/>
      <c r="S2559" s="83"/>
      <c r="T2559" s="77"/>
      <c r="U2559" s="77"/>
      <c r="V2559" s="77"/>
      <c r="W2559" s="77"/>
      <c r="X2559" s="50"/>
      <c r="Y2559" s="50"/>
      <c r="Z2559" s="50"/>
      <c r="AA2559" s="50"/>
      <c r="AB2559" s="49"/>
      <c r="AC2559" s="84">
        <v>2559</v>
      </c>
      <c r="AD255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59" s="78"/>
      <c r="AF2559" s="108"/>
      <c r="AI2559" s="3"/>
      <c r="AJ2559" s="3"/>
    </row>
    <row r="2560" spans="1:36" ht="34.049999999999997" customHeight="1" x14ac:dyDescent="0.3">
      <c r="A2560" s="13" t="s">
        <v>648</v>
      </c>
      <c r="C2560" t="s">
        <v>224</v>
      </c>
      <c r="D2560" s="14"/>
      <c r="E2560" s="14"/>
      <c r="F2560" s="79"/>
      <c r="G2560" s="80"/>
      <c r="H2560" s="14"/>
      <c r="I2560" s="14"/>
      <c r="J2560" s="15" t="s">
        <v>224</v>
      </c>
      <c r="K2560" s="64"/>
      <c r="L2560" s="64"/>
      <c r="M2560" s="15"/>
      <c r="N2560" s="81"/>
      <c r="O2560" s="82">
        <v>5030.876953125</v>
      </c>
      <c r="P2560" s="82">
        <v>297.48678588867187</v>
      </c>
      <c r="Q2560" s="75"/>
      <c r="R2560" s="83"/>
      <c r="S2560" s="83"/>
      <c r="T2560" s="77"/>
      <c r="U2560" s="77"/>
      <c r="V2560" s="77"/>
      <c r="W2560" s="77"/>
      <c r="X2560" s="50"/>
      <c r="Y2560" s="50"/>
      <c r="Z2560" s="50"/>
      <c r="AA2560" s="50"/>
      <c r="AB2560" s="49"/>
      <c r="AC2560" s="84">
        <v>2560</v>
      </c>
      <c r="AD256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0" s="78"/>
      <c r="AF2560" s="108"/>
      <c r="AI2560" s="3"/>
      <c r="AJ2560" s="3"/>
    </row>
    <row r="2561" spans="1:36" ht="34.049999999999997" customHeight="1" x14ac:dyDescent="0.3">
      <c r="A2561" s="13" t="s">
        <v>649</v>
      </c>
      <c r="C2561" t="s">
        <v>380</v>
      </c>
      <c r="D2561" s="14"/>
      <c r="E2561" s="14"/>
      <c r="F2561" s="79"/>
      <c r="G2561" s="80"/>
      <c r="H2561" s="14"/>
      <c r="I2561" s="14"/>
      <c r="J2561" s="15" t="s">
        <v>380</v>
      </c>
      <c r="K2561" s="64"/>
      <c r="L2561" s="64"/>
      <c r="M2561" s="15"/>
      <c r="N2561" s="81"/>
      <c r="O2561" s="82">
        <v>9137.63671875</v>
      </c>
      <c r="P2561" s="82">
        <v>7429.2021484375</v>
      </c>
      <c r="Q2561" s="75"/>
      <c r="R2561" s="83"/>
      <c r="S2561" s="83"/>
      <c r="T2561" s="77"/>
      <c r="U2561" s="77"/>
      <c r="V2561" s="77"/>
      <c r="W2561" s="77"/>
      <c r="X2561" s="50"/>
      <c r="Y2561" s="50"/>
      <c r="Z2561" s="50"/>
      <c r="AA2561" s="50"/>
      <c r="AB2561" s="49"/>
      <c r="AC2561" s="84">
        <v>2561</v>
      </c>
      <c r="AD256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1" s="78"/>
      <c r="AF2561" s="108"/>
      <c r="AI2561" s="3"/>
      <c r="AJ2561" s="3"/>
    </row>
    <row r="2562" spans="1:36" ht="34.049999999999997" customHeight="1" x14ac:dyDescent="0.3">
      <c r="A2562" s="13" t="s">
        <v>650</v>
      </c>
      <c r="C2562" t="s">
        <v>381</v>
      </c>
      <c r="D2562" s="14"/>
      <c r="E2562" s="14"/>
      <c r="F2562" s="79"/>
      <c r="G2562" s="80"/>
      <c r="H2562" s="14"/>
      <c r="I2562" s="14"/>
      <c r="J2562" s="15" t="s">
        <v>381</v>
      </c>
      <c r="K2562" s="64"/>
      <c r="L2562" s="64"/>
      <c r="M2562" s="15"/>
      <c r="N2562" s="81"/>
      <c r="O2562" s="82">
        <v>7163.234375</v>
      </c>
      <c r="P2562" s="82">
        <v>8594.6787109375</v>
      </c>
      <c r="Q2562" s="75"/>
      <c r="R2562" s="83"/>
      <c r="S2562" s="83"/>
      <c r="T2562" s="77"/>
      <c r="U2562" s="77"/>
      <c r="V2562" s="77"/>
      <c r="W2562" s="77"/>
      <c r="X2562" s="50"/>
      <c r="Y2562" s="50"/>
      <c r="Z2562" s="50"/>
      <c r="AA2562" s="50"/>
      <c r="AB2562" s="49"/>
      <c r="AC2562" s="84">
        <v>2562</v>
      </c>
      <c r="AD256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2" s="78"/>
      <c r="AF2562" s="108"/>
      <c r="AI2562" s="3"/>
      <c r="AJ2562" s="3"/>
    </row>
    <row r="2563" spans="1:36" ht="34.049999999999997" customHeight="1" x14ac:dyDescent="0.3">
      <c r="A2563" s="13" t="s">
        <v>651</v>
      </c>
      <c r="C2563" t="s">
        <v>382</v>
      </c>
      <c r="D2563" s="14"/>
      <c r="E2563" s="14"/>
      <c r="F2563" s="79"/>
      <c r="G2563" s="80"/>
      <c r="H2563" s="14"/>
      <c r="I2563" s="14"/>
      <c r="J2563" s="15" t="s">
        <v>382</v>
      </c>
      <c r="K2563" s="64"/>
      <c r="L2563" s="64"/>
      <c r="M2563" s="15"/>
      <c r="N2563" s="81"/>
      <c r="O2563" s="82">
        <v>9341.8251953125</v>
      </c>
      <c r="P2563" s="82">
        <v>4536.92822265625</v>
      </c>
      <c r="Q2563" s="75"/>
      <c r="R2563" s="83"/>
      <c r="S2563" s="83"/>
      <c r="T2563" s="77"/>
      <c r="U2563" s="77"/>
      <c r="V2563" s="77"/>
      <c r="W2563" s="77"/>
      <c r="X2563" s="50"/>
      <c r="Y2563" s="50"/>
      <c r="Z2563" s="50"/>
      <c r="AA2563" s="50"/>
      <c r="AB2563" s="49"/>
      <c r="AC2563" s="84">
        <v>2563</v>
      </c>
      <c r="AD256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3" s="78"/>
      <c r="AF2563" s="108"/>
      <c r="AI2563" s="3"/>
      <c r="AJ2563" s="3"/>
    </row>
    <row r="2564" spans="1:36" ht="34.049999999999997" customHeight="1" x14ac:dyDescent="0.3">
      <c r="A2564" s="13" t="s">
        <v>652</v>
      </c>
      <c r="C2564" t="s">
        <v>383</v>
      </c>
      <c r="D2564" s="14"/>
      <c r="E2564" s="14"/>
      <c r="F2564" s="79"/>
      <c r="G2564" s="80"/>
      <c r="H2564" s="14"/>
      <c r="I2564" s="14"/>
      <c r="J2564" s="15" t="s">
        <v>383</v>
      </c>
      <c r="K2564" s="64"/>
      <c r="L2564" s="64"/>
      <c r="M2564" s="15"/>
      <c r="N2564" s="81"/>
      <c r="O2564" s="82">
        <v>3546.83056640625</v>
      </c>
      <c r="P2564" s="82">
        <v>1755.635986328125</v>
      </c>
      <c r="Q2564" s="75"/>
      <c r="R2564" s="83"/>
      <c r="S2564" s="83"/>
      <c r="T2564" s="77"/>
      <c r="U2564" s="77"/>
      <c r="V2564" s="77"/>
      <c r="W2564" s="77"/>
      <c r="X2564" s="50"/>
      <c r="Y2564" s="50"/>
      <c r="Z2564" s="50"/>
      <c r="AA2564" s="50"/>
      <c r="AB2564" s="49"/>
      <c r="AC2564" s="84">
        <v>2564</v>
      </c>
      <c r="AD256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4" s="78"/>
      <c r="AF2564" s="108"/>
      <c r="AI2564" s="3"/>
      <c r="AJ2564" s="3"/>
    </row>
    <row r="2565" spans="1:36" ht="34.049999999999997" customHeight="1" x14ac:dyDescent="0.3">
      <c r="A2565" s="13" t="s">
        <v>653</v>
      </c>
      <c r="C2565" t="s">
        <v>384</v>
      </c>
      <c r="D2565" s="14"/>
      <c r="E2565" s="14"/>
      <c r="F2565" s="79"/>
      <c r="G2565" s="80"/>
      <c r="H2565" s="14"/>
      <c r="I2565" s="14"/>
      <c r="J2565" s="15" t="s">
        <v>384</v>
      </c>
      <c r="K2565" s="64"/>
      <c r="L2565" s="64"/>
      <c r="M2565" s="15"/>
      <c r="N2565" s="81"/>
      <c r="O2565" s="82">
        <v>7127.65087890625</v>
      </c>
      <c r="P2565" s="82">
        <v>1073.860595703125</v>
      </c>
      <c r="Q2565" s="75"/>
      <c r="R2565" s="83"/>
      <c r="S2565" s="83"/>
      <c r="T2565" s="77"/>
      <c r="U2565" s="77"/>
      <c r="V2565" s="77"/>
      <c r="W2565" s="77"/>
      <c r="X2565" s="50"/>
      <c r="Y2565" s="50"/>
      <c r="Z2565" s="50"/>
      <c r="AA2565" s="50"/>
      <c r="AB2565" s="49"/>
      <c r="AC2565" s="84">
        <v>2565</v>
      </c>
      <c r="AD256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5" s="78"/>
      <c r="AF2565" s="108"/>
      <c r="AI2565" s="3"/>
      <c r="AJ2565" s="3"/>
    </row>
    <row r="2566" spans="1:36" ht="34.049999999999997" customHeight="1" x14ac:dyDescent="0.3">
      <c r="A2566" s="13" t="s">
        <v>654</v>
      </c>
      <c r="C2566" t="s">
        <v>385</v>
      </c>
      <c r="D2566" s="14"/>
      <c r="E2566" s="14"/>
      <c r="F2566" s="79"/>
      <c r="G2566" s="80"/>
      <c r="H2566" s="14"/>
      <c r="I2566" s="14"/>
      <c r="J2566" s="15" t="s">
        <v>385</v>
      </c>
      <c r="K2566" s="64"/>
      <c r="L2566" s="64"/>
      <c r="M2566" s="15"/>
      <c r="N2566" s="81"/>
      <c r="O2566" s="82">
        <v>9191.970703125</v>
      </c>
      <c r="P2566" s="82">
        <v>4010.466552734375</v>
      </c>
      <c r="Q2566" s="75"/>
      <c r="R2566" s="83"/>
      <c r="S2566" s="83"/>
      <c r="T2566" s="77"/>
      <c r="U2566" s="77"/>
      <c r="V2566" s="77"/>
      <c r="W2566" s="77"/>
      <c r="X2566" s="50"/>
      <c r="Y2566" s="50"/>
      <c r="Z2566" s="50"/>
      <c r="AA2566" s="50"/>
      <c r="AB2566" s="49"/>
      <c r="AC2566" s="84">
        <v>2566</v>
      </c>
      <c r="AD256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6" s="78"/>
      <c r="AF2566" s="108"/>
      <c r="AI2566" s="3"/>
      <c r="AJ2566" s="3"/>
    </row>
    <row r="2567" spans="1:36" ht="34.049999999999997" customHeight="1" x14ac:dyDescent="0.3">
      <c r="A2567" s="13" t="s">
        <v>655</v>
      </c>
      <c r="C2567" t="s">
        <v>281</v>
      </c>
      <c r="D2567" s="14"/>
      <c r="E2567" s="14"/>
      <c r="F2567" s="79"/>
      <c r="G2567" s="80"/>
      <c r="H2567" s="14"/>
      <c r="I2567" s="14"/>
      <c r="J2567" s="15" t="s">
        <v>281</v>
      </c>
      <c r="K2567" s="64"/>
      <c r="L2567" s="64"/>
      <c r="M2567" s="15"/>
      <c r="N2567" s="81"/>
      <c r="O2567" s="82">
        <v>2993.31396484375</v>
      </c>
      <c r="P2567" s="82">
        <v>1470.801513671875</v>
      </c>
      <c r="Q2567" s="75"/>
      <c r="R2567" s="83"/>
      <c r="S2567" s="83"/>
      <c r="T2567" s="77"/>
      <c r="U2567" s="77"/>
      <c r="V2567" s="77"/>
      <c r="W2567" s="77"/>
      <c r="X2567" s="50"/>
      <c r="Y2567" s="50"/>
      <c r="Z2567" s="50"/>
      <c r="AA2567" s="50"/>
      <c r="AB2567" s="49"/>
      <c r="AC2567" s="84">
        <v>2567</v>
      </c>
      <c r="AD256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7" s="78"/>
      <c r="AF2567" s="108"/>
      <c r="AI2567" s="3"/>
      <c r="AJ2567" s="3"/>
    </row>
    <row r="2568" spans="1:36" ht="34.049999999999997" customHeight="1" x14ac:dyDescent="0.3">
      <c r="A2568" s="13" t="s">
        <v>656</v>
      </c>
      <c r="C2568" t="s">
        <v>386</v>
      </c>
      <c r="D2568" s="14"/>
      <c r="E2568" s="14"/>
      <c r="F2568" s="79"/>
      <c r="G2568" s="80"/>
      <c r="H2568" s="14"/>
      <c r="I2568" s="14"/>
      <c r="J2568" s="15" t="s">
        <v>386</v>
      </c>
      <c r="K2568" s="64"/>
      <c r="L2568" s="64"/>
      <c r="M2568" s="15"/>
      <c r="N2568" s="81"/>
      <c r="O2568" s="82">
        <v>479.08331298828125</v>
      </c>
      <c r="P2568" s="82">
        <v>2794.177490234375</v>
      </c>
      <c r="Q2568" s="75"/>
      <c r="R2568" s="83"/>
      <c r="S2568" s="83"/>
      <c r="T2568" s="77"/>
      <c r="U2568" s="77"/>
      <c r="V2568" s="77"/>
      <c r="W2568" s="77"/>
      <c r="X2568" s="50"/>
      <c r="Y2568" s="50"/>
      <c r="Z2568" s="50"/>
      <c r="AA2568" s="50"/>
      <c r="AB2568" s="49"/>
      <c r="AC2568" s="84">
        <v>2568</v>
      </c>
      <c r="AD256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8" s="78"/>
      <c r="AF2568" s="108"/>
      <c r="AI2568" s="3"/>
      <c r="AJ2568" s="3"/>
    </row>
    <row r="2569" spans="1:36" ht="34.049999999999997" customHeight="1" x14ac:dyDescent="0.3">
      <c r="A2569" s="13" t="s">
        <v>657</v>
      </c>
      <c r="C2569" t="s">
        <v>202</v>
      </c>
      <c r="D2569" s="14"/>
      <c r="E2569" s="14"/>
      <c r="F2569" s="79"/>
      <c r="G2569" s="80"/>
      <c r="H2569" s="14"/>
      <c r="I2569" s="14"/>
      <c r="J2569" s="15" t="s">
        <v>202</v>
      </c>
      <c r="K2569" s="64"/>
      <c r="L2569" s="64"/>
      <c r="M2569" s="15"/>
      <c r="N2569" s="81"/>
      <c r="O2569" s="82">
        <v>3130.6767578125</v>
      </c>
      <c r="P2569" s="82">
        <v>6683.87060546875</v>
      </c>
      <c r="Q2569" s="75"/>
      <c r="R2569" s="83"/>
      <c r="S2569" s="83"/>
      <c r="T2569" s="77"/>
      <c r="U2569" s="77"/>
      <c r="V2569" s="77"/>
      <c r="W2569" s="77"/>
      <c r="X2569" s="50"/>
      <c r="Y2569" s="50"/>
      <c r="Z2569" s="50"/>
      <c r="AA2569" s="50"/>
      <c r="AB2569" s="49"/>
      <c r="AC2569" s="84">
        <v>2569</v>
      </c>
      <c r="AD256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69" s="78"/>
      <c r="AF2569" s="108"/>
      <c r="AI2569" s="3"/>
      <c r="AJ2569" s="3"/>
    </row>
    <row r="2570" spans="1:36" ht="34.049999999999997" customHeight="1" x14ac:dyDescent="0.3">
      <c r="A2570" s="13" t="s">
        <v>658</v>
      </c>
      <c r="C2570" t="s">
        <v>387</v>
      </c>
      <c r="D2570" s="14"/>
      <c r="E2570" s="14"/>
      <c r="F2570" s="79"/>
      <c r="G2570" s="80"/>
      <c r="H2570" s="14"/>
      <c r="I2570" s="14"/>
      <c r="J2570" s="15" t="s">
        <v>387</v>
      </c>
      <c r="K2570" s="64"/>
      <c r="L2570" s="64"/>
      <c r="M2570" s="15"/>
      <c r="N2570" s="81"/>
      <c r="O2570" s="82">
        <v>339.2137451171875</v>
      </c>
      <c r="P2570" s="82">
        <v>3163.510498046875</v>
      </c>
      <c r="Q2570" s="75"/>
      <c r="R2570" s="83"/>
      <c r="S2570" s="83"/>
      <c r="T2570" s="77"/>
      <c r="U2570" s="77"/>
      <c r="V2570" s="77"/>
      <c r="W2570" s="77"/>
      <c r="X2570" s="50"/>
      <c r="Y2570" s="50"/>
      <c r="Z2570" s="50"/>
      <c r="AA2570" s="50"/>
      <c r="AB2570" s="49"/>
      <c r="AC2570" s="84">
        <v>2570</v>
      </c>
      <c r="AD257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0" s="78"/>
      <c r="AF2570" s="108"/>
      <c r="AI2570" s="3"/>
      <c r="AJ2570" s="3"/>
    </row>
    <row r="2571" spans="1:36" ht="34.049999999999997" customHeight="1" x14ac:dyDescent="0.3">
      <c r="A2571" s="13" t="s">
        <v>659</v>
      </c>
      <c r="C2571" t="s">
        <v>388</v>
      </c>
      <c r="D2571" s="14"/>
      <c r="E2571" s="14"/>
      <c r="F2571" s="79"/>
      <c r="G2571" s="80"/>
      <c r="H2571" s="14"/>
      <c r="I2571" s="14"/>
      <c r="J2571" s="15" t="s">
        <v>388</v>
      </c>
      <c r="K2571" s="64"/>
      <c r="L2571" s="64"/>
      <c r="M2571" s="15"/>
      <c r="N2571" s="81"/>
      <c r="O2571" s="82">
        <v>8608.783203125</v>
      </c>
      <c r="P2571" s="82">
        <v>2544.68115234375</v>
      </c>
      <c r="Q2571" s="75"/>
      <c r="R2571" s="83"/>
      <c r="S2571" s="83"/>
      <c r="T2571" s="77"/>
      <c r="U2571" s="77"/>
      <c r="V2571" s="77"/>
      <c r="W2571" s="77"/>
      <c r="X2571" s="50"/>
      <c r="Y2571" s="50"/>
      <c r="Z2571" s="50"/>
      <c r="AA2571" s="50"/>
      <c r="AB2571" s="49"/>
      <c r="AC2571" s="84">
        <v>2571</v>
      </c>
      <c r="AD257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1" s="78"/>
      <c r="AF2571" s="108"/>
      <c r="AI2571" s="3"/>
      <c r="AJ2571" s="3"/>
    </row>
    <row r="2572" spans="1:36" ht="34.049999999999997" customHeight="1" x14ac:dyDescent="0.3">
      <c r="A2572" s="13" t="s">
        <v>660</v>
      </c>
      <c r="C2572" t="s">
        <v>389</v>
      </c>
      <c r="D2572" s="14"/>
      <c r="E2572" s="14"/>
      <c r="F2572" s="79"/>
      <c r="G2572" s="80"/>
      <c r="H2572" s="14"/>
      <c r="I2572" s="14"/>
      <c r="J2572" s="15" t="s">
        <v>389</v>
      </c>
      <c r="K2572" s="64"/>
      <c r="L2572" s="64"/>
      <c r="M2572" s="15"/>
      <c r="N2572" s="81"/>
      <c r="O2572" s="82">
        <v>200.02108764648437</v>
      </c>
      <c r="P2572" s="82">
        <v>5641.05908203125</v>
      </c>
      <c r="Q2572" s="75"/>
      <c r="R2572" s="83"/>
      <c r="S2572" s="83"/>
      <c r="T2572" s="77"/>
      <c r="U2572" s="77"/>
      <c r="V2572" s="77"/>
      <c r="W2572" s="77"/>
      <c r="X2572" s="50"/>
      <c r="Y2572" s="50"/>
      <c r="Z2572" s="50"/>
      <c r="AA2572" s="50"/>
      <c r="AB2572" s="49"/>
      <c r="AC2572" s="84">
        <v>2572</v>
      </c>
      <c r="AD257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2" s="78"/>
      <c r="AF2572" s="108"/>
      <c r="AI2572" s="3"/>
      <c r="AJ2572" s="3"/>
    </row>
    <row r="2573" spans="1:36" ht="34.049999999999997" customHeight="1" x14ac:dyDescent="0.3">
      <c r="A2573" s="13" t="s">
        <v>661</v>
      </c>
      <c r="C2573" t="s">
        <v>351</v>
      </c>
      <c r="D2573" s="14"/>
      <c r="E2573" s="14"/>
      <c r="F2573" s="79"/>
      <c r="G2573" s="80"/>
      <c r="H2573" s="14"/>
      <c r="I2573" s="14"/>
      <c r="J2573" s="15" t="s">
        <v>351</v>
      </c>
      <c r="K2573" s="64"/>
      <c r="L2573" s="64"/>
      <c r="M2573" s="15"/>
      <c r="N2573" s="81"/>
      <c r="O2573" s="82">
        <v>6922.4677734375</v>
      </c>
      <c r="P2573" s="82">
        <v>8541.646484375</v>
      </c>
      <c r="Q2573" s="75"/>
      <c r="R2573" s="83"/>
      <c r="S2573" s="83"/>
      <c r="T2573" s="77"/>
      <c r="U2573" s="77"/>
      <c r="V2573" s="77"/>
      <c r="W2573" s="77"/>
      <c r="X2573" s="50"/>
      <c r="Y2573" s="50"/>
      <c r="Z2573" s="50"/>
      <c r="AA2573" s="50"/>
      <c r="AB2573" s="49"/>
      <c r="AC2573" s="84">
        <v>2573</v>
      </c>
      <c r="AD257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3" s="78"/>
      <c r="AF2573" s="108"/>
      <c r="AI2573" s="3"/>
      <c r="AJ2573" s="3"/>
    </row>
    <row r="2574" spans="1:36" ht="34.049999999999997" customHeight="1" x14ac:dyDescent="0.3">
      <c r="A2574" s="13" t="s">
        <v>662</v>
      </c>
      <c r="C2574" t="s">
        <v>190</v>
      </c>
      <c r="D2574" s="14"/>
      <c r="E2574" s="14"/>
      <c r="F2574" s="79"/>
      <c r="G2574" s="80"/>
      <c r="H2574" s="14"/>
      <c r="I2574" s="14"/>
      <c r="J2574" s="15" t="s">
        <v>190</v>
      </c>
      <c r="K2574" s="64"/>
      <c r="L2574" s="64"/>
      <c r="M2574" s="15"/>
      <c r="N2574" s="81"/>
      <c r="O2574" s="82">
        <v>9144.623046875</v>
      </c>
      <c r="P2574" s="82">
        <v>6361.25927734375</v>
      </c>
      <c r="Q2574" s="75"/>
      <c r="R2574" s="83"/>
      <c r="S2574" s="83"/>
      <c r="T2574" s="77"/>
      <c r="U2574" s="77"/>
      <c r="V2574" s="77"/>
      <c r="W2574" s="77"/>
      <c r="X2574" s="50"/>
      <c r="Y2574" s="50"/>
      <c r="Z2574" s="50"/>
      <c r="AA2574" s="50"/>
      <c r="AB2574" s="49"/>
      <c r="AC2574" s="84">
        <v>2574</v>
      </c>
      <c r="AD257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4" s="78"/>
      <c r="AF2574" s="108"/>
      <c r="AI2574" s="3"/>
      <c r="AJ2574" s="3"/>
    </row>
    <row r="2575" spans="1:36" ht="34.049999999999997" customHeight="1" x14ac:dyDescent="0.3">
      <c r="A2575" s="13" t="s">
        <v>663</v>
      </c>
      <c r="C2575" t="s">
        <v>230</v>
      </c>
      <c r="D2575" s="14"/>
      <c r="E2575" s="14"/>
      <c r="F2575" s="79"/>
      <c r="G2575" s="80"/>
      <c r="H2575" s="14"/>
      <c r="I2575" s="14"/>
      <c r="J2575" s="15" t="s">
        <v>230</v>
      </c>
      <c r="K2575" s="64"/>
      <c r="L2575" s="64"/>
      <c r="M2575" s="15"/>
      <c r="N2575" s="81"/>
      <c r="O2575" s="82">
        <v>7647.5966796875</v>
      </c>
      <c r="P2575" s="82">
        <v>7311.53662109375</v>
      </c>
      <c r="Q2575" s="75"/>
      <c r="R2575" s="83"/>
      <c r="S2575" s="83"/>
      <c r="T2575" s="77"/>
      <c r="U2575" s="77"/>
      <c r="V2575" s="77"/>
      <c r="W2575" s="77"/>
      <c r="X2575" s="50"/>
      <c r="Y2575" s="50"/>
      <c r="Z2575" s="50"/>
      <c r="AA2575" s="50"/>
      <c r="AB2575" s="49"/>
      <c r="AC2575" s="84">
        <v>2575</v>
      </c>
      <c r="AD257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5" s="78"/>
      <c r="AF2575" s="108"/>
      <c r="AI2575" s="3"/>
      <c r="AJ2575" s="3"/>
    </row>
    <row r="2576" spans="1:36" ht="34.049999999999997" customHeight="1" x14ac:dyDescent="0.3">
      <c r="A2576" s="13" t="s">
        <v>664</v>
      </c>
      <c r="C2576" t="s">
        <v>208</v>
      </c>
      <c r="D2576" s="14"/>
      <c r="E2576" s="14"/>
      <c r="F2576" s="79"/>
      <c r="G2576" s="80"/>
      <c r="H2576" s="14"/>
      <c r="I2576" s="14"/>
      <c r="J2576" s="15" t="s">
        <v>208</v>
      </c>
      <c r="K2576" s="64"/>
      <c r="L2576" s="64"/>
      <c r="M2576" s="15"/>
      <c r="N2576" s="81"/>
      <c r="O2576" s="82">
        <v>2753.20751953125</v>
      </c>
      <c r="P2576" s="82">
        <v>8523.2421875</v>
      </c>
      <c r="Q2576" s="75"/>
      <c r="R2576" s="83"/>
      <c r="S2576" s="83"/>
      <c r="T2576" s="77"/>
      <c r="U2576" s="77"/>
      <c r="V2576" s="77"/>
      <c r="W2576" s="77"/>
      <c r="X2576" s="50"/>
      <c r="Y2576" s="50"/>
      <c r="Z2576" s="50"/>
      <c r="AA2576" s="50"/>
      <c r="AB2576" s="49"/>
      <c r="AC2576" s="84">
        <v>2576</v>
      </c>
      <c r="AD257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6" s="78"/>
      <c r="AF2576" s="108"/>
      <c r="AI2576" s="3"/>
      <c r="AJ2576" s="3"/>
    </row>
    <row r="2577" spans="1:36" ht="34.049999999999997" customHeight="1" x14ac:dyDescent="0.3">
      <c r="A2577" s="13" t="s">
        <v>665</v>
      </c>
      <c r="C2577" t="s">
        <v>390</v>
      </c>
      <c r="D2577" s="14"/>
      <c r="E2577" s="14"/>
      <c r="F2577" s="79"/>
      <c r="G2577" s="80"/>
      <c r="H2577" s="14"/>
      <c r="I2577" s="14"/>
      <c r="J2577" s="15" t="s">
        <v>390</v>
      </c>
      <c r="K2577" s="64"/>
      <c r="L2577" s="64"/>
      <c r="M2577" s="15"/>
      <c r="N2577" s="81"/>
      <c r="O2577" s="82">
        <v>2577.33203125</v>
      </c>
      <c r="P2577" s="82">
        <v>8472.5869140625</v>
      </c>
      <c r="Q2577" s="75"/>
      <c r="R2577" s="83"/>
      <c r="S2577" s="83"/>
      <c r="T2577" s="77"/>
      <c r="U2577" s="77"/>
      <c r="V2577" s="77"/>
      <c r="W2577" s="77"/>
      <c r="X2577" s="50"/>
      <c r="Y2577" s="50"/>
      <c r="Z2577" s="50"/>
      <c r="AA2577" s="50"/>
      <c r="AB2577" s="49"/>
      <c r="AC2577" s="84">
        <v>2577</v>
      </c>
      <c r="AD257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7" s="78"/>
      <c r="AF2577" s="108"/>
      <c r="AI2577" s="3"/>
      <c r="AJ2577" s="3"/>
    </row>
    <row r="2578" spans="1:36" ht="34.049999999999997" customHeight="1" x14ac:dyDescent="0.3">
      <c r="A2578" s="13" t="s">
        <v>666</v>
      </c>
      <c r="C2578" t="s">
        <v>178</v>
      </c>
      <c r="D2578" s="14"/>
      <c r="E2578" s="14"/>
      <c r="F2578" s="79"/>
      <c r="G2578" s="80"/>
      <c r="H2578" s="14"/>
      <c r="I2578" s="14"/>
      <c r="J2578" s="15" t="s">
        <v>178</v>
      </c>
      <c r="K2578" s="64"/>
      <c r="L2578" s="64"/>
      <c r="M2578" s="15"/>
      <c r="N2578" s="81"/>
      <c r="O2578" s="82">
        <v>1663.4830322265625</v>
      </c>
      <c r="P2578" s="82">
        <v>1887.6783447265625</v>
      </c>
      <c r="Q2578" s="75"/>
      <c r="R2578" s="83"/>
      <c r="S2578" s="83"/>
      <c r="T2578" s="77"/>
      <c r="U2578" s="77"/>
      <c r="V2578" s="77"/>
      <c r="W2578" s="77"/>
      <c r="X2578" s="50"/>
      <c r="Y2578" s="50"/>
      <c r="Z2578" s="50"/>
      <c r="AA2578" s="50"/>
      <c r="AB2578" s="49"/>
      <c r="AC2578" s="84">
        <v>2578</v>
      </c>
      <c r="AD257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8" s="78"/>
      <c r="AF2578" s="108"/>
      <c r="AI2578" s="3"/>
      <c r="AJ2578" s="3"/>
    </row>
    <row r="2579" spans="1:36" ht="34.049999999999997" customHeight="1" x14ac:dyDescent="0.3">
      <c r="A2579" s="13" t="s">
        <v>667</v>
      </c>
      <c r="C2579" t="s">
        <v>391</v>
      </c>
      <c r="D2579" s="14"/>
      <c r="E2579" s="14"/>
      <c r="F2579" s="79"/>
      <c r="G2579" s="80"/>
      <c r="H2579" s="14"/>
      <c r="I2579" s="14"/>
      <c r="J2579" s="15" t="s">
        <v>391</v>
      </c>
      <c r="K2579" s="64"/>
      <c r="L2579" s="64"/>
      <c r="M2579" s="15"/>
      <c r="N2579" s="81"/>
      <c r="O2579" s="82">
        <v>6836.74072265625</v>
      </c>
      <c r="P2579" s="82">
        <v>2614.600830078125</v>
      </c>
      <c r="Q2579" s="75"/>
      <c r="R2579" s="83"/>
      <c r="S2579" s="83"/>
      <c r="T2579" s="77"/>
      <c r="U2579" s="77"/>
      <c r="V2579" s="77"/>
      <c r="W2579" s="77"/>
      <c r="X2579" s="50"/>
      <c r="Y2579" s="50"/>
      <c r="Z2579" s="50"/>
      <c r="AA2579" s="50"/>
      <c r="AB2579" s="49"/>
      <c r="AC2579" s="84">
        <v>2579</v>
      </c>
      <c r="AD257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79" s="78"/>
      <c r="AF2579" s="108"/>
      <c r="AI2579" s="3"/>
      <c r="AJ2579" s="3"/>
    </row>
    <row r="2580" spans="1:36" ht="34.049999999999997" customHeight="1" x14ac:dyDescent="0.3">
      <c r="A2580" s="13" t="s">
        <v>668</v>
      </c>
      <c r="C2580" t="s">
        <v>196</v>
      </c>
      <c r="D2580" s="14"/>
      <c r="E2580" s="14"/>
      <c r="F2580" s="79"/>
      <c r="G2580" s="80"/>
      <c r="H2580" s="14"/>
      <c r="I2580" s="14"/>
      <c r="J2580" s="15" t="s">
        <v>196</v>
      </c>
      <c r="K2580" s="64"/>
      <c r="L2580" s="64"/>
      <c r="M2580" s="15"/>
      <c r="N2580" s="81"/>
      <c r="O2580" s="82">
        <v>9105.349609375</v>
      </c>
      <c r="P2580" s="82">
        <v>5505.6943359375</v>
      </c>
      <c r="Q2580" s="75"/>
      <c r="R2580" s="83"/>
      <c r="S2580" s="83"/>
      <c r="T2580" s="77"/>
      <c r="U2580" s="77"/>
      <c r="V2580" s="77"/>
      <c r="W2580" s="77"/>
      <c r="X2580" s="50"/>
      <c r="Y2580" s="50"/>
      <c r="Z2580" s="50"/>
      <c r="AA2580" s="50"/>
      <c r="AB2580" s="49"/>
      <c r="AC2580" s="84">
        <v>2580</v>
      </c>
      <c r="AD258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0" s="78"/>
      <c r="AF2580" s="108"/>
      <c r="AI2580" s="3"/>
      <c r="AJ2580" s="3"/>
    </row>
    <row r="2581" spans="1:36" ht="34.049999999999997" customHeight="1" x14ac:dyDescent="0.3">
      <c r="A2581" s="13" t="s">
        <v>669</v>
      </c>
      <c r="C2581" t="s">
        <v>183</v>
      </c>
      <c r="D2581" s="14"/>
      <c r="E2581" s="14"/>
      <c r="F2581" s="79"/>
      <c r="G2581" s="80"/>
      <c r="H2581" s="14"/>
      <c r="I2581" s="14"/>
      <c r="J2581" s="15" t="s">
        <v>183</v>
      </c>
      <c r="K2581" s="64"/>
      <c r="L2581" s="64"/>
      <c r="M2581" s="15"/>
      <c r="N2581" s="81"/>
      <c r="O2581" s="82">
        <v>1800.5098876953125</v>
      </c>
      <c r="P2581" s="82">
        <v>9113.0986328125</v>
      </c>
      <c r="Q2581" s="75"/>
      <c r="R2581" s="83"/>
      <c r="S2581" s="83"/>
      <c r="T2581" s="77"/>
      <c r="U2581" s="77"/>
      <c r="V2581" s="77"/>
      <c r="W2581" s="77"/>
      <c r="X2581" s="50"/>
      <c r="Y2581" s="50"/>
      <c r="Z2581" s="50"/>
      <c r="AA2581" s="50"/>
      <c r="AB2581" s="49"/>
      <c r="AC2581" s="84">
        <v>2581</v>
      </c>
      <c r="AD258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1" s="78"/>
      <c r="AF2581" s="108"/>
      <c r="AI2581" s="3"/>
      <c r="AJ2581" s="3"/>
    </row>
    <row r="2582" spans="1:36" ht="34.049999999999997" customHeight="1" x14ac:dyDescent="0.3">
      <c r="A2582" s="13" t="s">
        <v>670</v>
      </c>
      <c r="C2582" t="s">
        <v>222</v>
      </c>
      <c r="D2582" s="14"/>
      <c r="E2582" s="14"/>
      <c r="F2582" s="79"/>
      <c r="G2582" s="80"/>
      <c r="H2582" s="14"/>
      <c r="I2582" s="14"/>
      <c r="J2582" s="15" t="s">
        <v>222</v>
      </c>
      <c r="K2582" s="64"/>
      <c r="L2582" s="64"/>
      <c r="M2582" s="15"/>
      <c r="N2582" s="81"/>
      <c r="O2582" s="82">
        <v>9415.880859375</v>
      </c>
      <c r="P2582" s="82">
        <v>5927.47900390625</v>
      </c>
      <c r="Q2582" s="75"/>
      <c r="R2582" s="83"/>
      <c r="S2582" s="83"/>
      <c r="T2582" s="77"/>
      <c r="U2582" s="77"/>
      <c r="V2582" s="77"/>
      <c r="W2582" s="77"/>
      <c r="X2582" s="50"/>
      <c r="Y2582" s="50"/>
      <c r="Z2582" s="50"/>
      <c r="AA2582" s="50"/>
      <c r="AB2582" s="49"/>
      <c r="AC2582" s="84">
        <v>2582</v>
      </c>
      <c r="AD258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2" s="78"/>
      <c r="AF2582" s="108"/>
      <c r="AI2582" s="3"/>
      <c r="AJ2582" s="3"/>
    </row>
    <row r="2583" spans="1:36" ht="34.049999999999997" customHeight="1" x14ac:dyDescent="0.3">
      <c r="A2583" s="13" t="s">
        <v>671</v>
      </c>
      <c r="C2583" t="s">
        <v>392</v>
      </c>
      <c r="D2583" s="14"/>
      <c r="E2583" s="14"/>
      <c r="F2583" s="79"/>
      <c r="G2583" s="80"/>
      <c r="H2583" s="14"/>
      <c r="I2583" s="14"/>
      <c r="J2583" s="15" t="s">
        <v>392</v>
      </c>
      <c r="K2583" s="64"/>
      <c r="L2583" s="64"/>
      <c r="M2583" s="15"/>
      <c r="N2583" s="81"/>
      <c r="O2583" s="82">
        <v>6873.4326171875</v>
      </c>
      <c r="P2583" s="82">
        <v>5183.73876953125</v>
      </c>
      <c r="Q2583" s="75"/>
      <c r="R2583" s="83"/>
      <c r="S2583" s="83"/>
      <c r="T2583" s="77"/>
      <c r="U2583" s="77"/>
      <c r="V2583" s="77"/>
      <c r="W2583" s="77"/>
      <c r="X2583" s="50"/>
      <c r="Y2583" s="50"/>
      <c r="Z2583" s="50"/>
      <c r="AA2583" s="50"/>
      <c r="AB2583" s="49"/>
      <c r="AC2583" s="84">
        <v>2583</v>
      </c>
      <c r="AD258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3" s="78"/>
      <c r="AF2583" s="108"/>
      <c r="AI2583" s="3"/>
      <c r="AJ2583" s="3"/>
    </row>
    <row r="2584" spans="1:36" ht="34.049999999999997" customHeight="1" x14ac:dyDescent="0.3">
      <c r="A2584" s="13" t="s">
        <v>672</v>
      </c>
      <c r="C2584" t="s">
        <v>393</v>
      </c>
      <c r="D2584" s="14"/>
      <c r="E2584" s="14"/>
      <c r="F2584" s="79"/>
      <c r="G2584" s="80"/>
      <c r="H2584" s="14"/>
      <c r="I2584" s="14"/>
      <c r="J2584" s="15" t="s">
        <v>393</v>
      </c>
      <c r="K2584" s="64"/>
      <c r="L2584" s="64"/>
      <c r="M2584" s="15"/>
      <c r="N2584" s="81"/>
      <c r="O2584" s="82">
        <v>8662.607421875</v>
      </c>
      <c r="P2584" s="82">
        <v>3619.385009765625</v>
      </c>
      <c r="Q2584" s="75"/>
      <c r="R2584" s="83"/>
      <c r="S2584" s="83"/>
      <c r="T2584" s="77"/>
      <c r="U2584" s="77"/>
      <c r="V2584" s="77"/>
      <c r="W2584" s="77"/>
      <c r="X2584" s="50"/>
      <c r="Y2584" s="50"/>
      <c r="Z2584" s="50"/>
      <c r="AA2584" s="50"/>
      <c r="AB2584" s="49"/>
      <c r="AC2584" s="84">
        <v>2584</v>
      </c>
      <c r="AD258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4" s="78"/>
      <c r="AF2584" s="108"/>
      <c r="AI2584" s="3"/>
      <c r="AJ2584" s="3"/>
    </row>
    <row r="2585" spans="1:36" ht="34.049999999999997" customHeight="1" x14ac:dyDescent="0.3">
      <c r="A2585" s="13" t="s">
        <v>673</v>
      </c>
      <c r="C2585" t="s">
        <v>321</v>
      </c>
      <c r="D2585" s="14"/>
      <c r="E2585" s="14"/>
      <c r="F2585" s="79"/>
      <c r="G2585" s="80"/>
      <c r="H2585" s="14"/>
      <c r="I2585" s="14"/>
      <c r="J2585" s="15" t="s">
        <v>321</v>
      </c>
      <c r="K2585" s="64"/>
      <c r="L2585" s="64"/>
      <c r="M2585" s="15"/>
      <c r="N2585" s="81"/>
      <c r="O2585" s="82">
        <v>8307.376953125</v>
      </c>
      <c r="P2585" s="82">
        <v>8028.99365234375</v>
      </c>
      <c r="Q2585" s="75"/>
      <c r="R2585" s="83"/>
      <c r="S2585" s="83"/>
      <c r="T2585" s="77"/>
      <c r="U2585" s="77"/>
      <c r="V2585" s="77"/>
      <c r="W2585" s="77"/>
      <c r="X2585" s="50"/>
      <c r="Y2585" s="50"/>
      <c r="Z2585" s="50"/>
      <c r="AA2585" s="50"/>
      <c r="AB2585" s="49"/>
      <c r="AC2585" s="84">
        <v>2585</v>
      </c>
      <c r="AD258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5" s="78"/>
      <c r="AF2585" s="108"/>
      <c r="AI2585" s="3"/>
      <c r="AJ2585" s="3"/>
    </row>
    <row r="2586" spans="1:36" ht="34.049999999999997" customHeight="1" x14ac:dyDescent="0.3">
      <c r="A2586" s="13" t="s">
        <v>674</v>
      </c>
      <c r="C2586" t="s">
        <v>394</v>
      </c>
      <c r="D2586" s="14"/>
      <c r="E2586" s="14"/>
      <c r="F2586" s="79"/>
      <c r="G2586" s="80"/>
      <c r="H2586" s="14"/>
      <c r="I2586" s="14"/>
      <c r="J2586" s="15" t="s">
        <v>394</v>
      </c>
      <c r="K2586" s="64"/>
      <c r="L2586" s="64"/>
      <c r="M2586" s="15"/>
      <c r="N2586" s="81"/>
      <c r="O2586" s="82">
        <v>6435.01611328125</v>
      </c>
      <c r="P2586" s="82">
        <v>1972.7894287109375</v>
      </c>
      <c r="Q2586" s="75"/>
      <c r="R2586" s="83"/>
      <c r="S2586" s="83"/>
      <c r="T2586" s="77"/>
      <c r="U2586" s="77"/>
      <c r="V2586" s="77"/>
      <c r="W2586" s="77"/>
      <c r="X2586" s="50"/>
      <c r="Y2586" s="50"/>
      <c r="Z2586" s="50"/>
      <c r="AA2586" s="50"/>
      <c r="AB2586" s="49"/>
      <c r="AC2586" s="84">
        <v>2586</v>
      </c>
      <c r="AD258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6" s="78"/>
      <c r="AF2586" s="108"/>
      <c r="AI2586" s="3"/>
      <c r="AJ2586" s="3"/>
    </row>
    <row r="2587" spans="1:36" ht="34.049999999999997" customHeight="1" x14ac:dyDescent="0.3">
      <c r="A2587" s="13" t="s">
        <v>675</v>
      </c>
      <c r="C2587" t="s">
        <v>224</v>
      </c>
      <c r="D2587" s="14"/>
      <c r="E2587" s="14"/>
      <c r="F2587" s="79"/>
      <c r="G2587" s="80"/>
      <c r="H2587" s="14"/>
      <c r="I2587" s="14"/>
      <c r="J2587" s="15" t="s">
        <v>224</v>
      </c>
      <c r="K2587" s="64"/>
      <c r="L2587" s="64"/>
      <c r="M2587" s="15"/>
      <c r="N2587" s="81"/>
      <c r="O2587" s="82">
        <v>2019.6932373046875</v>
      </c>
      <c r="P2587" s="82">
        <v>8514.6640625</v>
      </c>
      <c r="Q2587" s="75"/>
      <c r="R2587" s="83"/>
      <c r="S2587" s="83"/>
      <c r="T2587" s="77"/>
      <c r="U2587" s="77"/>
      <c r="V2587" s="77"/>
      <c r="W2587" s="77"/>
      <c r="X2587" s="50"/>
      <c r="Y2587" s="50"/>
      <c r="Z2587" s="50"/>
      <c r="AA2587" s="50"/>
      <c r="AB2587" s="49"/>
      <c r="AC2587" s="84">
        <v>2587</v>
      </c>
      <c r="AD258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7" s="78"/>
      <c r="AF2587" s="108"/>
      <c r="AI2587" s="3"/>
      <c r="AJ2587" s="3"/>
    </row>
    <row r="2588" spans="1:36" ht="34.049999999999997" customHeight="1" x14ac:dyDescent="0.3">
      <c r="A2588" s="13" t="s">
        <v>676</v>
      </c>
      <c r="C2588" t="s">
        <v>395</v>
      </c>
      <c r="D2588" s="14"/>
      <c r="E2588" s="14"/>
      <c r="F2588" s="79"/>
      <c r="G2588" s="80"/>
      <c r="H2588" s="14"/>
      <c r="I2588" s="14"/>
      <c r="J2588" s="15" t="s">
        <v>395</v>
      </c>
      <c r="K2588" s="64"/>
      <c r="L2588" s="64"/>
      <c r="M2588" s="15"/>
      <c r="N2588" s="81"/>
      <c r="O2588" s="82">
        <v>8343.6123046875</v>
      </c>
      <c r="P2588" s="82">
        <v>1225.92236328125</v>
      </c>
      <c r="Q2588" s="75"/>
      <c r="R2588" s="83"/>
      <c r="S2588" s="83"/>
      <c r="T2588" s="77"/>
      <c r="U2588" s="77"/>
      <c r="V2588" s="77"/>
      <c r="W2588" s="77"/>
      <c r="X2588" s="50"/>
      <c r="Y2588" s="50"/>
      <c r="Z2588" s="50"/>
      <c r="AA2588" s="50"/>
      <c r="AB2588" s="49"/>
      <c r="AC2588" s="84">
        <v>2588</v>
      </c>
      <c r="AD258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8" s="78"/>
      <c r="AF2588" s="108"/>
      <c r="AI2588" s="3"/>
      <c r="AJ2588" s="3"/>
    </row>
    <row r="2589" spans="1:36" ht="34.049999999999997" customHeight="1" x14ac:dyDescent="0.3">
      <c r="A2589" s="13" t="s">
        <v>677</v>
      </c>
      <c r="C2589" t="s">
        <v>396</v>
      </c>
      <c r="D2589" s="14"/>
      <c r="E2589" s="14"/>
      <c r="F2589" s="79"/>
      <c r="G2589" s="80"/>
      <c r="H2589" s="14"/>
      <c r="I2589" s="14"/>
      <c r="J2589" s="15" t="s">
        <v>396</v>
      </c>
      <c r="K2589" s="64"/>
      <c r="L2589" s="64"/>
      <c r="M2589" s="15"/>
      <c r="N2589" s="81"/>
      <c r="O2589" s="82">
        <v>8003.85302734375</v>
      </c>
      <c r="P2589" s="82">
        <v>4887.4912109375</v>
      </c>
      <c r="Q2589" s="75"/>
      <c r="R2589" s="83"/>
      <c r="S2589" s="83"/>
      <c r="T2589" s="77"/>
      <c r="U2589" s="77"/>
      <c r="V2589" s="77"/>
      <c r="W2589" s="77"/>
      <c r="X2589" s="50"/>
      <c r="Y2589" s="50"/>
      <c r="Z2589" s="50"/>
      <c r="AA2589" s="50"/>
      <c r="AB2589" s="49"/>
      <c r="AC2589" s="84">
        <v>2589</v>
      </c>
      <c r="AD258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89" s="78"/>
      <c r="AF2589" s="108"/>
      <c r="AI2589" s="3"/>
      <c r="AJ2589" s="3"/>
    </row>
    <row r="2590" spans="1:36" ht="34.049999999999997" customHeight="1" x14ac:dyDescent="0.3">
      <c r="A2590" s="13" t="s">
        <v>678</v>
      </c>
      <c r="C2590" t="s">
        <v>224</v>
      </c>
      <c r="D2590" s="14"/>
      <c r="E2590" s="14"/>
      <c r="F2590" s="79"/>
      <c r="G2590" s="80"/>
      <c r="H2590" s="14"/>
      <c r="I2590" s="14"/>
      <c r="J2590" s="15" t="s">
        <v>224</v>
      </c>
      <c r="K2590" s="64"/>
      <c r="L2590" s="64"/>
      <c r="M2590" s="15"/>
      <c r="N2590" s="81"/>
      <c r="O2590" s="82">
        <v>7443.86962890625</v>
      </c>
      <c r="P2590" s="82">
        <v>7784.53564453125</v>
      </c>
      <c r="Q2590" s="75"/>
      <c r="R2590" s="83"/>
      <c r="S2590" s="83"/>
      <c r="T2590" s="77"/>
      <c r="U2590" s="77"/>
      <c r="V2590" s="77"/>
      <c r="W2590" s="77"/>
      <c r="X2590" s="50"/>
      <c r="Y2590" s="50"/>
      <c r="Z2590" s="50"/>
      <c r="AA2590" s="50"/>
      <c r="AB2590" s="49"/>
      <c r="AC2590" s="84">
        <v>2590</v>
      </c>
      <c r="AD259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0" s="78"/>
      <c r="AF2590" s="108"/>
      <c r="AI2590" s="3"/>
      <c r="AJ2590" s="3"/>
    </row>
    <row r="2591" spans="1:36" ht="34.049999999999997" customHeight="1" x14ac:dyDescent="0.3">
      <c r="A2591" s="13" t="s">
        <v>679</v>
      </c>
      <c r="C2591" t="s">
        <v>397</v>
      </c>
      <c r="D2591" s="14"/>
      <c r="E2591" s="14"/>
      <c r="F2591" s="79"/>
      <c r="G2591" s="80"/>
      <c r="H2591" s="14"/>
      <c r="I2591" s="14"/>
      <c r="J2591" s="15" t="s">
        <v>397</v>
      </c>
      <c r="K2591" s="64"/>
      <c r="L2591" s="64"/>
      <c r="M2591" s="15"/>
      <c r="N2591" s="81"/>
      <c r="O2591" s="82">
        <v>6267.4697265625</v>
      </c>
      <c r="P2591" s="82">
        <v>7736.724609375</v>
      </c>
      <c r="Q2591" s="75"/>
      <c r="R2591" s="83"/>
      <c r="S2591" s="83"/>
      <c r="T2591" s="77"/>
      <c r="U2591" s="77"/>
      <c r="V2591" s="77"/>
      <c r="W2591" s="77"/>
      <c r="X2591" s="50"/>
      <c r="Y2591" s="50"/>
      <c r="Z2591" s="50"/>
      <c r="AA2591" s="50"/>
      <c r="AB2591" s="49"/>
      <c r="AC2591" s="84">
        <v>2591</v>
      </c>
      <c r="AD259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1" s="78"/>
      <c r="AF2591" s="108"/>
      <c r="AI2591" s="3"/>
      <c r="AJ2591" s="3"/>
    </row>
    <row r="2592" spans="1:36" ht="34.049999999999997" customHeight="1" x14ac:dyDescent="0.3">
      <c r="A2592" s="13" t="s">
        <v>680</v>
      </c>
      <c r="C2592" t="s">
        <v>178</v>
      </c>
      <c r="D2592" s="14"/>
      <c r="E2592" s="14"/>
      <c r="F2592" s="79"/>
      <c r="G2592" s="80"/>
      <c r="H2592" s="14"/>
      <c r="I2592" s="14"/>
      <c r="J2592" s="15" t="s">
        <v>178</v>
      </c>
      <c r="K2592" s="64"/>
      <c r="L2592" s="64"/>
      <c r="M2592" s="15"/>
      <c r="N2592" s="81"/>
      <c r="O2592" s="82">
        <v>2604.72802734375</v>
      </c>
      <c r="P2592" s="82">
        <v>2785.062255859375</v>
      </c>
      <c r="Q2592" s="75"/>
      <c r="R2592" s="83"/>
      <c r="S2592" s="83"/>
      <c r="T2592" s="77"/>
      <c r="U2592" s="77"/>
      <c r="V2592" s="77"/>
      <c r="W2592" s="77"/>
      <c r="X2592" s="50"/>
      <c r="Y2592" s="50"/>
      <c r="Z2592" s="50"/>
      <c r="AA2592" s="50"/>
      <c r="AB2592" s="49"/>
      <c r="AC2592" s="84">
        <v>2592</v>
      </c>
      <c r="AD259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2" s="78"/>
      <c r="AF2592" s="108"/>
      <c r="AI2592" s="3"/>
      <c r="AJ2592" s="3"/>
    </row>
    <row r="2593" spans="1:36" ht="34.049999999999997" customHeight="1" x14ac:dyDescent="0.3">
      <c r="A2593" s="13" t="s">
        <v>681</v>
      </c>
      <c r="C2593" t="s">
        <v>258</v>
      </c>
      <c r="D2593" s="14"/>
      <c r="E2593" s="14"/>
      <c r="F2593" s="79"/>
      <c r="G2593" s="80"/>
      <c r="H2593" s="14"/>
      <c r="I2593" s="14"/>
      <c r="J2593" s="15" t="s">
        <v>258</v>
      </c>
      <c r="K2593" s="64"/>
      <c r="L2593" s="64"/>
      <c r="M2593" s="15"/>
      <c r="N2593" s="81"/>
      <c r="O2593" s="82">
        <v>365.35604858398437</v>
      </c>
      <c r="P2593" s="82">
        <v>6446.52001953125</v>
      </c>
      <c r="Q2593" s="75"/>
      <c r="R2593" s="83"/>
      <c r="S2593" s="83"/>
      <c r="T2593" s="77"/>
      <c r="U2593" s="77"/>
      <c r="V2593" s="77"/>
      <c r="W2593" s="77"/>
      <c r="X2593" s="50"/>
      <c r="Y2593" s="50"/>
      <c r="Z2593" s="50"/>
      <c r="AA2593" s="50"/>
      <c r="AB2593" s="49"/>
      <c r="AC2593" s="84">
        <v>2593</v>
      </c>
      <c r="AD259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3" s="78"/>
      <c r="AF2593" s="108"/>
      <c r="AI2593" s="3"/>
      <c r="AJ2593" s="3"/>
    </row>
    <row r="2594" spans="1:36" ht="34.049999999999997" customHeight="1" x14ac:dyDescent="0.3">
      <c r="A2594" s="13" t="s">
        <v>682</v>
      </c>
      <c r="C2594" t="s">
        <v>398</v>
      </c>
      <c r="D2594" s="14"/>
      <c r="E2594" s="14"/>
      <c r="F2594" s="79"/>
      <c r="G2594" s="80"/>
      <c r="H2594" s="14"/>
      <c r="I2594" s="14"/>
      <c r="J2594" s="15" t="s">
        <v>398</v>
      </c>
      <c r="K2594" s="64"/>
      <c r="L2594" s="64"/>
      <c r="M2594" s="15"/>
      <c r="N2594" s="81"/>
      <c r="O2594" s="82">
        <v>227.15740966796875</v>
      </c>
      <c r="P2594" s="82">
        <v>5343.52490234375</v>
      </c>
      <c r="Q2594" s="75"/>
      <c r="R2594" s="83"/>
      <c r="S2594" s="83"/>
      <c r="T2594" s="77"/>
      <c r="U2594" s="77"/>
      <c r="V2594" s="77"/>
      <c r="W2594" s="77"/>
      <c r="X2594" s="50"/>
      <c r="Y2594" s="50"/>
      <c r="Z2594" s="50"/>
      <c r="AA2594" s="50"/>
      <c r="AB2594" s="49"/>
      <c r="AC2594" s="84">
        <v>2594</v>
      </c>
      <c r="AD259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4" s="78"/>
      <c r="AF2594" s="108"/>
      <c r="AI2594" s="3"/>
      <c r="AJ2594" s="3"/>
    </row>
    <row r="2595" spans="1:36" ht="34.049999999999997" customHeight="1" x14ac:dyDescent="0.3">
      <c r="A2595" s="13" t="s">
        <v>683</v>
      </c>
      <c r="C2595" t="s">
        <v>178</v>
      </c>
      <c r="D2595" s="14"/>
      <c r="E2595" s="14"/>
      <c r="F2595" s="79"/>
      <c r="G2595" s="80"/>
      <c r="H2595" s="14"/>
      <c r="I2595" s="14"/>
      <c r="J2595" s="15" t="s">
        <v>178</v>
      </c>
      <c r="K2595" s="64"/>
      <c r="L2595" s="64"/>
      <c r="M2595" s="15"/>
      <c r="N2595" s="81"/>
      <c r="O2595" s="82">
        <v>7066.64794921875</v>
      </c>
      <c r="P2595" s="82">
        <v>6460.78662109375</v>
      </c>
      <c r="Q2595" s="75"/>
      <c r="R2595" s="83"/>
      <c r="S2595" s="83"/>
      <c r="T2595" s="77"/>
      <c r="U2595" s="77"/>
      <c r="V2595" s="77"/>
      <c r="W2595" s="77"/>
      <c r="X2595" s="50"/>
      <c r="Y2595" s="50"/>
      <c r="Z2595" s="50"/>
      <c r="AA2595" s="50"/>
      <c r="AB2595" s="49"/>
      <c r="AC2595" s="84">
        <v>2595</v>
      </c>
      <c r="AD259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5" s="78"/>
      <c r="AF2595" s="108"/>
      <c r="AI2595" s="3"/>
      <c r="AJ2595" s="3"/>
    </row>
    <row r="2596" spans="1:36" ht="34.049999999999997" customHeight="1" x14ac:dyDescent="0.3">
      <c r="A2596" s="13" t="s">
        <v>684</v>
      </c>
      <c r="C2596" t="s">
        <v>213</v>
      </c>
      <c r="D2596" s="14"/>
      <c r="E2596" s="14"/>
      <c r="F2596" s="79"/>
      <c r="G2596" s="80"/>
      <c r="H2596" s="14"/>
      <c r="I2596" s="14"/>
      <c r="J2596" s="15" t="s">
        <v>213</v>
      </c>
      <c r="K2596" s="64"/>
      <c r="L2596" s="64"/>
      <c r="M2596" s="15"/>
      <c r="N2596" s="81"/>
      <c r="O2596" s="82">
        <v>1148.2427978515625</v>
      </c>
      <c r="P2596" s="82">
        <v>6466.1474609375</v>
      </c>
      <c r="Q2596" s="75"/>
      <c r="R2596" s="83"/>
      <c r="S2596" s="83"/>
      <c r="T2596" s="77"/>
      <c r="U2596" s="77"/>
      <c r="V2596" s="77"/>
      <c r="W2596" s="77"/>
      <c r="X2596" s="50"/>
      <c r="Y2596" s="50"/>
      <c r="Z2596" s="50"/>
      <c r="AA2596" s="50"/>
      <c r="AB2596" s="49"/>
      <c r="AC2596" s="84">
        <v>2596</v>
      </c>
      <c r="AD259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6" s="78"/>
      <c r="AF2596" s="108"/>
      <c r="AI2596" s="3"/>
      <c r="AJ2596" s="3"/>
    </row>
    <row r="2597" spans="1:36" ht="34.049999999999997" customHeight="1" x14ac:dyDescent="0.3">
      <c r="A2597" s="13" t="s">
        <v>685</v>
      </c>
      <c r="C2597" t="s">
        <v>365</v>
      </c>
      <c r="D2597" s="14"/>
      <c r="E2597" s="14"/>
      <c r="F2597" s="79"/>
      <c r="G2597" s="80"/>
      <c r="H2597" s="14"/>
      <c r="I2597" s="14"/>
      <c r="J2597" s="15" t="s">
        <v>365</v>
      </c>
      <c r="K2597" s="64"/>
      <c r="L2597" s="64"/>
      <c r="M2597" s="15"/>
      <c r="N2597" s="81"/>
      <c r="O2597" s="82">
        <v>1639.944091796875</v>
      </c>
      <c r="P2597" s="82">
        <v>4359.50146484375</v>
      </c>
      <c r="Q2597" s="75"/>
      <c r="R2597" s="83"/>
      <c r="S2597" s="83"/>
      <c r="T2597" s="77"/>
      <c r="U2597" s="77"/>
      <c r="V2597" s="77"/>
      <c r="W2597" s="77"/>
      <c r="X2597" s="50"/>
      <c r="Y2597" s="50"/>
      <c r="Z2597" s="50"/>
      <c r="AA2597" s="50"/>
      <c r="AB2597" s="49"/>
      <c r="AC2597" s="84">
        <v>2597</v>
      </c>
      <c r="AD259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7" s="78"/>
      <c r="AF2597" s="108"/>
      <c r="AI2597" s="3"/>
      <c r="AJ2597" s="3"/>
    </row>
    <row r="2598" spans="1:36" ht="34.049999999999997" customHeight="1" x14ac:dyDescent="0.3">
      <c r="A2598" s="13" t="s">
        <v>686</v>
      </c>
      <c r="C2598" t="s">
        <v>174</v>
      </c>
      <c r="D2598" s="14"/>
      <c r="E2598" s="14"/>
      <c r="F2598" s="79"/>
      <c r="G2598" s="80"/>
      <c r="H2598" s="14"/>
      <c r="I2598" s="14"/>
      <c r="J2598" s="15" t="s">
        <v>174</v>
      </c>
      <c r="K2598" s="64"/>
      <c r="L2598" s="64"/>
      <c r="M2598" s="15"/>
      <c r="N2598" s="81"/>
      <c r="O2598" s="82">
        <v>5954.6005859375</v>
      </c>
      <c r="P2598" s="82">
        <v>3310.716064453125</v>
      </c>
      <c r="Q2598" s="75"/>
      <c r="R2598" s="83"/>
      <c r="S2598" s="83"/>
      <c r="T2598" s="77"/>
      <c r="U2598" s="77"/>
      <c r="V2598" s="77"/>
      <c r="W2598" s="77"/>
      <c r="X2598" s="50"/>
      <c r="Y2598" s="50"/>
      <c r="Z2598" s="50"/>
      <c r="AA2598" s="50"/>
      <c r="AB2598" s="49"/>
      <c r="AC2598" s="84">
        <v>2598</v>
      </c>
      <c r="AD259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8" s="78"/>
      <c r="AF2598" s="108"/>
      <c r="AI2598" s="3"/>
      <c r="AJ2598" s="3"/>
    </row>
    <row r="2599" spans="1:36" ht="34.049999999999997" customHeight="1" x14ac:dyDescent="0.3">
      <c r="A2599" s="13" t="s">
        <v>687</v>
      </c>
      <c r="C2599" t="s">
        <v>395</v>
      </c>
      <c r="D2599" s="14"/>
      <c r="E2599" s="14"/>
      <c r="F2599" s="79"/>
      <c r="G2599" s="80"/>
      <c r="H2599" s="14"/>
      <c r="I2599" s="14"/>
      <c r="J2599" s="15" t="s">
        <v>395</v>
      </c>
      <c r="K2599" s="64"/>
      <c r="L2599" s="64"/>
      <c r="M2599" s="15"/>
      <c r="N2599" s="81"/>
      <c r="O2599" s="82">
        <v>6829.4501953125</v>
      </c>
      <c r="P2599" s="82">
        <v>754.06634521484375</v>
      </c>
      <c r="Q2599" s="75"/>
      <c r="R2599" s="83"/>
      <c r="S2599" s="83"/>
      <c r="T2599" s="77"/>
      <c r="U2599" s="77"/>
      <c r="V2599" s="77"/>
      <c r="W2599" s="77"/>
      <c r="X2599" s="50"/>
      <c r="Y2599" s="50"/>
      <c r="Z2599" s="50"/>
      <c r="AA2599" s="50"/>
      <c r="AB2599" s="49"/>
      <c r="AC2599" s="84">
        <v>2599</v>
      </c>
      <c r="AD259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599" s="78"/>
      <c r="AF2599" s="108"/>
      <c r="AI2599" s="3"/>
      <c r="AJ2599" s="3"/>
    </row>
    <row r="2600" spans="1:36" ht="34.049999999999997" customHeight="1" x14ac:dyDescent="0.3">
      <c r="A2600" s="13" t="s">
        <v>1070</v>
      </c>
      <c r="C2600" t="s">
        <v>218</v>
      </c>
      <c r="D2600" s="14"/>
      <c r="E2600" s="14"/>
      <c r="F2600" s="79"/>
      <c r="G2600" s="80"/>
      <c r="H2600" s="14"/>
      <c r="I2600" s="14"/>
      <c r="J2600" s="15" t="s">
        <v>218</v>
      </c>
      <c r="K2600" s="64"/>
      <c r="L2600" s="64"/>
      <c r="M2600" s="15"/>
      <c r="N2600" s="81"/>
      <c r="O2600" s="82">
        <v>295.71453857421875</v>
      </c>
      <c r="P2600" s="82">
        <v>5042.74169921875</v>
      </c>
      <c r="Q2600" s="75"/>
      <c r="R2600" s="83"/>
      <c r="S2600" s="83"/>
      <c r="T2600" s="77"/>
      <c r="U2600" s="77"/>
      <c r="V2600" s="77"/>
      <c r="W2600" s="77"/>
      <c r="X2600" s="50"/>
      <c r="Y2600" s="50"/>
      <c r="Z2600" s="50"/>
      <c r="AA2600" s="50"/>
      <c r="AB2600" s="49"/>
      <c r="AC2600" s="84">
        <v>2600</v>
      </c>
      <c r="AD260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0" s="78"/>
      <c r="AF2600" s="108"/>
      <c r="AI2600" s="3"/>
      <c r="AJ2600" s="3"/>
    </row>
    <row r="2601" spans="1:36" ht="34.049999999999997" customHeight="1" x14ac:dyDescent="0.3">
      <c r="A2601" s="13" t="s">
        <v>755</v>
      </c>
      <c r="C2601" t="s">
        <v>399</v>
      </c>
      <c r="D2601" s="14"/>
      <c r="E2601" s="14"/>
      <c r="F2601" s="79"/>
      <c r="G2601" s="80"/>
      <c r="H2601" s="14"/>
      <c r="I2601" s="14"/>
      <c r="J2601" s="15" t="s">
        <v>399</v>
      </c>
      <c r="K2601" s="64"/>
      <c r="L2601" s="64"/>
      <c r="M2601" s="15"/>
      <c r="N2601" s="81"/>
      <c r="O2601" s="82">
        <v>7363.35791015625</v>
      </c>
      <c r="P2601" s="82">
        <v>6343.45849609375</v>
      </c>
      <c r="Q2601" s="75"/>
      <c r="R2601" s="83"/>
      <c r="S2601" s="83"/>
      <c r="T2601" s="77"/>
      <c r="U2601" s="77"/>
      <c r="V2601" s="77"/>
      <c r="W2601" s="77"/>
      <c r="X2601" s="50"/>
      <c r="Y2601" s="50"/>
      <c r="Z2601" s="50"/>
      <c r="AA2601" s="50"/>
      <c r="AB2601" s="49"/>
      <c r="AC2601" s="84">
        <v>2601</v>
      </c>
      <c r="AD260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1" s="78"/>
      <c r="AF2601" s="108"/>
      <c r="AI2601" s="3"/>
      <c r="AJ2601" s="3"/>
    </row>
    <row r="2602" spans="1:36" ht="34.049999999999997" customHeight="1" x14ac:dyDescent="0.3">
      <c r="A2602" s="13" t="s">
        <v>1071</v>
      </c>
      <c r="C2602" t="s">
        <v>197</v>
      </c>
      <c r="D2602" s="14"/>
      <c r="E2602" s="14"/>
      <c r="F2602" s="79"/>
      <c r="G2602" s="80"/>
      <c r="H2602" s="14"/>
      <c r="I2602" s="14"/>
      <c r="J2602" s="15" t="s">
        <v>197</v>
      </c>
      <c r="K2602" s="64"/>
      <c r="L2602" s="64"/>
      <c r="M2602" s="15"/>
      <c r="N2602" s="81"/>
      <c r="O2602" s="82">
        <v>1279.60107421875</v>
      </c>
      <c r="P2602" s="82">
        <v>7108.3798828125</v>
      </c>
      <c r="Q2602" s="75"/>
      <c r="R2602" s="83"/>
      <c r="S2602" s="83"/>
      <c r="T2602" s="77"/>
      <c r="U2602" s="77"/>
      <c r="V2602" s="77"/>
      <c r="W2602" s="77"/>
      <c r="X2602" s="50"/>
      <c r="Y2602" s="50"/>
      <c r="Z2602" s="50"/>
      <c r="AA2602" s="50"/>
      <c r="AB2602" s="49"/>
      <c r="AC2602" s="84">
        <v>2602</v>
      </c>
      <c r="AD260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2" s="78"/>
      <c r="AF2602" s="108"/>
      <c r="AI2602" s="3"/>
      <c r="AJ2602" s="3"/>
    </row>
    <row r="2603" spans="1:36" ht="34.049999999999997" customHeight="1" x14ac:dyDescent="0.3">
      <c r="A2603" s="13" t="s">
        <v>1072</v>
      </c>
      <c r="C2603" t="s">
        <v>400</v>
      </c>
      <c r="D2603" s="14"/>
      <c r="E2603" s="14"/>
      <c r="F2603" s="79"/>
      <c r="G2603" s="80"/>
      <c r="H2603" s="14"/>
      <c r="I2603" s="14"/>
      <c r="J2603" s="15" t="s">
        <v>400</v>
      </c>
      <c r="K2603" s="64"/>
      <c r="L2603" s="64"/>
      <c r="M2603" s="15"/>
      <c r="N2603" s="81"/>
      <c r="O2603" s="82">
        <v>9355.271484375</v>
      </c>
      <c r="P2603" s="82">
        <v>6083.9130859375</v>
      </c>
      <c r="Q2603" s="75"/>
      <c r="R2603" s="83"/>
      <c r="S2603" s="83"/>
      <c r="T2603" s="77"/>
      <c r="U2603" s="77"/>
      <c r="V2603" s="77"/>
      <c r="W2603" s="77"/>
      <c r="X2603" s="50"/>
      <c r="Y2603" s="50"/>
      <c r="Z2603" s="50"/>
      <c r="AA2603" s="50"/>
      <c r="AB2603" s="49"/>
      <c r="AC2603" s="84">
        <v>2603</v>
      </c>
      <c r="AD260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3" s="78"/>
      <c r="AF2603" s="108"/>
      <c r="AI2603" s="3"/>
      <c r="AJ2603" s="3"/>
    </row>
    <row r="2604" spans="1:36" ht="34.049999999999997" customHeight="1" x14ac:dyDescent="0.3">
      <c r="A2604" s="13" t="s">
        <v>891</v>
      </c>
      <c r="C2604" t="s">
        <v>401</v>
      </c>
      <c r="D2604" s="14"/>
      <c r="E2604" s="14"/>
      <c r="F2604" s="79"/>
      <c r="G2604" s="80"/>
      <c r="H2604" s="14"/>
      <c r="I2604" s="14"/>
      <c r="J2604" s="15" t="s">
        <v>401</v>
      </c>
      <c r="K2604" s="64"/>
      <c r="L2604" s="64"/>
      <c r="M2604" s="15"/>
      <c r="N2604" s="81"/>
      <c r="O2604" s="82">
        <v>638.289794921875</v>
      </c>
      <c r="P2604" s="82">
        <v>4950.6494140625</v>
      </c>
      <c r="Q2604" s="75"/>
      <c r="R2604" s="83"/>
      <c r="S2604" s="83"/>
      <c r="T2604" s="77"/>
      <c r="U2604" s="77"/>
      <c r="V2604" s="77"/>
      <c r="W2604" s="77"/>
      <c r="X2604" s="50"/>
      <c r="Y2604" s="50"/>
      <c r="Z2604" s="50"/>
      <c r="AA2604" s="50"/>
      <c r="AB2604" s="49"/>
      <c r="AC2604" s="84">
        <v>2604</v>
      </c>
      <c r="AD260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4" s="78"/>
      <c r="AF2604" s="108"/>
      <c r="AI2604" s="3"/>
      <c r="AJ2604" s="3"/>
    </row>
    <row r="2605" spans="1:36" ht="34.049999999999997" customHeight="1" x14ac:dyDescent="0.3">
      <c r="A2605" s="13" t="s">
        <v>1073</v>
      </c>
      <c r="C2605" t="s">
        <v>286</v>
      </c>
      <c r="D2605" s="14"/>
      <c r="E2605" s="14"/>
      <c r="F2605" s="79"/>
      <c r="G2605" s="80"/>
      <c r="H2605" s="14"/>
      <c r="I2605" s="14"/>
      <c r="J2605" s="15" t="s">
        <v>286</v>
      </c>
      <c r="K2605" s="64"/>
      <c r="L2605" s="64"/>
      <c r="M2605" s="15"/>
      <c r="N2605" s="81"/>
      <c r="O2605" s="82">
        <v>5419.7001953125</v>
      </c>
      <c r="P2605" s="82">
        <v>8085.6845703125</v>
      </c>
      <c r="Q2605" s="75"/>
      <c r="R2605" s="83"/>
      <c r="S2605" s="83"/>
      <c r="T2605" s="77"/>
      <c r="U2605" s="77"/>
      <c r="V2605" s="77"/>
      <c r="W2605" s="77"/>
      <c r="X2605" s="50"/>
      <c r="Y2605" s="50"/>
      <c r="Z2605" s="50"/>
      <c r="AA2605" s="50"/>
      <c r="AB2605" s="49"/>
      <c r="AC2605" s="84">
        <v>2605</v>
      </c>
      <c r="AD260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5" s="78"/>
      <c r="AF2605" s="108"/>
      <c r="AI2605" s="3"/>
      <c r="AJ2605" s="3"/>
    </row>
    <row r="2606" spans="1:36" ht="34.049999999999997" customHeight="1" x14ac:dyDescent="0.3">
      <c r="A2606" s="13" t="s">
        <v>825</v>
      </c>
      <c r="C2606" t="s">
        <v>402</v>
      </c>
      <c r="D2606" s="14"/>
      <c r="E2606" s="14"/>
      <c r="F2606" s="79"/>
      <c r="G2606" s="80"/>
      <c r="H2606" s="14"/>
      <c r="I2606" s="14"/>
      <c r="J2606" s="15" t="s">
        <v>402</v>
      </c>
      <c r="K2606" s="64"/>
      <c r="L2606" s="64"/>
      <c r="M2606" s="15"/>
      <c r="N2606" s="81"/>
      <c r="O2606" s="82">
        <v>6631.6162109375</v>
      </c>
      <c r="P2606" s="82">
        <v>6723.39013671875</v>
      </c>
      <c r="Q2606" s="75"/>
      <c r="R2606" s="83"/>
      <c r="S2606" s="83"/>
      <c r="T2606" s="77"/>
      <c r="U2606" s="77"/>
      <c r="V2606" s="77"/>
      <c r="W2606" s="77"/>
      <c r="X2606" s="50"/>
      <c r="Y2606" s="50"/>
      <c r="Z2606" s="50"/>
      <c r="AA2606" s="50"/>
      <c r="AB2606" s="49"/>
      <c r="AC2606" s="84">
        <v>2606</v>
      </c>
      <c r="AD260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6" s="78"/>
      <c r="AF2606" s="108"/>
      <c r="AI2606" s="3"/>
      <c r="AJ2606" s="3"/>
    </row>
    <row r="2607" spans="1:36" ht="34.049999999999997" customHeight="1" x14ac:dyDescent="0.3">
      <c r="A2607" s="13" t="s">
        <v>960</v>
      </c>
      <c r="C2607" t="s">
        <v>185</v>
      </c>
      <c r="D2607" s="14"/>
      <c r="E2607" s="14"/>
      <c r="F2607" s="79"/>
      <c r="G2607" s="80"/>
      <c r="H2607" s="14"/>
      <c r="I2607" s="14"/>
      <c r="J2607" s="15" t="s">
        <v>185</v>
      </c>
      <c r="K2607" s="64"/>
      <c r="L2607" s="64"/>
      <c r="M2607" s="15"/>
      <c r="N2607" s="81"/>
      <c r="O2607" s="82">
        <v>1282.080810546875</v>
      </c>
      <c r="P2607" s="82">
        <v>8366.3720703125</v>
      </c>
      <c r="Q2607" s="75"/>
      <c r="R2607" s="83"/>
      <c r="S2607" s="83"/>
      <c r="T2607" s="77"/>
      <c r="U2607" s="77"/>
      <c r="V2607" s="77"/>
      <c r="W2607" s="77"/>
      <c r="X2607" s="50"/>
      <c r="Y2607" s="50"/>
      <c r="Z2607" s="50"/>
      <c r="AA2607" s="50"/>
      <c r="AB2607" s="49"/>
      <c r="AC2607" s="84">
        <v>2607</v>
      </c>
      <c r="AD260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7" s="78"/>
      <c r="AF2607" s="108"/>
      <c r="AI2607" s="3"/>
      <c r="AJ2607" s="3"/>
    </row>
    <row r="2608" spans="1:36" ht="34.049999999999997" customHeight="1" x14ac:dyDescent="0.3">
      <c r="A2608" s="13" t="s">
        <v>1074</v>
      </c>
      <c r="C2608" t="s">
        <v>403</v>
      </c>
      <c r="D2608" s="14"/>
      <c r="E2608" s="14"/>
      <c r="F2608" s="79"/>
      <c r="G2608" s="80"/>
      <c r="H2608" s="14"/>
      <c r="I2608" s="14"/>
      <c r="J2608" s="15" t="s">
        <v>403</v>
      </c>
      <c r="K2608" s="64"/>
      <c r="L2608" s="64"/>
      <c r="M2608" s="15"/>
      <c r="N2608" s="81"/>
      <c r="O2608" s="82">
        <v>6431.2021484375</v>
      </c>
      <c r="P2608" s="82">
        <v>1357.265625</v>
      </c>
      <c r="Q2608" s="75"/>
      <c r="R2608" s="83"/>
      <c r="S2608" s="83"/>
      <c r="T2608" s="77"/>
      <c r="U2608" s="77"/>
      <c r="V2608" s="77"/>
      <c r="W2608" s="77"/>
      <c r="X2608" s="50"/>
      <c r="Y2608" s="50"/>
      <c r="Z2608" s="50"/>
      <c r="AA2608" s="50"/>
      <c r="AB2608" s="49"/>
      <c r="AC2608" s="84">
        <v>2608</v>
      </c>
      <c r="AD260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8" s="78"/>
      <c r="AF2608" s="108"/>
      <c r="AI2608" s="3"/>
      <c r="AJ2608" s="3"/>
    </row>
    <row r="2609" spans="1:36" ht="34.049999999999997" customHeight="1" x14ac:dyDescent="0.3">
      <c r="A2609" s="13" t="s">
        <v>1075</v>
      </c>
      <c r="C2609" t="s">
        <v>341</v>
      </c>
      <c r="D2609" s="14"/>
      <c r="E2609" s="14"/>
      <c r="F2609" s="79"/>
      <c r="G2609" s="80"/>
      <c r="H2609" s="14"/>
      <c r="I2609" s="14"/>
      <c r="J2609" s="15" t="s">
        <v>341</v>
      </c>
      <c r="K2609" s="64"/>
      <c r="L2609" s="64"/>
      <c r="M2609" s="15"/>
      <c r="N2609" s="81"/>
      <c r="O2609" s="82">
        <v>5919.8251953125</v>
      </c>
      <c r="P2609" s="82">
        <v>9802.0224609375</v>
      </c>
      <c r="Q2609" s="75"/>
      <c r="R2609" s="83"/>
      <c r="S2609" s="83"/>
      <c r="T2609" s="77"/>
      <c r="U2609" s="77"/>
      <c r="V2609" s="77"/>
      <c r="W2609" s="77"/>
      <c r="X2609" s="50"/>
      <c r="Y2609" s="50"/>
      <c r="Z2609" s="50"/>
      <c r="AA2609" s="50"/>
      <c r="AB2609" s="49"/>
      <c r="AC2609" s="84">
        <v>2609</v>
      </c>
      <c r="AD260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09" s="78"/>
      <c r="AF2609" s="108"/>
      <c r="AI2609" s="3"/>
      <c r="AJ2609" s="3"/>
    </row>
    <row r="2610" spans="1:36" ht="34.049999999999997" customHeight="1" x14ac:dyDescent="0.3">
      <c r="A2610" s="13" t="s">
        <v>767</v>
      </c>
      <c r="C2610" t="s">
        <v>183</v>
      </c>
      <c r="D2610" s="14"/>
      <c r="E2610" s="14"/>
      <c r="F2610" s="79"/>
      <c r="G2610" s="80"/>
      <c r="H2610" s="14"/>
      <c r="I2610" s="14"/>
      <c r="J2610" s="15" t="s">
        <v>183</v>
      </c>
      <c r="K2610" s="64"/>
      <c r="L2610" s="64"/>
      <c r="M2610" s="15"/>
      <c r="N2610" s="81"/>
      <c r="O2610" s="82">
        <v>2924.03759765625</v>
      </c>
      <c r="P2610" s="82">
        <v>5890.7509765625</v>
      </c>
      <c r="Q2610" s="75"/>
      <c r="R2610" s="83"/>
      <c r="S2610" s="83"/>
      <c r="T2610" s="77"/>
      <c r="U2610" s="77"/>
      <c r="V2610" s="77"/>
      <c r="W2610" s="77"/>
      <c r="X2610" s="50"/>
      <c r="Y2610" s="50"/>
      <c r="Z2610" s="50"/>
      <c r="AA2610" s="50"/>
      <c r="AB2610" s="49"/>
      <c r="AC2610" s="84">
        <v>2610</v>
      </c>
      <c r="AD261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0" s="78"/>
      <c r="AF2610" s="108"/>
      <c r="AI2610" s="3"/>
      <c r="AJ2610" s="3"/>
    </row>
    <row r="2611" spans="1:36" ht="34.049999999999997" customHeight="1" x14ac:dyDescent="0.3">
      <c r="A2611" s="13" t="s">
        <v>957</v>
      </c>
      <c r="C2611" t="s">
        <v>298</v>
      </c>
      <c r="D2611" s="14"/>
      <c r="E2611" s="14"/>
      <c r="F2611" s="79"/>
      <c r="G2611" s="80"/>
      <c r="H2611" s="14"/>
      <c r="I2611" s="14"/>
      <c r="J2611" s="15" t="s">
        <v>298</v>
      </c>
      <c r="K2611" s="64"/>
      <c r="L2611" s="64"/>
      <c r="M2611" s="15"/>
      <c r="N2611" s="81"/>
      <c r="O2611" s="82">
        <v>6576.275390625</v>
      </c>
      <c r="P2611" s="82">
        <v>6789.9169921875</v>
      </c>
      <c r="Q2611" s="75"/>
      <c r="R2611" s="83"/>
      <c r="S2611" s="83"/>
      <c r="T2611" s="77"/>
      <c r="U2611" s="77"/>
      <c r="V2611" s="77"/>
      <c r="W2611" s="77"/>
      <c r="X2611" s="50"/>
      <c r="Y2611" s="50"/>
      <c r="Z2611" s="50"/>
      <c r="AA2611" s="50"/>
      <c r="AB2611" s="49"/>
      <c r="AC2611" s="84">
        <v>2611</v>
      </c>
      <c r="AD261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1" s="78"/>
      <c r="AF2611" s="108"/>
      <c r="AI2611" s="3"/>
      <c r="AJ2611" s="3"/>
    </row>
    <row r="2612" spans="1:36" ht="34.049999999999997" customHeight="1" x14ac:dyDescent="0.3">
      <c r="A2612" s="13" t="s">
        <v>690</v>
      </c>
      <c r="C2612" t="s">
        <v>196</v>
      </c>
      <c r="D2612" s="14"/>
      <c r="E2612" s="14"/>
      <c r="F2612" s="79"/>
      <c r="G2612" s="80"/>
      <c r="H2612" s="14"/>
      <c r="I2612" s="14"/>
      <c r="J2612" s="15" t="s">
        <v>196</v>
      </c>
      <c r="K2612" s="64"/>
      <c r="L2612" s="64"/>
      <c r="M2612" s="15"/>
      <c r="N2612" s="81"/>
      <c r="O2612" s="82">
        <v>3983.833251953125</v>
      </c>
      <c r="P2612" s="82">
        <v>9079.6708984375</v>
      </c>
      <c r="Q2612" s="75"/>
      <c r="R2612" s="83"/>
      <c r="S2612" s="83"/>
      <c r="T2612" s="77"/>
      <c r="U2612" s="77"/>
      <c r="V2612" s="77"/>
      <c r="W2612" s="77"/>
      <c r="X2612" s="50"/>
      <c r="Y2612" s="50"/>
      <c r="Z2612" s="50"/>
      <c r="AA2612" s="50"/>
      <c r="AB2612" s="49"/>
      <c r="AC2612" s="84">
        <v>2612</v>
      </c>
      <c r="AD261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2" s="78"/>
      <c r="AF2612" s="108"/>
      <c r="AI2612" s="3"/>
      <c r="AJ2612" s="3"/>
    </row>
    <row r="2613" spans="1:36" ht="34.049999999999997" customHeight="1" x14ac:dyDescent="0.3">
      <c r="A2613" s="13" t="s">
        <v>1076</v>
      </c>
      <c r="C2613" t="s">
        <v>404</v>
      </c>
      <c r="D2613" s="14"/>
      <c r="E2613" s="14"/>
      <c r="F2613" s="79"/>
      <c r="G2613" s="80"/>
      <c r="H2613" s="14"/>
      <c r="I2613" s="14"/>
      <c r="J2613" s="15" t="s">
        <v>404</v>
      </c>
      <c r="K2613" s="64"/>
      <c r="L2613" s="64"/>
      <c r="M2613" s="15"/>
      <c r="N2613" s="81"/>
      <c r="O2613" s="82">
        <v>5569.0634765625</v>
      </c>
      <c r="P2613" s="82">
        <v>9029.0859375</v>
      </c>
      <c r="Q2613" s="75"/>
      <c r="R2613" s="83"/>
      <c r="S2613" s="83"/>
      <c r="T2613" s="77"/>
      <c r="U2613" s="77"/>
      <c r="V2613" s="77"/>
      <c r="W2613" s="77"/>
      <c r="X2613" s="50"/>
      <c r="Y2613" s="50"/>
      <c r="Z2613" s="50"/>
      <c r="AA2613" s="50"/>
      <c r="AB2613" s="49"/>
      <c r="AC2613" s="84">
        <v>2613</v>
      </c>
      <c r="AD261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3" s="78"/>
      <c r="AF2613" s="108"/>
      <c r="AI2613" s="3"/>
      <c r="AJ2613" s="3"/>
    </row>
    <row r="2614" spans="1:36" ht="34.049999999999997" customHeight="1" x14ac:dyDescent="0.3">
      <c r="A2614" s="13" t="s">
        <v>1077</v>
      </c>
      <c r="C2614" t="s">
        <v>405</v>
      </c>
      <c r="D2614" s="14"/>
      <c r="E2614" s="14"/>
      <c r="F2614" s="79"/>
      <c r="G2614" s="80"/>
      <c r="H2614" s="14"/>
      <c r="I2614" s="14"/>
      <c r="J2614" s="15" t="s">
        <v>405</v>
      </c>
      <c r="K2614" s="64"/>
      <c r="L2614" s="64"/>
      <c r="M2614" s="15"/>
      <c r="N2614" s="81"/>
      <c r="O2614" s="82">
        <v>9812.22265625</v>
      </c>
      <c r="P2614" s="82">
        <v>4971.73193359375</v>
      </c>
      <c r="Q2614" s="75"/>
      <c r="R2614" s="83"/>
      <c r="S2614" s="83"/>
      <c r="T2614" s="77"/>
      <c r="U2614" s="77"/>
      <c r="V2614" s="77"/>
      <c r="W2614" s="77"/>
      <c r="X2614" s="50"/>
      <c r="Y2614" s="50"/>
      <c r="Z2614" s="50"/>
      <c r="AA2614" s="50"/>
      <c r="AB2614" s="49"/>
      <c r="AC2614" s="84">
        <v>2614</v>
      </c>
      <c r="AD261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4" s="78"/>
      <c r="AF2614" s="108"/>
      <c r="AI2614" s="3"/>
      <c r="AJ2614" s="3"/>
    </row>
    <row r="2615" spans="1:36" ht="34.049999999999997" customHeight="1" x14ac:dyDescent="0.3">
      <c r="A2615" s="13" t="s">
        <v>945</v>
      </c>
      <c r="C2615" t="s">
        <v>194</v>
      </c>
      <c r="D2615" s="14"/>
      <c r="E2615" s="14"/>
      <c r="F2615" s="79"/>
      <c r="G2615" s="80"/>
      <c r="H2615" s="14"/>
      <c r="I2615" s="14"/>
      <c r="J2615" s="15" t="s">
        <v>194</v>
      </c>
      <c r="K2615" s="64"/>
      <c r="L2615" s="64"/>
      <c r="M2615" s="15"/>
      <c r="N2615" s="81"/>
      <c r="O2615" s="82">
        <v>3537.95361328125</v>
      </c>
      <c r="P2615" s="82">
        <v>8939.30078125</v>
      </c>
      <c r="Q2615" s="75"/>
      <c r="R2615" s="83"/>
      <c r="S2615" s="83"/>
      <c r="T2615" s="77"/>
      <c r="U2615" s="77"/>
      <c r="V2615" s="77"/>
      <c r="W2615" s="77"/>
      <c r="X2615" s="50"/>
      <c r="Y2615" s="50"/>
      <c r="Z2615" s="50"/>
      <c r="AA2615" s="50"/>
      <c r="AB2615" s="49"/>
      <c r="AC2615" s="84">
        <v>2615</v>
      </c>
      <c r="AD261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5" s="78"/>
      <c r="AF2615" s="108"/>
      <c r="AI2615" s="3"/>
      <c r="AJ2615" s="3"/>
    </row>
    <row r="2616" spans="1:36" ht="34.049999999999997" customHeight="1" x14ac:dyDescent="0.3">
      <c r="A2616" s="13" t="s">
        <v>745</v>
      </c>
      <c r="C2616" t="s">
        <v>406</v>
      </c>
      <c r="D2616" s="14"/>
      <c r="E2616" s="14"/>
      <c r="F2616" s="79"/>
      <c r="G2616" s="80"/>
      <c r="H2616" s="14"/>
      <c r="I2616" s="14"/>
      <c r="J2616" s="15" t="s">
        <v>406</v>
      </c>
      <c r="K2616" s="64"/>
      <c r="L2616" s="64"/>
      <c r="M2616" s="15"/>
      <c r="N2616" s="81"/>
      <c r="O2616" s="82">
        <v>8548.3828125</v>
      </c>
      <c r="P2616" s="82">
        <v>1431.29248046875</v>
      </c>
      <c r="Q2616" s="75"/>
      <c r="R2616" s="83"/>
      <c r="S2616" s="83"/>
      <c r="T2616" s="77"/>
      <c r="U2616" s="77"/>
      <c r="V2616" s="77"/>
      <c r="W2616" s="77"/>
      <c r="X2616" s="50"/>
      <c r="Y2616" s="50"/>
      <c r="Z2616" s="50"/>
      <c r="AA2616" s="50"/>
      <c r="AB2616" s="49"/>
      <c r="AC2616" s="84">
        <v>2616</v>
      </c>
      <c r="AD261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6" s="78"/>
      <c r="AF2616" s="108"/>
      <c r="AI2616" s="3"/>
      <c r="AJ2616" s="3"/>
    </row>
    <row r="2617" spans="1:36" ht="34.049999999999997" customHeight="1" x14ac:dyDescent="0.3">
      <c r="A2617" s="13" t="s">
        <v>1078</v>
      </c>
      <c r="C2617" t="s">
        <v>173</v>
      </c>
      <c r="D2617" s="14"/>
      <c r="E2617" s="14"/>
      <c r="F2617" s="79"/>
      <c r="G2617" s="80"/>
      <c r="H2617" s="14"/>
      <c r="I2617" s="14"/>
      <c r="J2617" s="15" t="s">
        <v>173</v>
      </c>
      <c r="K2617" s="64"/>
      <c r="L2617" s="64"/>
      <c r="M2617" s="15"/>
      <c r="N2617" s="81"/>
      <c r="O2617" s="82">
        <v>8404.5205078125</v>
      </c>
      <c r="P2617" s="82">
        <v>2407.369384765625</v>
      </c>
      <c r="Q2617" s="75"/>
      <c r="R2617" s="83"/>
      <c r="S2617" s="83"/>
      <c r="T2617" s="77"/>
      <c r="U2617" s="77"/>
      <c r="V2617" s="77"/>
      <c r="W2617" s="77"/>
      <c r="X2617" s="50"/>
      <c r="Y2617" s="50"/>
      <c r="Z2617" s="50"/>
      <c r="AA2617" s="50"/>
      <c r="AB2617" s="49"/>
      <c r="AC2617" s="84">
        <v>2617</v>
      </c>
      <c r="AD261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7" s="78"/>
      <c r="AF2617" s="108"/>
      <c r="AI2617" s="3"/>
      <c r="AJ2617" s="3"/>
    </row>
    <row r="2618" spans="1:36" ht="34.049999999999997" customHeight="1" x14ac:dyDescent="0.3">
      <c r="A2618" s="13" t="s">
        <v>1054</v>
      </c>
      <c r="C2618" t="s">
        <v>338</v>
      </c>
      <c r="D2618" s="14"/>
      <c r="E2618" s="14"/>
      <c r="F2618" s="79"/>
      <c r="G2618" s="80"/>
      <c r="H2618" s="14"/>
      <c r="I2618" s="14"/>
      <c r="J2618" s="15" t="s">
        <v>338</v>
      </c>
      <c r="K2618" s="64"/>
      <c r="L2618" s="64"/>
      <c r="M2618" s="15"/>
      <c r="N2618" s="81"/>
      <c r="O2618" s="82">
        <v>4505.228515625</v>
      </c>
      <c r="P2618" s="82">
        <v>196.97724914550781</v>
      </c>
      <c r="Q2618" s="75"/>
      <c r="R2618" s="83"/>
      <c r="S2618" s="83"/>
      <c r="T2618" s="77"/>
      <c r="U2618" s="77"/>
      <c r="V2618" s="77"/>
      <c r="W2618" s="77"/>
      <c r="X2618" s="50"/>
      <c r="Y2618" s="50"/>
      <c r="Z2618" s="50"/>
      <c r="AA2618" s="50"/>
      <c r="AB2618" s="49"/>
      <c r="AC2618" s="84">
        <v>2618</v>
      </c>
      <c r="AD261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8" s="78"/>
      <c r="AF2618" s="108"/>
      <c r="AI2618" s="3"/>
      <c r="AJ2618" s="3"/>
    </row>
    <row r="2619" spans="1:36" ht="34.049999999999997" customHeight="1" x14ac:dyDescent="0.3">
      <c r="A2619" s="13" t="s">
        <v>895</v>
      </c>
      <c r="C2619" t="s">
        <v>178</v>
      </c>
      <c r="D2619" s="14"/>
      <c r="E2619" s="14"/>
      <c r="F2619" s="79"/>
      <c r="G2619" s="80"/>
      <c r="H2619" s="14"/>
      <c r="I2619" s="14"/>
      <c r="J2619" s="15" t="s">
        <v>178</v>
      </c>
      <c r="K2619" s="64"/>
      <c r="L2619" s="64"/>
      <c r="M2619" s="15"/>
      <c r="N2619" s="81"/>
      <c r="O2619" s="82">
        <v>3570.160888671875</v>
      </c>
      <c r="P2619" s="82">
        <v>9159.3056640625</v>
      </c>
      <c r="Q2619" s="75"/>
      <c r="R2619" s="83"/>
      <c r="S2619" s="83"/>
      <c r="T2619" s="77"/>
      <c r="U2619" s="77"/>
      <c r="V2619" s="77"/>
      <c r="W2619" s="77"/>
      <c r="X2619" s="50"/>
      <c r="Y2619" s="50"/>
      <c r="Z2619" s="50"/>
      <c r="AA2619" s="50"/>
      <c r="AB2619" s="49"/>
      <c r="AC2619" s="84">
        <v>2619</v>
      </c>
      <c r="AD261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19" s="78"/>
      <c r="AF2619" s="108"/>
      <c r="AI2619" s="3"/>
      <c r="AJ2619" s="3"/>
    </row>
    <row r="2620" spans="1:36" ht="34.049999999999997" customHeight="1" x14ac:dyDescent="0.3">
      <c r="A2620" s="13" t="s">
        <v>1079</v>
      </c>
      <c r="C2620" t="s">
        <v>178</v>
      </c>
      <c r="D2620" s="14"/>
      <c r="E2620" s="14"/>
      <c r="F2620" s="79"/>
      <c r="G2620" s="80"/>
      <c r="H2620" s="14"/>
      <c r="I2620" s="14"/>
      <c r="J2620" s="15" t="s">
        <v>178</v>
      </c>
      <c r="K2620" s="64"/>
      <c r="L2620" s="64"/>
      <c r="M2620" s="15"/>
      <c r="N2620" s="81"/>
      <c r="O2620" s="82">
        <v>8059.25537109375</v>
      </c>
      <c r="P2620" s="82">
        <v>7663.2578125</v>
      </c>
      <c r="Q2620" s="75"/>
      <c r="R2620" s="83"/>
      <c r="S2620" s="83"/>
      <c r="T2620" s="77"/>
      <c r="U2620" s="77"/>
      <c r="V2620" s="77"/>
      <c r="W2620" s="77"/>
      <c r="X2620" s="50"/>
      <c r="Y2620" s="50"/>
      <c r="Z2620" s="50"/>
      <c r="AA2620" s="50"/>
      <c r="AB2620" s="49"/>
      <c r="AC2620" s="84">
        <v>2620</v>
      </c>
      <c r="AD262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0" s="78"/>
      <c r="AF2620" s="108"/>
      <c r="AI2620" s="3"/>
      <c r="AJ2620" s="3"/>
    </row>
    <row r="2621" spans="1:36" ht="34.049999999999997" customHeight="1" x14ac:dyDescent="0.3">
      <c r="A2621" s="13" t="s">
        <v>1008</v>
      </c>
      <c r="C2621" t="s">
        <v>202</v>
      </c>
      <c r="D2621" s="14"/>
      <c r="E2621" s="14"/>
      <c r="F2621" s="79"/>
      <c r="G2621" s="80"/>
      <c r="H2621" s="14"/>
      <c r="I2621" s="14"/>
      <c r="J2621" s="15" t="s">
        <v>202</v>
      </c>
      <c r="K2621" s="64"/>
      <c r="L2621" s="64"/>
      <c r="M2621" s="15"/>
      <c r="N2621" s="81"/>
      <c r="O2621" s="82">
        <v>3986.711181640625</v>
      </c>
      <c r="P2621" s="82">
        <v>3529.46875</v>
      </c>
      <c r="Q2621" s="75"/>
      <c r="R2621" s="83"/>
      <c r="S2621" s="83"/>
      <c r="T2621" s="77"/>
      <c r="U2621" s="77"/>
      <c r="V2621" s="77"/>
      <c r="W2621" s="77"/>
      <c r="X2621" s="50"/>
      <c r="Y2621" s="50"/>
      <c r="Z2621" s="50"/>
      <c r="AA2621" s="50"/>
      <c r="AB2621" s="49"/>
      <c r="AC2621" s="84">
        <v>2621</v>
      </c>
      <c r="AD262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1" s="78"/>
      <c r="AF2621" s="108"/>
      <c r="AI2621" s="3"/>
      <c r="AJ2621" s="3"/>
    </row>
    <row r="2622" spans="1:36" ht="34.049999999999997" customHeight="1" x14ac:dyDescent="0.3">
      <c r="A2622" s="13" t="s">
        <v>1080</v>
      </c>
      <c r="C2622" t="s">
        <v>384</v>
      </c>
      <c r="D2622" s="14"/>
      <c r="E2622" s="14"/>
      <c r="F2622" s="79"/>
      <c r="G2622" s="80"/>
      <c r="H2622" s="14"/>
      <c r="I2622" s="14"/>
      <c r="J2622" s="15" t="s">
        <v>384</v>
      </c>
      <c r="K2622" s="64"/>
      <c r="L2622" s="64"/>
      <c r="M2622" s="15"/>
      <c r="N2622" s="81"/>
      <c r="O2622" s="82">
        <v>6644.58642578125</v>
      </c>
      <c r="P2622" s="82">
        <v>8341.611328125</v>
      </c>
      <c r="Q2622" s="75"/>
      <c r="R2622" s="83"/>
      <c r="S2622" s="83"/>
      <c r="T2622" s="77"/>
      <c r="U2622" s="77"/>
      <c r="V2622" s="77"/>
      <c r="W2622" s="77"/>
      <c r="X2622" s="50"/>
      <c r="Y2622" s="50"/>
      <c r="Z2622" s="50"/>
      <c r="AA2622" s="50"/>
      <c r="AB2622" s="49"/>
      <c r="AC2622" s="84">
        <v>2622</v>
      </c>
      <c r="AD262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2" s="78"/>
      <c r="AF2622" s="108"/>
      <c r="AI2622" s="3"/>
      <c r="AJ2622" s="3"/>
    </row>
    <row r="2623" spans="1:36" ht="34.049999999999997" customHeight="1" x14ac:dyDescent="0.3">
      <c r="A2623" s="13" t="s">
        <v>1081</v>
      </c>
      <c r="C2623" t="s">
        <v>178</v>
      </c>
      <c r="D2623" s="14"/>
      <c r="E2623" s="14"/>
      <c r="F2623" s="79"/>
      <c r="G2623" s="80"/>
      <c r="H2623" s="14"/>
      <c r="I2623" s="14"/>
      <c r="J2623" s="15" t="s">
        <v>178</v>
      </c>
      <c r="K2623" s="64"/>
      <c r="L2623" s="64"/>
      <c r="M2623" s="15"/>
      <c r="N2623" s="81"/>
      <c r="O2623" s="82">
        <v>6707.56494140625</v>
      </c>
      <c r="P2623" s="82">
        <v>8781.9169921875</v>
      </c>
      <c r="Q2623" s="75"/>
      <c r="R2623" s="83"/>
      <c r="S2623" s="83"/>
      <c r="T2623" s="77"/>
      <c r="U2623" s="77"/>
      <c r="V2623" s="77"/>
      <c r="W2623" s="77"/>
      <c r="X2623" s="50"/>
      <c r="Y2623" s="50"/>
      <c r="Z2623" s="50"/>
      <c r="AA2623" s="50"/>
      <c r="AB2623" s="49"/>
      <c r="AC2623" s="84">
        <v>2623</v>
      </c>
      <c r="AD262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3" s="78"/>
      <c r="AF2623" s="108"/>
      <c r="AI2623" s="3"/>
      <c r="AJ2623" s="3"/>
    </row>
    <row r="2624" spans="1:36" ht="34.049999999999997" customHeight="1" x14ac:dyDescent="0.3">
      <c r="A2624" s="13" t="s">
        <v>733</v>
      </c>
      <c r="C2624" t="s">
        <v>407</v>
      </c>
      <c r="D2624" s="14"/>
      <c r="E2624" s="14"/>
      <c r="F2624" s="79"/>
      <c r="G2624" s="80"/>
      <c r="H2624" s="14"/>
      <c r="I2624" s="14"/>
      <c r="J2624" s="15" t="s">
        <v>407</v>
      </c>
      <c r="K2624" s="64"/>
      <c r="L2624" s="64"/>
      <c r="M2624" s="15"/>
      <c r="N2624" s="81"/>
      <c r="O2624" s="82">
        <v>4858.71484375</v>
      </c>
      <c r="P2624" s="82">
        <v>2334.3564453125</v>
      </c>
      <c r="Q2624" s="75"/>
      <c r="R2624" s="83"/>
      <c r="S2624" s="83"/>
      <c r="T2624" s="77"/>
      <c r="U2624" s="77"/>
      <c r="V2624" s="77"/>
      <c r="W2624" s="77"/>
      <c r="X2624" s="50"/>
      <c r="Y2624" s="50"/>
      <c r="Z2624" s="50"/>
      <c r="AA2624" s="50"/>
      <c r="AB2624" s="49"/>
      <c r="AC2624" s="84">
        <v>2624</v>
      </c>
      <c r="AD262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4" s="78"/>
      <c r="AF2624" s="108"/>
      <c r="AI2624" s="3"/>
      <c r="AJ2624" s="3"/>
    </row>
    <row r="2625" spans="1:36" ht="34.049999999999997" customHeight="1" x14ac:dyDescent="0.3">
      <c r="A2625" s="13" t="s">
        <v>1082</v>
      </c>
      <c r="C2625" t="s">
        <v>175</v>
      </c>
      <c r="D2625" s="14"/>
      <c r="E2625" s="14"/>
      <c r="F2625" s="79"/>
      <c r="G2625" s="80"/>
      <c r="H2625" s="14"/>
      <c r="I2625" s="14"/>
      <c r="J2625" s="15" t="s">
        <v>175</v>
      </c>
      <c r="K2625" s="64"/>
      <c r="L2625" s="64"/>
      <c r="M2625" s="15"/>
      <c r="N2625" s="81"/>
      <c r="O2625" s="82">
        <v>9592.1669921875</v>
      </c>
      <c r="P2625" s="82">
        <v>6508.64892578125</v>
      </c>
      <c r="Q2625" s="75"/>
      <c r="R2625" s="83"/>
      <c r="S2625" s="83"/>
      <c r="T2625" s="77"/>
      <c r="U2625" s="77"/>
      <c r="V2625" s="77"/>
      <c r="W2625" s="77"/>
      <c r="X2625" s="50"/>
      <c r="Y2625" s="50"/>
      <c r="Z2625" s="50"/>
      <c r="AA2625" s="50"/>
      <c r="AB2625" s="49"/>
      <c r="AC2625" s="84">
        <v>2625</v>
      </c>
      <c r="AD262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5" s="78"/>
      <c r="AF2625" s="108"/>
      <c r="AI2625" s="3"/>
      <c r="AJ2625" s="3"/>
    </row>
    <row r="2626" spans="1:36" ht="34.049999999999997" customHeight="1" x14ac:dyDescent="0.3">
      <c r="A2626" s="13" t="s">
        <v>1010</v>
      </c>
      <c r="C2626" t="s">
        <v>246</v>
      </c>
      <c r="D2626" s="14"/>
      <c r="E2626" s="14"/>
      <c r="F2626" s="79"/>
      <c r="G2626" s="80"/>
      <c r="H2626" s="14"/>
      <c r="I2626" s="14"/>
      <c r="J2626" s="15" t="s">
        <v>246</v>
      </c>
      <c r="K2626" s="64"/>
      <c r="L2626" s="64"/>
      <c r="M2626" s="15"/>
      <c r="N2626" s="81"/>
      <c r="O2626" s="82">
        <v>4507.91162109375</v>
      </c>
      <c r="P2626" s="82">
        <v>9531.6904296875</v>
      </c>
      <c r="Q2626" s="75"/>
      <c r="R2626" s="83"/>
      <c r="S2626" s="83"/>
      <c r="T2626" s="77"/>
      <c r="U2626" s="77"/>
      <c r="V2626" s="77"/>
      <c r="W2626" s="77"/>
      <c r="X2626" s="50"/>
      <c r="Y2626" s="50"/>
      <c r="Z2626" s="50"/>
      <c r="AA2626" s="50"/>
      <c r="AB2626" s="49"/>
      <c r="AC2626" s="84">
        <v>2626</v>
      </c>
      <c r="AD262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6" s="78"/>
      <c r="AF2626" s="108"/>
      <c r="AI2626" s="3"/>
      <c r="AJ2626" s="3"/>
    </row>
    <row r="2627" spans="1:36" ht="34.049999999999997" customHeight="1" x14ac:dyDescent="0.3">
      <c r="A2627" s="13" t="s">
        <v>995</v>
      </c>
      <c r="C2627" t="s">
        <v>300</v>
      </c>
      <c r="D2627" s="14"/>
      <c r="E2627" s="14"/>
      <c r="F2627" s="79"/>
      <c r="G2627" s="80"/>
      <c r="H2627" s="14"/>
      <c r="I2627" s="14"/>
      <c r="J2627" s="15" t="s">
        <v>300</v>
      </c>
      <c r="K2627" s="64"/>
      <c r="L2627" s="64"/>
      <c r="M2627" s="15"/>
      <c r="N2627" s="81"/>
      <c r="O2627" s="82">
        <v>6895.86279296875</v>
      </c>
      <c r="P2627" s="82">
        <v>7294.10205078125</v>
      </c>
      <c r="Q2627" s="75"/>
      <c r="R2627" s="83"/>
      <c r="S2627" s="83"/>
      <c r="T2627" s="77"/>
      <c r="U2627" s="77"/>
      <c r="V2627" s="77"/>
      <c r="W2627" s="77"/>
      <c r="X2627" s="50"/>
      <c r="Y2627" s="50"/>
      <c r="Z2627" s="50"/>
      <c r="AA2627" s="50"/>
      <c r="AB2627" s="49"/>
      <c r="AC2627" s="84">
        <v>2627</v>
      </c>
      <c r="AD262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7" s="78"/>
      <c r="AF2627" s="108"/>
      <c r="AI2627" s="3"/>
      <c r="AJ2627" s="3"/>
    </row>
    <row r="2628" spans="1:36" ht="34.049999999999997" customHeight="1" x14ac:dyDescent="0.3">
      <c r="A2628" s="13" t="s">
        <v>964</v>
      </c>
      <c r="C2628" t="s">
        <v>408</v>
      </c>
      <c r="D2628" s="14"/>
      <c r="E2628" s="14"/>
      <c r="F2628" s="79"/>
      <c r="G2628" s="80"/>
      <c r="H2628" s="14"/>
      <c r="I2628" s="14"/>
      <c r="J2628" s="15" t="s">
        <v>408</v>
      </c>
      <c r="K2628" s="64"/>
      <c r="L2628" s="64"/>
      <c r="M2628" s="15"/>
      <c r="N2628" s="81"/>
      <c r="O2628" s="82">
        <v>5213.16455078125</v>
      </c>
      <c r="P2628" s="82">
        <v>3174.927734375</v>
      </c>
      <c r="Q2628" s="75"/>
      <c r="R2628" s="83"/>
      <c r="S2628" s="83"/>
      <c r="T2628" s="77"/>
      <c r="U2628" s="77"/>
      <c r="V2628" s="77"/>
      <c r="W2628" s="77"/>
      <c r="X2628" s="50"/>
      <c r="Y2628" s="50"/>
      <c r="Z2628" s="50"/>
      <c r="AA2628" s="50"/>
      <c r="AB2628" s="49"/>
      <c r="AC2628" s="84">
        <v>2628</v>
      </c>
      <c r="AD262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8" s="78"/>
      <c r="AF2628" s="108"/>
      <c r="AI2628" s="3"/>
      <c r="AJ2628" s="3"/>
    </row>
    <row r="2629" spans="1:36" ht="34.049999999999997" customHeight="1" x14ac:dyDescent="0.3">
      <c r="A2629" s="13" t="s">
        <v>885</v>
      </c>
      <c r="C2629" t="s">
        <v>409</v>
      </c>
      <c r="D2629" s="14"/>
      <c r="E2629" s="14"/>
      <c r="F2629" s="79"/>
      <c r="G2629" s="80"/>
      <c r="H2629" s="14"/>
      <c r="I2629" s="14"/>
      <c r="J2629" s="15" t="s">
        <v>409</v>
      </c>
      <c r="K2629" s="64"/>
      <c r="L2629" s="64"/>
      <c r="M2629" s="15"/>
      <c r="N2629" s="81"/>
      <c r="O2629" s="82">
        <v>6029.8935546875</v>
      </c>
      <c r="P2629" s="82">
        <v>8698.71875</v>
      </c>
      <c r="Q2629" s="75"/>
      <c r="R2629" s="83"/>
      <c r="S2629" s="83"/>
      <c r="T2629" s="77"/>
      <c r="U2629" s="77"/>
      <c r="V2629" s="77"/>
      <c r="W2629" s="77"/>
      <c r="X2629" s="50"/>
      <c r="Y2629" s="50"/>
      <c r="Z2629" s="50"/>
      <c r="AA2629" s="50"/>
      <c r="AB2629" s="49"/>
      <c r="AC2629" s="84">
        <v>2629</v>
      </c>
      <c r="AD262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29" s="78"/>
      <c r="AF2629" s="108"/>
      <c r="AI2629" s="3"/>
      <c r="AJ2629" s="3"/>
    </row>
    <row r="2630" spans="1:36" ht="34.049999999999997" customHeight="1" x14ac:dyDescent="0.3">
      <c r="A2630" s="13" t="s">
        <v>831</v>
      </c>
      <c r="C2630" t="s">
        <v>410</v>
      </c>
      <c r="D2630" s="14"/>
      <c r="E2630" s="14"/>
      <c r="F2630" s="79"/>
      <c r="G2630" s="80"/>
      <c r="H2630" s="14"/>
      <c r="I2630" s="14"/>
      <c r="J2630" s="15" t="s">
        <v>410</v>
      </c>
      <c r="K2630" s="64"/>
      <c r="L2630" s="64"/>
      <c r="M2630" s="15"/>
      <c r="N2630" s="81"/>
      <c r="O2630" s="82">
        <v>2423.739990234375</v>
      </c>
      <c r="P2630" s="82">
        <v>1528.8043212890625</v>
      </c>
      <c r="Q2630" s="75"/>
      <c r="R2630" s="83"/>
      <c r="S2630" s="83"/>
      <c r="T2630" s="77"/>
      <c r="U2630" s="77"/>
      <c r="V2630" s="77"/>
      <c r="W2630" s="77"/>
      <c r="X2630" s="50"/>
      <c r="Y2630" s="50"/>
      <c r="Z2630" s="50"/>
      <c r="AA2630" s="50"/>
      <c r="AB2630" s="49"/>
      <c r="AC2630" s="84">
        <v>2630</v>
      </c>
      <c r="AD263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0" s="78"/>
      <c r="AF2630" s="108"/>
      <c r="AI2630" s="3"/>
      <c r="AJ2630" s="3"/>
    </row>
    <row r="2631" spans="1:36" ht="34.049999999999997" customHeight="1" x14ac:dyDescent="0.3">
      <c r="A2631" s="13" t="s">
        <v>1083</v>
      </c>
      <c r="C2631" t="s">
        <v>353</v>
      </c>
      <c r="D2631" s="14"/>
      <c r="E2631" s="14"/>
      <c r="F2631" s="79"/>
      <c r="G2631" s="80"/>
      <c r="H2631" s="14"/>
      <c r="I2631" s="14"/>
      <c r="J2631" s="15" t="s">
        <v>353</v>
      </c>
      <c r="K2631" s="64"/>
      <c r="L2631" s="64"/>
      <c r="M2631" s="15"/>
      <c r="N2631" s="81"/>
      <c r="O2631" s="82">
        <v>1352.320068359375</v>
      </c>
      <c r="P2631" s="82">
        <v>8713.0888671875</v>
      </c>
      <c r="Q2631" s="75"/>
      <c r="R2631" s="83"/>
      <c r="S2631" s="83"/>
      <c r="T2631" s="77"/>
      <c r="U2631" s="77"/>
      <c r="V2631" s="77"/>
      <c r="W2631" s="77"/>
      <c r="X2631" s="50"/>
      <c r="Y2631" s="50"/>
      <c r="Z2631" s="50"/>
      <c r="AA2631" s="50"/>
      <c r="AB2631" s="49"/>
      <c r="AC2631" s="84">
        <v>2631</v>
      </c>
      <c r="AD2631"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1" s="78"/>
      <c r="AF2631" s="108"/>
      <c r="AI2631" s="3"/>
      <c r="AJ2631" s="3"/>
    </row>
    <row r="2632" spans="1:36" ht="34.049999999999997" customHeight="1" x14ac:dyDescent="0.3">
      <c r="A2632" s="13" t="s">
        <v>1038</v>
      </c>
      <c r="C2632" t="s">
        <v>298</v>
      </c>
      <c r="D2632" s="14"/>
      <c r="E2632" s="14"/>
      <c r="F2632" s="79"/>
      <c r="G2632" s="80"/>
      <c r="H2632" s="14"/>
      <c r="I2632" s="14"/>
      <c r="J2632" s="15" t="s">
        <v>298</v>
      </c>
      <c r="K2632" s="64"/>
      <c r="L2632" s="64"/>
      <c r="M2632" s="15"/>
      <c r="N2632" s="81"/>
      <c r="O2632" s="82">
        <v>2482.544677734375</v>
      </c>
      <c r="P2632" s="82">
        <v>9511.763671875</v>
      </c>
      <c r="Q2632" s="75"/>
      <c r="R2632" s="83"/>
      <c r="S2632" s="83"/>
      <c r="T2632" s="77"/>
      <c r="U2632" s="77"/>
      <c r="V2632" s="77"/>
      <c r="W2632" s="77"/>
      <c r="X2632" s="50"/>
      <c r="Y2632" s="50"/>
      <c r="Z2632" s="50"/>
      <c r="AA2632" s="50"/>
      <c r="AB2632" s="49"/>
      <c r="AC2632" s="84">
        <v>2632</v>
      </c>
      <c r="AD2632"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2" s="78"/>
      <c r="AF2632" s="108"/>
      <c r="AI2632" s="3"/>
      <c r="AJ2632" s="3"/>
    </row>
    <row r="2633" spans="1:36" ht="34.049999999999997" customHeight="1" x14ac:dyDescent="0.3">
      <c r="A2633" s="13" t="s">
        <v>1084</v>
      </c>
      <c r="C2633" t="s">
        <v>373</v>
      </c>
      <c r="D2633" s="14"/>
      <c r="E2633" s="14"/>
      <c r="F2633" s="79"/>
      <c r="G2633" s="80"/>
      <c r="H2633" s="14"/>
      <c r="I2633" s="14"/>
      <c r="J2633" s="15" t="s">
        <v>373</v>
      </c>
      <c r="K2633" s="64"/>
      <c r="L2633" s="64"/>
      <c r="M2633" s="15"/>
      <c r="N2633" s="81"/>
      <c r="O2633" s="82">
        <v>4395.05859375</v>
      </c>
      <c r="P2633" s="82">
        <v>4974.04736328125</v>
      </c>
      <c r="Q2633" s="75"/>
      <c r="R2633" s="83"/>
      <c r="S2633" s="83"/>
      <c r="T2633" s="77"/>
      <c r="U2633" s="77"/>
      <c r="V2633" s="77"/>
      <c r="W2633" s="77"/>
      <c r="X2633" s="50"/>
      <c r="Y2633" s="50"/>
      <c r="Z2633" s="50"/>
      <c r="AA2633" s="50"/>
      <c r="AB2633" s="49"/>
      <c r="AC2633" s="84">
        <v>2633</v>
      </c>
      <c r="AD2633"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3" s="78"/>
      <c r="AF2633" s="108"/>
      <c r="AI2633" s="3"/>
      <c r="AJ2633" s="3"/>
    </row>
    <row r="2634" spans="1:36" ht="34.049999999999997" customHeight="1" x14ac:dyDescent="0.3">
      <c r="A2634" s="13" t="s">
        <v>750</v>
      </c>
      <c r="C2634" t="s">
        <v>237</v>
      </c>
      <c r="D2634" s="14"/>
      <c r="E2634" s="14"/>
      <c r="F2634" s="79"/>
      <c r="G2634" s="80"/>
      <c r="H2634" s="14"/>
      <c r="I2634" s="14"/>
      <c r="J2634" s="15" t="s">
        <v>237</v>
      </c>
      <c r="K2634" s="64"/>
      <c r="L2634" s="64"/>
      <c r="M2634" s="15"/>
      <c r="N2634" s="81"/>
      <c r="O2634" s="82">
        <v>3053.822509765625</v>
      </c>
      <c r="P2634" s="82">
        <v>2536.1298828125</v>
      </c>
      <c r="Q2634" s="75"/>
      <c r="R2634" s="83"/>
      <c r="S2634" s="83"/>
      <c r="T2634" s="77"/>
      <c r="U2634" s="77"/>
      <c r="V2634" s="77"/>
      <c r="W2634" s="77"/>
      <c r="X2634" s="50"/>
      <c r="Y2634" s="50"/>
      <c r="Z2634" s="50"/>
      <c r="AA2634" s="50"/>
      <c r="AB2634" s="49"/>
      <c r="AC2634" s="84">
        <v>2634</v>
      </c>
      <c r="AD2634"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4" s="78"/>
      <c r="AF2634" s="108"/>
      <c r="AI2634" s="3"/>
      <c r="AJ2634" s="3"/>
    </row>
    <row r="2635" spans="1:36" ht="34.049999999999997" customHeight="1" x14ac:dyDescent="0.3">
      <c r="A2635" s="13" t="s">
        <v>1085</v>
      </c>
      <c r="C2635" t="s">
        <v>411</v>
      </c>
      <c r="D2635" s="14"/>
      <c r="E2635" s="14"/>
      <c r="F2635" s="79"/>
      <c r="G2635" s="80"/>
      <c r="H2635" s="14"/>
      <c r="I2635" s="14"/>
      <c r="J2635" s="15" t="s">
        <v>411</v>
      </c>
      <c r="K2635" s="64"/>
      <c r="L2635" s="64"/>
      <c r="M2635" s="15"/>
      <c r="N2635" s="81"/>
      <c r="O2635" s="82">
        <v>8860.2890625</v>
      </c>
      <c r="P2635" s="82">
        <v>8227.685546875</v>
      </c>
      <c r="Q2635" s="75"/>
      <c r="R2635" s="83"/>
      <c r="S2635" s="83"/>
      <c r="T2635" s="77"/>
      <c r="U2635" s="77"/>
      <c r="V2635" s="77"/>
      <c r="W2635" s="77"/>
      <c r="X2635" s="50"/>
      <c r="Y2635" s="50"/>
      <c r="Z2635" s="50"/>
      <c r="AA2635" s="50"/>
      <c r="AB2635" s="49"/>
      <c r="AC2635" s="84">
        <v>2635</v>
      </c>
      <c r="AD2635"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5" s="78"/>
      <c r="AF2635" s="108"/>
      <c r="AI2635" s="3"/>
      <c r="AJ2635" s="3"/>
    </row>
    <row r="2636" spans="1:36" ht="34.049999999999997" customHeight="1" x14ac:dyDescent="0.3">
      <c r="A2636" s="13" t="s">
        <v>1067</v>
      </c>
      <c r="C2636" t="s">
        <v>224</v>
      </c>
      <c r="D2636" s="14"/>
      <c r="E2636" s="14"/>
      <c r="F2636" s="79"/>
      <c r="G2636" s="80"/>
      <c r="H2636" s="14"/>
      <c r="I2636" s="14"/>
      <c r="J2636" s="15" t="s">
        <v>224</v>
      </c>
      <c r="K2636" s="64"/>
      <c r="L2636" s="64"/>
      <c r="M2636" s="15"/>
      <c r="N2636" s="81"/>
      <c r="O2636" s="82">
        <v>5216.18896484375</v>
      </c>
      <c r="P2636" s="82">
        <v>9752.3544921875</v>
      </c>
      <c r="Q2636" s="75"/>
      <c r="R2636" s="83"/>
      <c r="S2636" s="83"/>
      <c r="T2636" s="77"/>
      <c r="U2636" s="77"/>
      <c r="V2636" s="77"/>
      <c r="W2636" s="77"/>
      <c r="X2636" s="50"/>
      <c r="Y2636" s="50"/>
      <c r="Z2636" s="50"/>
      <c r="AA2636" s="50"/>
      <c r="AB2636" s="49"/>
      <c r="AC2636" s="84">
        <v>2636</v>
      </c>
      <c r="AD2636"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6" s="78"/>
      <c r="AF2636" s="108"/>
      <c r="AI2636" s="3"/>
      <c r="AJ2636" s="3"/>
    </row>
    <row r="2637" spans="1:36" ht="34.049999999999997" customHeight="1" x14ac:dyDescent="0.3">
      <c r="A2637" s="13" t="s">
        <v>886</v>
      </c>
      <c r="C2637" t="s">
        <v>412</v>
      </c>
      <c r="D2637" s="14"/>
      <c r="E2637" s="14"/>
      <c r="F2637" s="79"/>
      <c r="G2637" s="80"/>
      <c r="H2637" s="14"/>
      <c r="I2637" s="14"/>
      <c r="J2637" s="15" t="s">
        <v>412</v>
      </c>
      <c r="K2637" s="64"/>
      <c r="L2637" s="64"/>
      <c r="M2637" s="15"/>
      <c r="N2637" s="81"/>
      <c r="O2637" s="82">
        <v>4359.33544921875</v>
      </c>
      <c r="P2637" s="82">
        <v>7560.779296875</v>
      </c>
      <c r="Q2637" s="75"/>
      <c r="R2637" s="83"/>
      <c r="S2637" s="83"/>
      <c r="T2637" s="77"/>
      <c r="U2637" s="77"/>
      <c r="V2637" s="77"/>
      <c r="W2637" s="77"/>
      <c r="X2637" s="50"/>
      <c r="Y2637" s="50"/>
      <c r="Z2637" s="50"/>
      <c r="AA2637" s="50"/>
      <c r="AB2637" s="49"/>
      <c r="AC2637" s="84">
        <v>2637</v>
      </c>
      <c r="AD2637"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7" s="78"/>
      <c r="AF2637" s="108"/>
      <c r="AI2637" s="3"/>
      <c r="AJ2637" s="3"/>
    </row>
    <row r="2638" spans="1:36" ht="34.049999999999997" customHeight="1" x14ac:dyDescent="0.3">
      <c r="A2638" s="13" t="s">
        <v>712</v>
      </c>
      <c r="C2638" t="s">
        <v>202</v>
      </c>
      <c r="D2638" s="14"/>
      <c r="E2638" s="14"/>
      <c r="F2638" s="79"/>
      <c r="G2638" s="80"/>
      <c r="H2638" s="14"/>
      <c r="I2638" s="14"/>
      <c r="J2638" s="15" t="s">
        <v>202</v>
      </c>
      <c r="K2638" s="64"/>
      <c r="L2638" s="64"/>
      <c r="M2638" s="15"/>
      <c r="N2638" s="81"/>
      <c r="O2638" s="82">
        <v>5685.1337890625</v>
      </c>
      <c r="P2638" s="82">
        <v>403.25674438476562</v>
      </c>
      <c r="Q2638" s="75"/>
      <c r="R2638" s="83"/>
      <c r="S2638" s="83"/>
      <c r="T2638" s="77"/>
      <c r="U2638" s="77"/>
      <c r="V2638" s="77"/>
      <c r="W2638" s="77"/>
      <c r="X2638" s="50"/>
      <c r="Y2638" s="50"/>
      <c r="Z2638" s="50"/>
      <c r="AA2638" s="50"/>
      <c r="AB2638" s="49"/>
      <c r="AC2638" s="84">
        <v>2638</v>
      </c>
      <c r="AD2638"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8" s="78"/>
      <c r="AF2638" s="108"/>
      <c r="AI2638" s="3"/>
      <c r="AJ2638" s="3"/>
    </row>
    <row r="2639" spans="1:36" ht="34.049999999999997" customHeight="1" x14ac:dyDescent="0.3">
      <c r="A2639" s="13" t="s">
        <v>1086</v>
      </c>
      <c r="C2639" t="s">
        <v>413</v>
      </c>
      <c r="D2639" s="14"/>
      <c r="E2639" s="14"/>
      <c r="F2639" s="79"/>
      <c r="G2639" s="80"/>
      <c r="H2639" s="14"/>
      <c r="I2639" s="14"/>
      <c r="J2639" s="15" t="s">
        <v>413</v>
      </c>
      <c r="K2639" s="64"/>
      <c r="L2639" s="64"/>
      <c r="M2639" s="15"/>
      <c r="N2639" s="81"/>
      <c r="O2639" s="82">
        <v>9380.4326171875</v>
      </c>
      <c r="P2639" s="82">
        <v>6976.9423828125</v>
      </c>
      <c r="Q2639" s="75"/>
      <c r="R2639" s="83"/>
      <c r="S2639" s="83"/>
      <c r="T2639" s="77"/>
      <c r="U2639" s="77"/>
      <c r="V2639" s="77"/>
      <c r="W2639" s="77"/>
      <c r="X2639" s="50"/>
      <c r="Y2639" s="50"/>
      <c r="Z2639" s="50"/>
      <c r="AA2639" s="50"/>
      <c r="AB2639" s="49"/>
      <c r="AC2639" s="84">
        <v>2639</v>
      </c>
      <c r="AD2639"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39" s="78"/>
      <c r="AF2639" s="108"/>
      <c r="AI2639" s="3"/>
      <c r="AJ2639" s="3"/>
    </row>
    <row r="2640" spans="1:36" ht="34.049999999999997" customHeight="1" x14ac:dyDescent="0.3">
      <c r="A2640" s="13" t="s">
        <v>835</v>
      </c>
      <c r="C2640" t="s">
        <v>414</v>
      </c>
      <c r="D2640" s="14"/>
      <c r="E2640" s="14"/>
      <c r="F2640" s="79"/>
      <c r="G2640" s="80"/>
      <c r="H2640" s="14"/>
      <c r="I2640" s="14"/>
      <c r="J2640" s="15" t="s">
        <v>414</v>
      </c>
      <c r="K2640" s="64"/>
      <c r="L2640" s="64"/>
      <c r="M2640" s="15"/>
      <c r="N2640" s="81"/>
      <c r="O2640" s="82">
        <v>7380.65966796875</v>
      </c>
      <c r="P2640" s="82">
        <v>400.50650024414062</v>
      </c>
      <c r="Q2640" s="75"/>
      <c r="R2640" s="83"/>
      <c r="S2640" s="83"/>
      <c r="T2640" s="77"/>
      <c r="U2640" s="77"/>
      <c r="V2640" s="77"/>
      <c r="W2640" s="77"/>
      <c r="X2640" s="50"/>
      <c r="Y2640" s="50"/>
      <c r="Z2640" s="50"/>
      <c r="AA2640" s="50"/>
      <c r="AB2640" s="49"/>
      <c r="AC2640" s="84">
        <v>2640</v>
      </c>
      <c r="AD2640" s="84" t="b">
        <f xml:space="preserve"> IF(AND(OR(NOT(ISNUMBER(Vertices[Size])), Vertices[Size] &gt;= Misc!$O$4), OR(NOT(ISNUMBER(Vertices[Size])), Vertices[Size] &lt;= Misc!$P$4),OR(NOT(ISNUMBER(Vertices[X])), Vertices[X] &gt;= Misc!$O$5), OR(NOT(ISNUMBER(Vertices[X])), Vertices[X] &lt;= Misc!$P$5),OR(NOT(ISNUMBER(Vertices[Y])), Vertices[Y] &gt;= Misc!$O$6), OR(NOT(ISNUMBER(Vertices[Y])), Vertices[Y] &lt;= Misc!$P$6),OR(NOT(ISNUMBER(Vertices[imdb_score])), Vertices[imdb_score] &gt;= Misc!$O$7), OR(NOT(ISNUMBER(Vertices[imdb_score])), Vertices[imdb_score] &lt;= Misc!$P$7),TRUE), TRUE, FALSE)</f>
        <v>1</v>
      </c>
      <c r="AE2640" s="78"/>
      <c r="AF2640" s="108"/>
      <c r="AI2640" s="3"/>
      <c r="AJ2640" s="3"/>
    </row>
    <row r="2641" spans="2:2" x14ac:dyDescent="0.3">
      <c r="B2641" t="s">
        <v>415</v>
      </c>
    </row>
    <row r="2642" spans="2:2" x14ac:dyDescent="0.3">
      <c r="B2642" t="s">
        <v>396</v>
      </c>
    </row>
    <row r="2643" spans="2:2" x14ac:dyDescent="0.3">
      <c r="B2643" t="s">
        <v>322</v>
      </c>
    </row>
    <row r="2644" spans="2:2" x14ac:dyDescent="0.3">
      <c r="B2644" t="s">
        <v>416</v>
      </c>
    </row>
    <row r="2645" spans="2:2" x14ac:dyDescent="0.3">
      <c r="B2645" t="s">
        <v>294</v>
      </c>
    </row>
    <row r="2646" spans="2:2" x14ac:dyDescent="0.3">
      <c r="B2646" t="s">
        <v>278</v>
      </c>
    </row>
    <row r="2647" spans="2:2" x14ac:dyDescent="0.3">
      <c r="B2647" t="s">
        <v>417</v>
      </c>
    </row>
    <row r="2648" spans="2:2" x14ac:dyDescent="0.3">
      <c r="B2648" t="s">
        <v>418</v>
      </c>
    </row>
    <row r="2649" spans="2:2" x14ac:dyDescent="0.3">
      <c r="B2649" t="s">
        <v>419</v>
      </c>
    </row>
    <row r="2650" spans="2:2" x14ac:dyDescent="0.3">
      <c r="B2650" t="s">
        <v>420</v>
      </c>
    </row>
    <row r="2651" spans="2:2" x14ac:dyDescent="0.3">
      <c r="B2651" t="s">
        <v>421</v>
      </c>
    </row>
    <row r="2652" spans="2:2" x14ac:dyDescent="0.3">
      <c r="B2652" t="s">
        <v>253</v>
      </c>
    </row>
    <row r="2653" spans="2:2" x14ac:dyDescent="0.3">
      <c r="B2653" t="s">
        <v>422</v>
      </c>
    </row>
    <row r="2654" spans="2:2" x14ac:dyDescent="0.3">
      <c r="B2654" t="s">
        <v>199</v>
      </c>
    </row>
    <row r="2655" spans="2:2" x14ac:dyDescent="0.3">
      <c r="B2655" t="s">
        <v>423</v>
      </c>
    </row>
    <row r="2656" spans="2:2" x14ac:dyDescent="0.3">
      <c r="B2656" t="s">
        <v>424</v>
      </c>
    </row>
    <row r="2657" spans="2:2" x14ac:dyDescent="0.3">
      <c r="B2657" t="s">
        <v>425</v>
      </c>
    </row>
    <row r="2658" spans="2:2" x14ac:dyDescent="0.3">
      <c r="B2658" t="s">
        <v>224</v>
      </c>
    </row>
    <row r="2659" spans="2:2" x14ac:dyDescent="0.3">
      <c r="B2659" t="s">
        <v>351</v>
      </c>
    </row>
    <row r="2660" spans="2:2" x14ac:dyDescent="0.3">
      <c r="B2660" t="s">
        <v>264</v>
      </c>
    </row>
    <row r="2661" spans="2:2" x14ac:dyDescent="0.3">
      <c r="B2661" t="s">
        <v>263</v>
      </c>
    </row>
    <row r="2662" spans="2:2" x14ac:dyDescent="0.3">
      <c r="B2662" t="s">
        <v>353</v>
      </c>
    </row>
    <row r="2663" spans="2:2" x14ac:dyDescent="0.3">
      <c r="B2663" t="s">
        <v>351</v>
      </c>
    </row>
    <row r="2664" spans="2:2" x14ac:dyDescent="0.3">
      <c r="B2664" t="s">
        <v>426</v>
      </c>
    </row>
    <row r="2665" spans="2:2" x14ac:dyDescent="0.3">
      <c r="B2665" t="s">
        <v>427</v>
      </c>
    </row>
    <row r="2666" spans="2:2" x14ac:dyDescent="0.3">
      <c r="B2666" t="s">
        <v>373</v>
      </c>
    </row>
    <row r="2667" spans="2:2" x14ac:dyDescent="0.3">
      <c r="B2667" t="s">
        <v>238</v>
      </c>
    </row>
    <row r="2668" spans="2:2" x14ac:dyDescent="0.3">
      <c r="B2668" t="s">
        <v>428</v>
      </c>
    </row>
    <row r="2669" spans="2:2" x14ac:dyDescent="0.3">
      <c r="B2669" t="s">
        <v>208</v>
      </c>
    </row>
    <row r="2670" spans="2:2" x14ac:dyDescent="0.3">
      <c r="B2670" t="s">
        <v>429</v>
      </c>
    </row>
    <row r="2671" spans="2:2" x14ac:dyDescent="0.3">
      <c r="B2671" t="s">
        <v>281</v>
      </c>
    </row>
    <row r="2672" spans="2:2" x14ac:dyDescent="0.3">
      <c r="B2672" t="s">
        <v>430</v>
      </c>
    </row>
    <row r="2673" spans="2:2" x14ac:dyDescent="0.3">
      <c r="B2673" t="s">
        <v>190</v>
      </c>
    </row>
    <row r="2674" spans="2:2" x14ac:dyDescent="0.3">
      <c r="B2674" t="s">
        <v>431</v>
      </c>
    </row>
    <row r="2675" spans="2:2" x14ac:dyDescent="0.3">
      <c r="B2675" t="s">
        <v>432</v>
      </c>
    </row>
    <row r="2676" spans="2:2" x14ac:dyDescent="0.3">
      <c r="B2676" t="s">
        <v>433</v>
      </c>
    </row>
    <row r="2677" spans="2:2" x14ac:dyDescent="0.3">
      <c r="B2677" t="s">
        <v>208</v>
      </c>
    </row>
    <row r="2678" spans="2:2" x14ac:dyDescent="0.3">
      <c r="B2678" t="s">
        <v>384</v>
      </c>
    </row>
    <row r="2679" spans="2:2" x14ac:dyDescent="0.3">
      <c r="B2679" t="s">
        <v>434</v>
      </c>
    </row>
    <row r="2680" spans="2:2" x14ac:dyDescent="0.3">
      <c r="B2680" t="s">
        <v>195</v>
      </c>
    </row>
    <row r="2681" spans="2:2" x14ac:dyDescent="0.3">
      <c r="B2681" t="s">
        <v>300</v>
      </c>
    </row>
    <row r="2682" spans="2:2" x14ac:dyDescent="0.3">
      <c r="B2682" t="s">
        <v>175</v>
      </c>
    </row>
    <row r="2683" spans="2:2" x14ac:dyDescent="0.3">
      <c r="B2683" t="s">
        <v>194</v>
      </c>
    </row>
    <row r="2684" spans="2:2" x14ac:dyDescent="0.3">
      <c r="B2684" t="s">
        <v>284</v>
      </c>
    </row>
    <row r="2685" spans="2:2" x14ac:dyDescent="0.3">
      <c r="B2685" t="s">
        <v>435</v>
      </c>
    </row>
    <row r="2686" spans="2:2" x14ac:dyDescent="0.3">
      <c r="B2686" t="s">
        <v>229</v>
      </c>
    </row>
    <row r="2687" spans="2:2" x14ac:dyDescent="0.3">
      <c r="B2687" t="s">
        <v>182</v>
      </c>
    </row>
    <row r="2688" spans="2:2" x14ac:dyDescent="0.3">
      <c r="B2688" t="s">
        <v>176</v>
      </c>
    </row>
    <row r="2689" spans="2:2" x14ac:dyDescent="0.3">
      <c r="B2689" t="s">
        <v>436</v>
      </c>
    </row>
    <row r="2690" spans="2:2" x14ac:dyDescent="0.3">
      <c r="B2690" t="s">
        <v>437</v>
      </c>
    </row>
    <row r="2691" spans="2:2" x14ac:dyDescent="0.3">
      <c r="B2691" t="s">
        <v>438</v>
      </c>
    </row>
    <row r="2692" spans="2:2" x14ac:dyDescent="0.3">
      <c r="B2692" t="s">
        <v>439</v>
      </c>
    </row>
    <row r="2693" spans="2:2" x14ac:dyDescent="0.3">
      <c r="B2693" t="s">
        <v>352</v>
      </c>
    </row>
    <row r="2694" spans="2:2" x14ac:dyDescent="0.3">
      <c r="B2694" t="s">
        <v>440</v>
      </c>
    </row>
    <row r="2695" spans="2:2" x14ac:dyDescent="0.3">
      <c r="B2695" t="s">
        <v>244</v>
      </c>
    </row>
    <row r="2696" spans="2:2" x14ac:dyDescent="0.3">
      <c r="B2696" t="s">
        <v>176</v>
      </c>
    </row>
    <row r="2697" spans="2:2" x14ac:dyDescent="0.3">
      <c r="B2697" t="s">
        <v>191</v>
      </c>
    </row>
    <row r="2698" spans="2:2" x14ac:dyDescent="0.3">
      <c r="B2698" t="s">
        <v>219</v>
      </c>
    </row>
    <row r="2699" spans="2:2" x14ac:dyDescent="0.3">
      <c r="B2699" t="s">
        <v>271</v>
      </c>
    </row>
    <row r="2700" spans="2:2" x14ac:dyDescent="0.3">
      <c r="B2700" t="s">
        <v>441</v>
      </c>
    </row>
    <row r="2701" spans="2:2" x14ac:dyDescent="0.3">
      <c r="B2701" t="s">
        <v>442</v>
      </c>
    </row>
    <row r="2702" spans="2:2" x14ac:dyDescent="0.3">
      <c r="B2702" t="s">
        <v>442</v>
      </c>
    </row>
    <row r="2703" spans="2:2" x14ac:dyDescent="0.3">
      <c r="B2703" t="s">
        <v>282</v>
      </c>
    </row>
    <row r="2704" spans="2:2" x14ac:dyDescent="0.3">
      <c r="B2704" t="s">
        <v>443</v>
      </c>
    </row>
    <row r="2705" spans="2:2" x14ac:dyDescent="0.3">
      <c r="B2705" t="s">
        <v>444</v>
      </c>
    </row>
    <row r="2706" spans="2:2" x14ac:dyDescent="0.3">
      <c r="B2706" t="s">
        <v>176</v>
      </c>
    </row>
    <row r="2707" spans="2:2" x14ac:dyDescent="0.3">
      <c r="B2707" t="s">
        <v>445</v>
      </c>
    </row>
    <row r="2708" spans="2:2" x14ac:dyDescent="0.3">
      <c r="B2708" t="s">
        <v>446</v>
      </c>
    </row>
    <row r="2709" spans="2:2" x14ac:dyDescent="0.3">
      <c r="B2709" t="s">
        <v>373</v>
      </c>
    </row>
    <row r="2710" spans="2:2" x14ac:dyDescent="0.3">
      <c r="B2710" t="s">
        <v>248</v>
      </c>
    </row>
    <row r="2711" spans="2:2" x14ac:dyDescent="0.3">
      <c r="B2711" t="s">
        <v>447</v>
      </c>
    </row>
    <row r="2712" spans="2:2" x14ac:dyDescent="0.3">
      <c r="B2712" t="s">
        <v>248</v>
      </c>
    </row>
    <row r="2713" spans="2:2" x14ac:dyDescent="0.3">
      <c r="B2713" t="s">
        <v>448</v>
      </c>
    </row>
    <row r="2714" spans="2:2" x14ac:dyDescent="0.3">
      <c r="B2714" t="s">
        <v>449</v>
      </c>
    </row>
    <row r="2715" spans="2:2" x14ac:dyDescent="0.3">
      <c r="B2715" t="s">
        <v>442</v>
      </c>
    </row>
    <row r="2716" spans="2:2" x14ac:dyDescent="0.3">
      <c r="B2716" t="s">
        <v>196</v>
      </c>
    </row>
    <row r="2717" spans="2:2" x14ac:dyDescent="0.3">
      <c r="B2717" t="s">
        <v>450</v>
      </c>
    </row>
    <row r="2718" spans="2:2" x14ac:dyDescent="0.3">
      <c r="B2718" t="s">
        <v>276</v>
      </c>
    </row>
    <row r="2719" spans="2:2" x14ac:dyDescent="0.3">
      <c r="B2719" t="s">
        <v>201</v>
      </c>
    </row>
    <row r="2720" spans="2:2" x14ac:dyDescent="0.3">
      <c r="B2720" t="s">
        <v>451</v>
      </c>
    </row>
    <row r="2721" spans="2:2" x14ac:dyDescent="0.3">
      <c r="B2721" t="s">
        <v>452</v>
      </c>
    </row>
    <row r="2722" spans="2:2" x14ac:dyDescent="0.3">
      <c r="B2722" t="s">
        <v>253</v>
      </c>
    </row>
    <row r="2723" spans="2:2" x14ac:dyDescent="0.3">
      <c r="B2723" t="s">
        <v>291</v>
      </c>
    </row>
    <row r="2724" spans="2:2" x14ac:dyDescent="0.3">
      <c r="B2724" t="s">
        <v>353</v>
      </c>
    </row>
    <row r="2725" spans="2:2" x14ac:dyDescent="0.3">
      <c r="B2725" t="s">
        <v>453</v>
      </c>
    </row>
    <row r="2726" spans="2:2" x14ac:dyDescent="0.3">
      <c r="B2726" t="s">
        <v>174</v>
      </c>
    </row>
    <row r="2727" spans="2:2" x14ac:dyDescent="0.3">
      <c r="B2727" t="s">
        <v>238</v>
      </c>
    </row>
    <row r="2728" spans="2:2" x14ac:dyDescent="0.3">
      <c r="B2728" t="s">
        <v>251</v>
      </c>
    </row>
    <row r="2729" spans="2:2" x14ac:dyDescent="0.3">
      <c r="B2729" t="s">
        <v>341</v>
      </c>
    </row>
    <row r="2730" spans="2:2" x14ac:dyDescent="0.3">
      <c r="B2730" t="s">
        <v>406</v>
      </c>
    </row>
    <row r="2731" spans="2:2" x14ac:dyDescent="0.3">
      <c r="B2731" t="s">
        <v>454</v>
      </c>
    </row>
    <row r="2732" spans="2:2" x14ac:dyDescent="0.3">
      <c r="B2732" t="s">
        <v>298</v>
      </c>
    </row>
    <row r="2733" spans="2:2" x14ac:dyDescent="0.3">
      <c r="B2733" t="s">
        <v>455</v>
      </c>
    </row>
    <row r="2734" spans="2:2" x14ac:dyDescent="0.3">
      <c r="B2734" t="s">
        <v>240</v>
      </c>
    </row>
    <row r="2735" spans="2:2" x14ac:dyDescent="0.3">
      <c r="B2735" t="s">
        <v>300</v>
      </c>
    </row>
    <row r="2736" spans="2:2" x14ac:dyDescent="0.3">
      <c r="B2736" t="s">
        <v>456</v>
      </c>
    </row>
    <row r="2737" spans="2:2" x14ac:dyDescent="0.3">
      <c r="B2737" t="s">
        <v>457</v>
      </c>
    </row>
    <row r="2738" spans="2:2" x14ac:dyDescent="0.3">
      <c r="B2738" t="s">
        <v>238</v>
      </c>
    </row>
    <row r="2739" spans="2:2" x14ac:dyDescent="0.3">
      <c r="B2739" t="s">
        <v>298</v>
      </c>
    </row>
    <row r="2740" spans="2:2" x14ac:dyDescent="0.3">
      <c r="B2740" t="s">
        <v>448</v>
      </c>
    </row>
    <row r="2741" spans="2:2" x14ac:dyDescent="0.3">
      <c r="B2741" t="s">
        <v>293</v>
      </c>
    </row>
    <row r="2742" spans="2:2" x14ac:dyDescent="0.3">
      <c r="B2742" t="s">
        <v>298</v>
      </c>
    </row>
    <row r="2743" spans="2:2" x14ac:dyDescent="0.3">
      <c r="B2743" t="s">
        <v>351</v>
      </c>
    </row>
    <row r="2744" spans="2:2" x14ac:dyDescent="0.3">
      <c r="B2744" t="s">
        <v>458</v>
      </c>
    </row>
    <row r="2745" spans="2:2" x14ac:dyDescent="0.3">
      <c r="B2745" t="s">
        <v>281</v>
      </c>
    </row>
    <row r="2746" spans="2:2" x14ac:dyDescent="0.3">
      <c r="B2746" t="s">
        <v>201</v>
      </c>
    </row>
    <row r="2747" spans="2:2" x14ac:dyDescent="0.3">
      <c r="B2747" t="s">
        <v>459</v>
      </c>
    </row>
    <row r="2748" spans="2:2" x14ac:dyDescent="0.3">
      <c r="B2748" t="s">
        <v>202</v>
      </c>
    </row>
    <row r="2749" spans="2:2" x14ac:dyDescent="0.3">
      <c r="B2749" t="s">
        <v>424</v>
      </c>
    </row>
    <row r="2750" spans="2:2" x14ac:dyDescent="0.3">
      <c r="B2750" t="s">
        <v>429</v>
      </c>
    </row>
    <row r="2751" spans="2:2" x14ac:dyDescent="0.3">
      <c r="B2751" t="s">
        <v>219</v>
      </c>
    </row>
    <row r="2752" spans="2:2" x14ac:dyDescent="0.3">
      <c r="B2752" t="s">
        <v>345</v>
      </c>
    </row>
    <row r="2753" spans="2:2" x14ac:dyDescent="0.3">
      <c r="B2753" t="s">
        <v>219</v>
      </c>
    </row>
    <row r="2754" spans="2:2" x14ac:dyDescent="0.3">
      <c r="B2754" t="s">
        <v>208</v>
      </c>
    </row>
    <row r="2755" spans="2:2" x14ac:dyDescent="0.3">
      <c r="B2755" t="s">
        <v>398</v>
      </c>
    </row>
    <row r="2756" spans="2:2" x14ac:dyDescent="0.3">
      <c r="B2756" t="s">
        <v>278</v>
      </c>
    </row>
    <row r="2757" spans="2:2" x14ac:dyDescent="0.3">
      <c r="B2757" t="s">
        <v>298</v>
      </c>
    </row>
    <row r="2758" spans="2:2" x14ac:dyDescent="0.3">
      <c r="B2758" t="s">
        <v>460</v>
      </c>
    </row>
    <row r="2759" spans="2:2" x14ac:dyDescent="0.3">
      <c r="B2759" t="s">
        <v>373</v>
      </c>
    </row>
    <row r="2760" spans="2:2" x14ac:dyDescent="0.3">
      <c r="B2760" t="s">
        <v>461</v>
      </c>
    </row>
    <row r="2761" spans="2:2" x14ac:dyDescent="0.3">
      <c r="B2761" t="s">
        <v>175</v>
      </c>
    </row>
    <row r="2762" spans="2:2" x14ac:dyDescent="0.3">
      <c r="B2762" t="s">
        <v>175</v>
      </c>
    </row>
    <row r="2763" spans="2:2" x14ac:dyDescent="0.3">
      <c r="B2763" t="s">
        <v>196</v>
      </c>
    </row>
    <row r="2764" spans="2:2" x14ac:dyDescent="0.3">
      <c r="B2764" t="s">
        <v>208</v>
      </c>
    </row>
    <row r="2765" spans="2:2" x14ac:dyDescent="0.3">
      <c r="B2765" t="s">
        <v>396</v>
      </c>
    </row>
    <row r="2766" spans="2:2" x14ac:dyDescent="0.3">
      <c r="B2766" t="s">
        <v>443</v>
      </c>
    </row>
    <row r="2767" spans="2:2" x14ac:dyDescent="0.3">
      <c r="B2767" t="s">
        <v>300</v>
      </c>
    </row>
    <row r="2768" spans="2:2" x14ac:dyDescent="0.3">
      <c r="B2768" t="s">
        <v>323</v>
      </c>
    </row>
    <row r="2769" spans="2:2" x14ac:dyDescent="0.3">
      <c r="B2769" t="s">
        <v>462</v>
      </c>
    </row>
    <row r="2770" spans="2:2" x14ac:dyDescent="0.3">
      <c r="B2770" t="s">
        <v>418</v>
      </c>
    </row>
    <row r="2771" spans="2:2" x14ac:dyDescent="0.3">
      <c r="B2771" t="s">
        <v>279</v>
      </c>
    </row>
    <row r="2772" spans="2:2" x14ac:dyDescent="0.3">
      <c r="B2772" t="s">
        <v>463</v>
      </c>
    </row>
    <row r="2773" spans="2:2" x14ac:dyDescent="0.3">
      <c r="B2773" t="s">
        <v>281</v>
      </c>
    </row>
    <row r="2774" spans="2:2" x14ac:dyDescent="0.3">
      <c r="B2774" t="s">
        <v>373</v>
      </c>
    </row>
    <row r="2775" spans="2:2" x14ac:dyDescent="0.3">
      <c r="B2775" t="s">
        <v>352</v>
      </c>
    </row>
    <row r="2776" spans="2:2" x14ac:dyDescent="0.3">
      <c r="B2776" t="s">
        <v>395</v>
      </c>
    </row>
    <row r="2777" spans="2:2" x14ac:dyDescent="0.3">
      <c r="B2777" t="s">
        <v>253</v>
      </c>
    </row>
    <row r="2778" spans="2:2" x14ac:dyDescent="0.3">
      <c r="B2778" t="s">
        <v>238</v>
      </c>
    </row>
    <row r="2779" spans="2:2" x14ac:dyDescent="0.3">
      <c r="B2779" t="s">
        <v>185</v>
      </c>
    </row>
    <row r="2780" spans="2:2" x14ac:dyDescent="0.3">
      <c r="B2780" t="s">
        <v>443</v>
      </c>
    </row>
    <row r="2781" spans="2:2" x14ac:dyDescent="0.3">
      <c r="B2781" t="s">
        <v>464</v>
      </c>
    </row>
    <row r="2782" spans="2:2" x14ac:dyDescent="0.3">
      <c r="B2782" t="s">
        <v>414</v>
      </c>
    </row>
    <row r="2783" spans="2:2" x14ac:dyDescent="0.3">
      <c r="B2783" t="s">
        <v>294</v>
      </c>
    </row>
    <row r="2784" spans="2:2" x14ac:dyDescent="0.3">
      <c r="B2784" t="s">
        <v>243</v>
      </c>
    </row>
    <row r="2785" spans="2:2" x14ac:dyDescent="0.3">
      <c r="B2785" t="s">
        <v>465</v>
      </c>
    </row>
    <row r="2786" spans="2:2" x14ac:dyDescent="0.3">
      <c r="B2786" t="s">
        <v>325</v>
      </c>
    </row>
    <row r="2787" spans="2:2" x14ac:dyDescent="0.3">
      <c r="B2787" t="s">
        <v>407</v>
      </c>
    </row>
    <row r="2788" spans="2:2" x14ac:dyDescent="0.3">
      <c r="B2788" t="s">
        <v>196</v>
      </c>
    </row>
    <row r="2789" spans="2:2" x14ac:dyDescent="0.3">
      <c r="B2789" t="s">
        <v>466</v>
      </c>
    </row>
    <row r="2790" spans="2:2" x14ac:dyDescent="0.3">
      <c r="B2790" t="s">
        <v>467</v>
      </c>
    </row>
    <row r="2791" spans="2:2" x14ac:dyDescent="0.3">
      <c r="B2791" t="s">
        <v>468</v>
      </c>
    </row>
    <row r="2792" spans="2:2" x14ac:dyDescent="0.3">
      <c r="B2792" t="s">
        <v>305</v>
      </c>
    </row>
    <row r="2793" spans="2:2" x14ac:dyDescent="0.3">
      <c r="B2793" t="s">
        <v>264</v>
      </c>
    </row>
    <row r="2794" spans="2:2" x14ac:dyDescent="0.3">
      <c r="B2794" t="s">
        <v>257</v>
      </c>
    </row>
    <row r="2795" spans="2:2" x14ac:dyDescent="0.3">
      <c r="B2795" t="s">
        <v>469</v>
      </c>
    </row>
    <row r="2796" spans="2:2" x14ac:dyDescent="0.3">
      <c r="B2796" t="s">
        <v>201</v>
      </c>
    </row>
    <row r="2797" spans="2:2" x14ac:dyDescent="0.3">
      <c r="B2797" t="s">
        <v>187</v>
      </c>
    </row>
    <row r="2798" spans="2:2" x14ac:dyDescent="0.3">
      <c r="B2798" t="s">
        <v>243</v>
      </c>
    </row>
    <row r="2799" spans="2:2" x14ac:dyDescent="0.3">
      <c r="B2799" t="s">
        <v>470</v>
      </c>
    </row>
    <row r="2800" spans="2:2" x14ac:dyDescent="0.3">
      <c r="B2800" t="s">
        <v>278</v>
      </c>
    </row>
    <row r="2801" spans="2:2" x14ac:dyDescent="0.3">
      <c r="B2801" t="s">
        <v>471</v>
      </c>
    </row>
    <row r="2802" spans="2:2" x14ac:dyDescent="0.3">
      <c r="B2802" t="s">
        <v>199</v>
      </c>
    </row>
    <row r="2803" spans="2:2" x14ac:dyDescent="0.3">
      <c r="B2803" t="s">
        <v>472</v>
      </c>
    </row>
    <row r="2804" spans="2:2" x14ac:dyDescent="0.3">
      <c r="B2804" t="s">
        <v>473</v>
      </c>
    </row>
    <row r="2805" spans="2:2" x14ac:dyDescent="0.3">
      <c r="B2805" t="s">
        <v>194</v>
      </c>
    </row>
    <row r="2806" spans="2:2" x14ac:dyDescent="0.3">
      <c r="B2806" t="s">
        <v>289</v>
      </c>
    </row>
    <row r="2807" spans="2:2" x14ac:dyDescent="0.3">
      <c r="B2807" t="s">
        <v>300</v>
      </c>
    </row>
    <row r="2808" spans="2:2" x14ac:dyDescent="0.3">
      <c r="B2808" t="s">
        <v>474</v>
      </c>
    </row>
    <row r="2809" spans="2:2" x14ac:dyDescent="0.3">
      <c r="B2809" t="s">
        <v>475</v>
      </c>
    </row>
    <row r="2810" spans="2:2" x14ac:dyDescent="0.3">
      <c r="B2810" t="s">
        <v>294</v>
      </c>
    </row>
    <row r="2811" spans="2:2" x14ac:dyDescent="0.3">
      <c r="B2811" t="s">
        <v>217</v>
      </c>
    </row>
    <row r="2812" spans="2:2" x14ac:dyDescent="0.3">
      <c r="B2812" t="s">
        <v>344</v>
      </c>
    </row>
    <row r="2813" spans="2:2" x14ac:dyDescent="0.3">
      <c r="B2813" t="s">
        <v>256</v>
      </c>
    </row>
    <row r="2814" spans="2:2" x14ac:dyDescent="0.3">
      <c r="B2814" t="s">
        <v>175</v>
      </c>
    </row>
    <row r="2815" spans="2:2" x14ac:dyDescent="0.3">
      <c r="B2815" t="s">
        <v>323</v>
      </c>
    </row>
    <row r="2816" spans="2:2" x14ac:dyDescent="0.3">
      <c r="B2816" t="s">
        <v>355</v>
      </c>
    </row>
    <row r="2817" spans="2:2" x14ac:dyDescent="0.3">
      <c r="B2817" t="s">
        <v>476</v>
      </c>
    </row>
    <row r="2818" spans="2:2" x14ac:dyDescent="0.3">
      <c r="B2818" t="s">
        <v>411</v>
      </c>
    </row>
    <row r="2819" spans="2:2" x14ac:dyDescent="0.3">
      <c r="B2819" t="s">
        <v>454</v>
      </c>
    </row>
    <row r="2820" spans="2:2" x14ac:dyDescent="0.3">
      <c r="B2820" t="s">
        <v>370</v>
      </c>
    </row>
    <row r="2821" spans="2:2" x14ac:dyDescent="0.3">
      <c r="B2821" t="s">
        <v>196</v>
      </c>
    </row>
    <row r="2822" spans="2:2" x14ac:dyDescent="0.3">
      <c r="B2822" t="s">
        <v>300</v>
      </c>
    </row>
    <row r="2823" spans="2:2" x14ac:dyDescent="0.3">
      <c r="B2823" t="s">
        <v>202</v>
      </c>
    </row>
    <row r="2824" spans="2:2" x14ac:dyDescent="0.3">
      <c r="B2824" t="s">
        <v>298</v>
      </c>
    </row>
    <row r="2825" spans="2:2" x14ac:dyDescent="0.3">
      <c r="B2825" t="s">
        <v>431</v>
      </c>
    </row>
    <row r="2826" spans="2:2" x14ac:dyDescent="0.3">
      <c r="B2826" t="s">
        <v>362</v>
      </c>
    </row>
    <row r="2827" spans="2:2" x14ac:dyDescent="0.3">
      <c r="B2827" t="s">
        <v>395</v>
      </c>
    </row>
    <row r="2828" spans="2:2" x14ac:dyDescent="0.3">
      <c r="B2828" t="s">
        <v>190</v>
      </c>
    </row>
    <row r="2829" spans="2:2" x14ac:dyDescent="0.3">
      <c r="B2829" t="s">
        <v>369</v>
      </c>
    </row>
    <row r="2830" spans="2:2" x14ac:dyDescent="0.3">
      <c r="B2830" t="s">
        <v>199</v>
      </c>
    </row>
    <row r="2831" spans="2:2" x14ac:dyDescent="0.3">
      <c r="B2831" t="s">
        <v>464</v>
      </c>
    </row>
    <row r="2832" spans="2:2" x14ac:dyDescent="0.3">
      <c r="B2832" t="s">
        <v>477</v>
      </c>
    </row>
    <row r="2833" spans="2:2" x14ac:dyDescent="0.3">
      <c r="B2833" t="s">
        <v>341</v>
      </c>
    </row>
    <row r="2834" spans="2:2" x14ac:dyDescent="0.3">
      <c r="B2834" t="s">
        <v>324</v>
      </c>
    </row>
    <row r="2835" spans="2:2" x14ac:dyDescent="0.3">
      <c r="B2835" t="s">
        <v>238</v>
      </c>
    </row>
    <row r="2836" spans="2:2" x14ac:dyDescent="0.3">
      <c r="B2836" t="s">
        <v>259</v>
      </c>
    </row>
    <row r="2837" spans="2:2" x14ac:dyDescent="0.3">
      <c r="B2837" t="s">
        <v>395</v>
      </c>
    </row>
    <row r="2838" spans="2:2" x14ac:dyDescent="0.3">
      <c r="B2838" t="s">
        <v>478</v>
      </c>
    </row>
    <row r="2839" spans="2:2" x14ac:dyDescent="0.3">
      <c r="B2839" t="s">
        <v>479</v>
      </c>
    </row>
    <row r="2840" spans="2:2" x14ac:dyDescent="0.3">
      <c r="B2840" t="s">
        <v>273</v>
      </c>
    </row>
    <row r="2841" spans="2:2" x14ac:dyDescent="0.3">
      <c r="B2841" t="s">
        <v>480</v>
      </c>
    </row>
    <row r="2842" spans="2:2" x14ac:dyDescent="0.3">
      <c r="B2842" t="s">
        <v>405</v>
      </c>
    </row>
    <row r="2843" spans="2:2" x14ac:dyDescent="0.3">
      <c r="B2843" t="s">
        <v>201</v>
      </c>
    </row>
    <row r="2844" spans="2:2" x14ac:dyDescent="0.3">
      <c r="B2844" t="s">
        <v>208</v>
      </c>
    </row>
    <row r="2845" spans="2:2" x14ac:dyDescent="0.3">
      <c r="B2845" t="s">
        <v>243</v>
      </c>
    </row>
    <row r="2846" spans="2:2" x14ac:dyDescent="0.3">
      <c r="B2846" t="s">
        <v>411</v>
      </c>
    </row>
    <row r="2847" spans="2:2" x14ac:dyDescent="0.3">
      <c r="B2847" t="s">
        <v>481</v>
      </c>
    </row>
    <row r="2848" spans="2:2" x14ac:dyDescent="0.3">
      <c r="B2848" t="s">
        <v>443</v>
      </c>
    </row>
    <row r="2849" spans="2:2" x14ac:dyDescent="0.3">
      <c r="B2849" t="s">
        <v>194</v>
      </c>
    </row>
    <row r="2850" spans="2:2" x14ac:dyDescent="0.3">
      <c r="B2850" t="s">
        <v>436</v>
      </c>
    </row>
    <row r="2851" spans="2:2" x14ac:dyDescent="0.3">
      <c r="B2851" t="s">
        <v>296</v>
      </c>
    </row>
    <row r="2852" spans="2:2" x14ac:dyDescent="0.3">
      <c r="B2852" t="s">
        <v>190</v>
      </c>
    </row>
    <row r="2853" spans="2:2" x14ac:dyDescent="0.3">
      <c r="B2853" t="s">
        <v>194</v>
      </c>
    </row>
    <row r="2854" spans="2:2" x14ac:dyDescent="0.3">
      <c r="B2854" t="s">
        <v>300</v>
      </c>
    </row>
    <row r="2855" spans="2:2" x14ac:dyDescent="0.3">
      <c r="B2855" t="s">
        <v>321</v>
      </c>
    </row>
    <row r="2856" spans="2:2" x14ac:dyDescent="0.3">
      <c r="B2856" t="s">
        <v>176</v>
      </c>
    </row>
    <row r="2857" spans="2:2" x14ac:dyDescent="0.3">
      <c r="B2857" t="s">
        <v>238</v>
      </c>
    </row>
    <row r="2858" spans="2:2" x14ac:dyDescent="0.3">
      <c r="B2858" t="s">
        <v>482</v>
      </c>
    </row>
    <row r="2859" spans="2:2" x14ac:dyDescent="0.3">
      <c r="B2859" t="s">
        <v>201</v>
      </c>
    </row>
    <row r="2860" spans="2:2" x14ac:dyDescent="0.3">
      <c r="B2860" t="s">
        <v>483</v>
      </c>
    </row>
    <row r="2861" spans="2:2" x14ac:dyDescent="0.3">
      <c r="B2861" t="s">
        <v>253</v>
      </c>
    </row>
    <row r="2862" spans="2:2" x14ac:dyDescent="0.3">
      <c r="B2862" t="s">
        <v>194</v>
      </c>
    </row>
    <row r="2863" spans="2:2" x14ac:dyDescent="0.3">
      <c r="B2863" t="s">
        <v>369</v>
      </c>
    </row>
    <row r="2864" spans="2:2" x14ac:dyDescent="0.3">
      <c r="B2864" t="s">
        <v>246</v>
      </c>
    </row>
    <row r="2865" spans="2:2" x14ac:dyDescent="0.3">
      <c r="B2865" t="s">
        <v>305</v>
      </c>
    </row>
    <row r="2866" spans="2:2" x14ac:dyDescent="0.3">
      <c r="B2866" t="s">
        <v>193</v>
      </c>
    </row>
    <row r="2867" spans="2:2" x14ac:dyDescent="0.3">
      <c r="B2867" t="s">
        <v>201</v>
      </c>
    </row>
    <row r="2868" spans="2:2" x14ac:dyDescent="0.3">
      <c r="B2868" t="s">
        <v>484</v>
      </c>
    </row>
    <row r="2869" spans="2:2" x14ac:dyDescent="0.3">
      <c r="B2869" t="s">
        <v>485</v>
      </c>
    </row>
    <row r="2870" spans="2:2" x14ac:dyDescent="0.3">
      <c r="B2870" t="s">
        <v>344</v>
      </c>
    </row>
    <row r="2871" spans="2:2" x14ac:dyDescent="0.3">
      <c r="B2871" t="s">
        <v>486</v>
      </c>
    </row>
    <row r="2872" spans="2:2" x14ac:dyDescent="0.3">
      <c r="B2872" t="s">
        <v>380</v>
      </c>
    </row>
    <row r="2873" spans="2:2" x14ac:dyDescent="0.3">
      <c r="B2873" t="s">
        <v>196</v>
      </c>
    </row>
    <row r="2874" spans="2:2" x14ac:dyDescent="0.3">
      <c r="B2874" t="s">
        <v>217</v>
      </c>
    </row>
    <row r="2875" spans="2:2" x14ac:dyDescent="0.3">
      <c r="B2875" t="s">
        <v>191</v>
      </c>
    </row>
    <row r="2876" spans="2:2" x14ac:dyDescent="0.3">
      <c r="B2876" t="s">
        <v>487</v>
      </c>
    </row>
    <row r="2877" spans="2:2" x14ac:dyDescent="0.3">
      <c r="B2877" t="s">
        <v>464</v>
      </c>
    </row>
    <row r="2878" spans="2:2" x14ac:dyDescent="0.3">
      <c r="B2878" t="s">
        <v>344</v>
      </c>
    </row>
    <row r="2879" spans="2:2" x14ac:dyDescent="0.3">
      <c r="B2879" t="s">
        <v>488</v>
      </c>
    </row>
    <row r="2880" spans="2:2" x14ac:dyDescent="0.3">
      <c r="B2880" t="s">
        <v>243</v>
      </c>
    </row>
    <row r="2881" spans="2:2" x14ac:dyDescent="0.3">
      <c r="B2881" t="s">
        <v>253</v>
      </c>
    </row>
    <row r="2882" spans="2:2" x14ac:dyDescent="0.3">
      <c r="B2882" t="s">
        <v>201</v>
      </c>
    </row>
    <row r="2883" spans="2:2" x14ac:dyDescent="0.3">
      <c r="B2883" t="s">
        <v>489</v>
      </c>
    </row>
    <row r="2884" spans="2:2" x14ac:dyDescent="0.3">
      <c r="B2884" t="s">
        <v>490</v>
      </c>
    </row>
    <row r="2885" spans="2:2" x14ac:dyDescent="0.3">
      <c r="B2885" t="s">
        <v>491</v>
      </c>
    </row>
    <row r="2886" spans="2:2" x14ac:dyDescent="0.3">
      <c r="B2886" t="s">
        <v>230</v>
      </c>
    </row>
    <row r="2887" spans="2:2" x14ac:dyDescent="0.3">
      <c r="B2887" t="s">
        <v>436</v>
      </c>
    </row>
    <row r="2888" spans="2:2" x14ac:dyDescent="0.3">
      <c r="B2888" t="s">
        <v>492</v>
      </c>
    </row>
    <row r="2889" spans="2:2" x14ac:dyDescent="0.3">
      <c r="B2889" t="s">
        <v>493</v>
      </c>
    </row>
    <row r="2890" spans="2:2" x14ac:dyDescent="0.3">
      <c r="B2890" t="s">
        <v>494</v>
      </c>
    </row>
    <row r="2891" spans="2:2" x14ac:dyDescent="0.3">
      <c r="B2891" t="s">
        <v>178</v>
      </c>
    </row>
    <row r="2892" spans="2:2" x14ac:dyDescent="0.3">
      <c r="B2892" t="s">
        <v>495</v>
      </c>
    </row>
    <row r="2893" spans="2:2" x14ac:dyDescent="0.3">
      <c r="B2893" t="s">
        <v>344</v>
      </c>
    </row>
    <row r="2894" spans="2:2" x14ac:dyDescent="0.3">
      <c r="B2894" t="s">
        <v>496</v>
      </c>
    </row>
    <row r="2895" spans="2:2" x14ac:dyDescent="0.3">
      <c r="B2895" t="s">
        <v>238</v>
      </c>
    </row>
    <row r="2896" spans="2:2" x14ac:dyDescent="0.3">
      <c r="B2896" t="s">
        <v>494</v>
      </c>
    </row>
    <row r="2897" spans="2:2" x14ac:dyDescent="0.3">
      <c r="B2897" t="s">
        <v>497</v>
      </c>
    </row>
    <row r="2898" spans="2:2" x14ac:dyDescent="0.3">
      <c r="B2898" t="s">
        <v>498</v>
      </c>
    </row>
    <row r="2899" spans="2:2" x14ac:dyDescent="0.3">
      <c r="B2899" t="s">
        <v>499</v>
      </c>
    </row>
    <row r="2900" spans="2:2" x14ac:dyDescent="0.3">
      <c r="B2900" t="s">
        <v>500</v>
      </c>
    </row>
    <row r="2901" spans="2:2" x14ac:dyDescent="0.3">
      <c r="B2901" t="s">
        <v>373</v>
      </c>
    </row>
    <row r="2902" spans="2:2" x14ac:dyDescent="0.3">
      <c r="B2902" t="s">
        <v>188</v>
      </c>
    </row>
    <row r="2903" spans="2:2" x14ac:dyDescent="0.3">
      <c r="B2903" t="s">
        <v>407</v>
      </c>
    </row>
    <row r="2904" spans="2:2" x14ac:dyDescent="0.3">
      <c r="B2904" t="s">
        <v>501</v>
      </c>
    </row>
    <row r="2905" spans="2:2" x14ac:dyDescent="0.3">
      <c r="B2905" t="s">
        <v>324</v>
      </c>
    </row>
    <row r="2906" spans="2:2" x14ac:dyDescent="0.3">
      <c r="B2906" t="s">
        <v>261</v>
      </c>
    </row>
    <row r="2907" spans="2:2" x14ac:dyDescent="0.3">
      <c r="B2907" t="s">
        <v>174</v>
      </c>
    </row>
    <row r="2908" spans="2:2" x14ac:dyDescent="0.3">
      <c r="B2908" t="s">
        <v>281</v>
      </c>
    </row>
    <row r="2909" spans="2:2" x14ac:dyDescent="0.3">
      <c r="B2909" t="s">
        <v>502</v>
      </c>
    </row>
    <row r="2910" spans="2:2" x14ac:dyDescent="0.3">
      <c r="B2910" t="s">
        <v>373</v>
      </c>
    </row>
    <row r="2911" spans="2:2" x14ac:dyDescent="0.3">
      <c r="B2911" t="s">
        <v>503</v>
      </c>
    </row>
    <row r="2912" spans="2:2" x14ac:dyDescent="0.3">
      <c r="B2912" t="s">
        <v>504</v>
      </c>
    </row>
    <row r="2913" spans="2:2" x14ac:dyDescent="0.3">
      <c r="B2913" t="s">
        <v>208</v>
      </c>
    </row>
    <row r="2914" spans="2:2" x14ac:dyDescent="0.3">
      <c r="B2914" t="s">
        <v>459</v>
      </c>
    </row>
    <row r="2915" spans="2:2" x14ac:dyDescent="0.3">
      <c r="B2915" t="s">
        <v>505</v>
      </c>
    </row>
    <row r="2916" spans="2:2" x14ac:dyDescent="0.3">
      <c r="B2916" t="s">
        <v>506</v>
      </c>
    </row>
    <row r="2917" spans="2:2" x14ac:dyDescent="0.3">
      <c r="B2917" t="s">
        <v>507</v>
      </c>
    </row>
    <row r="2918" spans="2:2" x14ac:dyDescent="0.3">
      <c r="B2918" t="s">
        <v>508</v>
      </c>
    </row>
    <row r="2919" spans="2:2" x14ac:dyDescent="0.3">
      <c r="B2919" t="s">
        <v>278</v>
      </c>
    </row>
    <row r="2920" spans="2:2" x14ac:dyDescent="0.3">
      <c r="B2920" t="s">
        <v>298</v>
      </c>
    </row>
    <row r="2921" spans="2:2" x14ac:dyDescent="0.3">
      <c r="B2921" t="s">
        <v>447</v>
      </c>
    </row>
    <row r="2922" spans="2:2" x14ac:dyDescent="0.3">
      <c r="B2922" t="s">
        <v>250</v>
      </c>
    </row>
    <row r="2923" spans="2:2" x14ac:dyDescent="0.3">
      <c r="B2923" t="s">
        <v>300</v>
      </c>
    </row>
    <row r="2924" spans="2:2" x14ac:dyDescent="0.3">
      <c r="B2924" t="s">
        <v>323</v>
      </c>
    </row>
    <row r="2925" spans="2:2" x14ac:dyDescent="0.3">
      <c r="B2925" t="s">
        <v>298</v>
      </c>
    </row>
    <row r="2926" spans="2:2" x14ac:dyDescent="0.3">
      <c r="B2926" t="s">
        <v>174</v>
      </c>
    </row>
    <row r="2927" spans="2:2" x14ac:dyDescent="0.3">
      <c r="B2927" t="s">
        <v>509</v>
      </c>
    </row>
    <row r="2928" spans="2:2" x14ac:dyDescent="0.3">
      <c r="B2928" t="s">
        <v>272</v>
      </c>
    </row>
    <row r="2929" spans="2:2" x14ac:dyDescent="0.3">
      <c r="B2929" t="s">
        <v>510</v>
      </c>
    </row>
    <row r="2930" spans="2:2" x14ac:dyDescent="0.3">
      <c r="B2930" t="s">
        <v>300</v>
      </c>
    </row>
    <row r="2931" spans="2:2" x14ac:dyDescent="0.3">
      <c r="B2931" t="s">
        <v>511</v>
      </c>
    </row>
    <row r="2932" spans="2:2" x14ac:dyDescent="0.3">
      <c r="B2932" t="s">
        <v>512</v>
      </c>
    </row>
    <row r="2933" spans="2:2" x14ac:dyDescent="0.3">
      <c r="B2933" t="s">
        <v>373</v>
      </c>
    </row>
    <row r="2934" spans="2:2" x14ac:dyDescent="0.3">
      <c r="B2934" t="s">
        <v>440</v>
      </c>
    </row>
    <row r="2935" spans="2:2" x14ac:dyDescent="0.3">
      <c r="B2935" t="s">
        <v>298</v>
      </c>
    </row>
    <row r="2936" spans="2:2" x14ac:dyDescent="0.3">
      <c r="B2936" t="s">
        <v>513</v>
      </c>
    </row>
    <row r="2937" spans="2:2" x14ac:dyDescent="0.3">
      <c r="B2937" t="s">
        <v>514</v>
      </c>
    </row>
    <row r="2938" spans="2:2" x14ac:dyDescent="0.3">
      <c r="B2938" t="s">
        <v>367</v>
      </c>
    </row>
    <row r="2939" spans="2:2" x14ac:dyDescent="0.3">
      <c r="B2939" t="s">
        <v>300</v>
      </c>
    </row>
    <row r="2940" spans="2:2" x14ac:dyDescent="0.3">
      <c r="B2940" t="s">
        <v>515</v>
      </c>
    </row>
    <row r="2941" spans="2:2" x14ac:dyDescent="0.3">
      <c r="B2941" t="s">
        <v>300</v>
      </c>
    </row>
    <row r="2942" spans="2:2" x14ac:dyDescent="0.3">
      <c r="B2942" t="s">
        <v>456</v>
      </c>
    </row>
    <row r="2943" spans="2:2" x14ac:dyDescent="0.3">
      <c r="B2943" t="s">
        <v>486</v>
      </c>
    </row>
    <row r="2944" spans="2:2" x14ac:dyDescent="0.3">
      <c r="B2944" t="s">
        <v>208</v>
      </c>
    </row>
    <row r="2945" spans="2:2" x14ac:dyDescent="0.3">
      <c r="B2945" t="s">
        <v>196</v>
      </c>
    </row>
    <row r="2946" spans="2:2" x14ac:dyDescent="0.3">
      <c r="B2946" t="s">
        <v>278</v>
      </c>
    </row>
    <row r="2947" spans="2:2" x14ac:dyDescent="0.3">
      <c r="B2947" t="s">
        <v>322</v>
      </c>
    </row>
    <row r="2948" spans="2:2" x14ac:dyDescent="0.3">
      <c r="B2948" t="s">
        <v>286</v>
      </c>
    </row>
    <row r="2949" spans="2:2" x14ac:dyDescent="0.3">
      <c r="B2949" t="s">
        <v>323</v>
      </c>
    </row>
    <row r="2950" spans="2:2" x14ac:dyDescent="0.3">
      <c r="B2950" t="s">
        <v>479</v>
      </c>
    </row>
    <row r="2951" spans="2:2" x14ac:dyDescent="0.3">
      <c r="B2951" t="s">
        <v>222</v>
      </c>
    </row>
    <row r="2952" spans="2:2" x14ac:dyDescent="0.3">
      <c r="B2952" t="s">
        <v>270</v>
      </c>
    </row>
    <row r="2953" spans="2:2" x14ac:dyDescent="0.3">
      <c r="B2953" t="s">
        <v>298</v>
      </c>
    </row>
    <row r="2954" spans="2:2" x14ac:dyDescent="0.3">
      <c r="B2954" t="s">
        <v>213</v>
      </c>
    </row>
    <row r="2955" spans="2:2" x14ac:dyDescent="0.3">
      <c r="B2955" t="s">
        <v>201</v>
      </c>
    </row>
    <row r="2956" spans="2:2" x14ac:dyDescent="0.3">
      <c r="B2956" t="s">
        <v>199</v>
      </c>
    </row>
    <row r="2957" spans="2:2" x14ac:dyDescent="0.3">
      <c r="B2957" t="s">
        <v>236</v>
      </c>
    </row>
    <row r="2958" spans="2:2" x14ac:dyDescent="0.3">
      <c r="B2958" t="s">
        <v>516</v>
      </c>
    </row>
    <row r="2959" spans="2:2" x14ac:dyDescent="0.3">
      <c r="B2959" t="s">
        <v>175</v>
      </c>
    </row>
    <row r="2960" spans="2:2" x14ac:dyDescent="0.3">
      <c r="B2960" t="s">
        <v>208</v>
      </c>
    </row>
    <row r="2961" spans="2:2" x14ac:dyDescent="0.3">
      <c r="B2961" t="s">
        <v>174</v>
      </c>
    </row>
    <row r="2962" spans="2:2" x14ac:dyDescent="0.3">
      <c r="B2962" t="s">
        <v>202</v>
      </c>
    </row>
    <row r="2963" spans="2:2" x14ac:dyDescent="0.3">
      <c r="B2963" t="s">
        <v>483</v>
      </c>
    </row>
    <row r="2964" spans="2:2" x14ac:dyDescent="0.3">
      <c r="B2964" t="s">
        <v>517</v>
      </c>
    </row>
    <row r="2965" spans="2:2" x14ac:dyDescent="0.3">
      <c r="B2965" t="s">
        <v>436</v>
      </c>
    </row>
    <row r="2966" spans="2:2" x14ac:dyDescent="0.3">
      <c r="B2966" t="s">
        <v>518</v>
      </c>
    </row>
    <row r="2967" spans="2:2" x14ac:dyDescent="0.3">
      <c r="B2967" t="s">
        <v>230</v>
      </c>
    </row>
    <row r="2968" spans="2:2" x14ac:dyDescent="0.3">
      <c r="B2968" t="s">
        <v>321</v>
      </c>
    </row>
    <row r="2969" spans="2:2" x14ac:dyDescent="0.3">
      <c r="B2969" t="s">
        <v>201</v>
      </c>
    </row>
    <row r="2970" spans="2:2" x14ac:dyDescent="0.3">
      <c r="B2970" t="s">
        <v>479</v>
      </c>
    </row>
    <row r="2971" spans="2:2" x14ac:dyDescent="0.3">
      <c r="B2971" t="s">
        <v>298</v>
      </c>
    </row>
    <row r="2972" spans="2:2" x14ac:dyDescent="0.3">
      <c r="B2972" t="s">
        <v>473</v>
      </c>
    </row>
    <row r="2973" spans="2:2" x14ac:dyDescent="0.3">
      <c r="B2973" t="s">
        <v>202</v>
      </c>
    </row>
    <row r="2974" spans="2:2" x14ac:dyDescent="0.3">
      <c r="B2974" t="s">
        <v>344</v>
      </c>
    </row>
    <row r="2975" spans="2:2" x14ac:dyDescent="0.3">
      <c r="B2975" t="s">
        <v>275</v>
      </c>
    </row>
    <row r="2976" spans="2:2" x14ac:dyDescent="0.3">
      <c r="B2976" t="s">
        <v>519</v>
      </c>
    </row>
    <row r="2977" spans="2:2" x14ac:dyDescent="0.3">
      <c r="B2977" t="s">
        <v>520</v>
      </c>
    </row>
    <row r="2978" spans="2:2" x14ac:dyDescent="0.3">
      <c r="B2978" t="s">
        <v>429</v>
      </c>
    </row>
    <row r="2979" spans="2:2" x14ac:dyDescent="0.3">
      <c r="B2979" t="s">
        <v>219</v>
      </c>
    </row>
    <row r="2980" spans="2:2" x14ac:dyDescent="0.3">
      <c r="B2980" t="s">
        <v>329</v>
      </c>
    </row>
    <row r="2981" spans="2:2" x14ac:dyDescent="0.3">
      <c r="B2981" t="s">
        <v>176</v>
      </c>
    </row>
    <row r="2982" spans="2:2" x14ac:dyDescent="0.3">
      <c r="B2982" t="s">
        <v>521</v>
      </c>
    </row>
    <row r="2983" spans="2:2" x14ac:dyDescent="0.3">
      <c r="B2983" t="s">
        <v>522</v>
      </c>
    </row>
    <row r="2984" spans="2:2" x14ac:dyDescent="0.3">
      <c r="B2984" t="s">
        <v>410</v>
      </c>
    </row>
    <row r="2985" spans="2:2" x14ac:dyDescent="0.3">
      <c r="B2985" t="s">
        <v>523</v>
      </c>
    </row>
    <row r="2986" spans="2:2" x14ac:dyDescent="0.3">
      <c r="B2986" t="s">
        <v>524</v>
      </c>
    </row>
    <row r="2987" spans="2:2" x14ac:dyDescent="0.3">
      <c r="B2987" t="s">
        <v>525</v>
      </c>
    </row>
    <row r="2988" spans="2:2" x14ac:dyDescent="0.3">
      <c r="B2988" t="s">
        <v>526</v>
      </c>
    </row>
    <row r="2989" spans="2:2" x14ac:dyDescent="0.3">
      <c r="B2989" t="s">
        <v>352</v>
      </c>
    </row>
    <row r="2990" spans="2:2" x14ac:dyDescent="0.3">
      <c r="B2990" t="s">
        <v>190</v>
      </c>
    </row>
    <row r="2991" spans="2:2" x14ac:dyDescent="0.3">
      <c r="B2991" t="s">
        <v>176</v>
      </c>
    </row>
    <row r="2992" spans="2:2" x14ac:dyDescent="0.3">
      <c r="B2992" t="s">
        <v>325</v>
      </c>
    </row>
    <row r="2993" spans="2:2" x14ac:dyDescent="0.3">
      <c r="B2993" t="s">
        <v>278</v>
      </c>
    </row>
    <row r="2994" spans="2:2" x14ac:dyDescent="0.3">
      <c r="B2994" t="s">
        <v>300</v>
      </c>
    </row>
    <row r="2995" spans="2:2" x14ac:dyDescent="0.3">
      <c r="B2995" t="s">
        <v>214</v>
      </c>
    </row>
    <row r="2996" spans="2:2" x14ac:dyDescent="0.3">
      <c r="B2996" t="s">
        <v>487</v>
      </c>
    </row>
    <row r="2997" spans="2:2" x14ac:dyDescent="0.3">
      <c r="B2997" t="s">
        <v>479</v>
      </c>
    </row>
    <row r="2998" spans="2:2" x14ac:dyDescent="0.3">
      <c r="B2998" t="s">
        <v>196</v>
      </c>
    </row>
    <row r="2999" spans="2:2" x14ac:dyDescent="0.3">
      <c r="B2999" t="s">
        <v>527</v>
      </c>
    </row>
    <row r="3000" spans="2:2" x14ac:dyDescent="0.3">
      <c r="B3000" t="s">
        <v>398</v>
      </c>
    </row>
    <row r="3001" spans="2:2" x14ac:dyDescent="0.3">
      <c r="B3001" t="s">
        <v>353</v>
      </c>
    </row>
    <row r="3002" spans="2:2" x14ac:dyDescent="0.3">
      <c r="B3002" t="s">
        <v>303</v>
      </c>
    </row>
    <row r="3003" spans="2:2" x14ac:dyDescent="0.3">
      <c r="B3003" t="s">
        <v>329</v>
      </c>
    </row>
    <row r="3004" spans="2:2" x14ac:dyDescent="0.3">
      <c r="B3004" t="s">
        <v>341</v>
      </c>
    </row>
    <row r="3005" spans="2:2" x14ac:dyDescent="0.3">
      <c r="B3005" t="s">
        <v>528</v>
      </c>
    </row>
    <row r="3006" spans="2:2" x14ac:dyDescent="0.3">
      <c r="B3006" t="s">
        <v>529</v>
      </c>
    </row>
    <row r="3007" spans="2:2" x14ac:dyDescent="0.3">
      <c r="B3007" t="s">
        <v>530</v>
      </c>
    </row>
    <row r="3008" spans="2:2" x14ac:dyDescent="0.3">
      <c r="B3008" t="s">
        <v>303</v>
      </c>
    </row>
    <row r="3009" spans="2:2" x14ac:dyDescent="0.3">
      <c r="B3009" t="s">
        <v>396</v>
      </c>
    </row>
    <row r="3010" spans="2:2" x14ac:dyDescent="0.3">
      <c r="B3010" t="s">
        <v>278</v>
      </c>
    </row>
    <row r="3011" spans="2:2" x14ac:dyDescent="0.3">
      <c r="B3011" t="s">
        <v>531</v>
      </c>
    </row>
    <row r="3012" spans="2:2" x14ac:dyDescent="0.3">
      <c r="B3012" t="s">
        <v>300</v>
      </c>
    </row>
    <row r="3013" spans="2:2" x14ac:dyDescent="0.3">
      <c r="B3013" t="s">
        <v>294</v>
      </c>
    </row>
    <row r="3014" spans="2:2" x14ac:dyDescent="0.3">
      <c r="B3014" t="s">
        <v>442</v>
      </c>
    </row>
    <row r="3015" spans="2:2" x14ac:dyDescent="0.3">
      <c r="B3015" t="s">
        <v>392</v>
      </c>
    </row>
    <row r="3016" spans="2:2" x14ac:dyDescent="0.3">
      <c r="B3016" t="s">
        <v>482</v>
      </c>
    </row>
    <row r="3017" spans="2:2" x14ac:dyDescent="0.3">
      <c r="B3017" t="s">
        <v>303</v>
      </c>
    </row>
    <row r="3018" spans="2:2" x14ac:dyDescent="0.3">
      <c r="B3018" t="s">
        <v>176</v>
      </c>
    </row>
    <row r="3019" spans="2:2" x14ac:dyDescent="0.3">
      <c r="B3019" t="s">
        <v>265</v>
      </c>
    </row>
    <row r="3020" spans="2:2" x14ac:dyDescent="0.3">
      <c r="B3020" t="s">
        <v>298</v>
      </c>
    </row>
    <row r="3021" spans="2:2" x14ac:dyDescent="0.3">
      <c r="B3021" t="s">
        <v>406</v>
      </c>
    </row>
    <row r="3022" spans="2:2" x14ac:dyDescent="0.3">
      <c r="B3022" t="s">
        <v>411</v>
      </c>
    </row>
    <row r="3023" spans="2:2" x14ac:dyDescent="0.3">
      <c r="B3023" t="s">
        <v>251</v>
      </c>
    </row>
    <row r="3024" spans="2:2" x14ac:dyDescent="0.3">
      <c r="B3024" t="s">
        <v>194</v>
      </c>
    </row>
    <row r="3025" spans="2:2" x14ac:dyDescent="0.3">
      <c r="B3025" t="s">
        <v>532</v>
      </c>
    </row>
    <row r="3026" spans="2:2" x14ac:dyDescent="0.3">
      <c r="B3026" t="s">
        <v>189</v>
      </c>
    </row>
    <row r="3027" spans="2:2" x14ac:dyDescent="0.3">
      <c r="B3027" t="s">
        <v>507</v>
      </c>
    </row>
    <row r="3028" spans="2:2" x14ac:dyDescent="0.3">
      <c r="B3028" t="s">
        <v>392</v>
      </c>
    </row>
    <row r="3029" spans="2:2" x14ac:dyDescent="0.3">
      <c r="B3029" t="s">
        <v>278</v>
      </c>
    </row>
    <row r="3030" spans="2:2" x14ac:dyDescent="0.3">
      <c r="B3030" t="s">
        <v>533</v>
      </c>
    </row>
    <row r="3031" spans="2:2" x14ac:dyDescent="0.3">
      <c r="B3031" t="s">
        <v>298</v>
      </c>
    </row>
    <row r="3032" spans="2:2" x14ac:dyDescent="0.3">
      <c r="B3032" t="s">
        <v>300</v>
      </c>
    </row>
    <row r="3033" spans="2:2" x14ac:dyDescent="0.3">
      <c r="B3033" t="s">
        <v>534</v>
      </c>
    </row>
    <row r="3034" spans="2:2" x14ac:dyDescent="0.3">
      <c r="B3034" t="s">
        <v>286</v>
      </c>
    </row>
    <row r="3035" spans="2:2" x14ac:dyDescent="0.3">
      <c r="B3035" t="s">
        <v>300</v>
      </c>
    </row>
    <row r="3036" spans="2:2" x14ac:dyDescent="0.3">
      <c r="B3036" t="s">
        <v>305</v>
      </c>
    </row>
    <row r="3037" spans="2:2" x14ac:dyDescent="0.3">
      <c r="B3037" t="s">
        <v>535</v>
      </c>
    </row>
    <row r="3038" spans="2:2" x14ac:dyDescent="0.3">
      <c r="B3038" t="s">
        <v>300</v>
      </c>
    </row>
    <row r="3039" spans="2:2" x14ac:dyDescent="0.3">
      <c r="B3039" t="s">
        <v>305</v>
      </c>
    </row>
    <row r="3040" spans="2:2" x14ac:dyDescent="0.3">
      <c r="B3040" t="s">
        <v>373</v>
      </c>
    </row>
    <row r="3041" spans="2:2" x14ac:dyDescent="0.3">
      <c r="B3041" t="s">
        <v>411</v>
      </c>
    </row>
    <row r="3042" spans="2:2" x14ac:dyDescent="0.3">
      <c r="B3042" t="s">
        <v>536</v>
      </c>
    </row>
    <row r="3043" spans="2:2" x14ac:dyDescent="0.3">
      <c r="B3043" t="s">
        <v>344</v>
      </c>
    </row>
    <row r="3044" spans="2:2" x14ac:dyDescent="0.3">
      <c r="B3044" t="s">
        <v>201</v>
      </c>
    </row>
    <row r="3045" spans="2:2" x14ac:dyDescent="0.3">
      <c r="B3045" t="s">
        <v>280</v>
      </c>
    </row>
    <row r="3046" spans="2:2" x14ac:dyDescent="0.3">
      <c r="B3046" t="s">
        <v>474</v>
      </c>
    </row>
    <row r="3047" spans="2:2" x14ac:dyDescent="0.3">
      <c r="B3047" t="s">
        <v>351</v>
      </c>
    </row>
    <row r="3048" spans="2:2" x14ac:dyDescent="0.3">
      <c r="B3048" t="s">
        <v>300</v>
      </c>
    </row>
    <row r="3049" spans="2:2" x14ac:dyDescent="0.3">
      <c r="B3049" t="s">
        <v>537</v>
      </c>
    </row>
    <row r="3050" spans="2:2" x14ac:dyDescent="0.3">
      <c r="B3050" t="s">
        <v>278</v>
      </c>
    </row>
    <row r="3051" spans="2:2" x14ac:dyDescent="0.3">
      <c r="B3051" t="s">
        <v>230</v>
      </c>
    </row>
    <row r="3052" spans="2:2" x14ac:dyDescent="0.3">
      <c r="B3052" t="s">
        <v>411</v>
      </c>
    </row>
    <row r="3053" spans="2:2" x14ac:dyDescent="0.3">
      <c r="B3053" t="s">
        <v>295</v>
      </c>
    </row>
    <row r="3054" spans="2:2" x14ac:dyDescent="0.3">
      <c r="B3054" t="s">
        <v>238</v>
      </c>
    </row>
    <row r="3055" spans="2:2" x14ac:dyDescent="0.3">
      <c r="B3055" t="s">
        <v>256</v>
      </c>
    </row>
    <row r="3056" spans="2:2" x14ac:dyDescent="0.3">
      <c r="B3056" t="s">
        <v>538</v>
      </c>
    </row>
    <row r="3057" spans="2:2" x14ac:dyDescent="0.3">
      <c r="B3057" t="s">
        <v>238</v>
      </c>
    </row>
    <row r="3058" spans="2:2" x14ac:dyDescent="0.3">
      <c r="B3058" t="s">
        <v>294</v>
      </c>
    </row>
    <row r="3059" spans="2:2" x14ac:dyDescent="0.3">
      <c r="B3059" t="s">
        <v>325</v>
      </c>
    </row>
    <row r="3060" spans="2:2" x14ac:dyDescent="0.3">
      <c r="B3060" t="s">
        <v>202</v>
      </c>
    </row>
    <row r="3061" spans="2:2" x14ac:dyDescent="0.3">
      <c r="B3061" t="s">
        <v>539</v>
      </c>
    </row>
    <row r="3062" spans="2:2" x14ac:dyDescent="0.3">
      <c r="B3062" t="s">
        <v>344</v>
      </c>
    </row>
    <row r="3063" spans="2:2" x14ac:dyDescent="0.3">
      <c r="B3063" t="s">
        <v>448</v>
      </c>
    </row>
    <row r="3064" spans="2:2" x14ac:dyDescent="0.3">
      <c r="B3064" t="s">
        <v>479</v>
      </c>
    </row>
    <row r="3065" spans="2:2" x14ac:dyDescent="0.3">
      <c r="B3065" t="s">
        <v>191</v>
      </c>
    </row>
    <row r="3066" spans="2:2" x14ac:dyDescent="0.3">
      <c r="B3066" t="s">
        <v>479</v>
      </c>
    </row>
    <row r="3067" spans="2:2" x14ac:dyDescent="0.3">
      <c r="B3067" t="s">
        <v>322</v>
      </c>
    </row>
    <row r="3068" spans="2:2" x14ac:dyDescent="0.3">
      <c r="B3068" t="s">
        <v>434</v>
      </c>
    </row>
    <row r="3069" spans="2:2" x14ac:dyDescent="0.3">
      <c r="B3069" t="s">
        <v>284</v>
      </c>
    </row>
    <row r="3070" spans="2:2" x14ac:dyDescent="0.3">
      <c r="B3070" t="s">
        <v>201</v>
      </c>
    </row>
    <row r="3071" spans="2:2" x14ac:dyDescent="0.3">
      <c r="B3071" t="s">
        <v>281</v>
      </c>
    </row>
    <row r="3072" spans="2:2" x14ac:dyDescent="0.3">
      <c r="B3072" t="s">
        <v>323</v>
      </c>
    </row>
    <row r="3073" spans="2:2" x14ac:dyDescent="0.3">
      <c r="B3073" t="s">
        <v>540</v>
      </c>
    </row>
    <row r="3074" spans="2:2" x14ac:dyDescent="0.3">
      <c r="B3074" t="s">
        <v>473</v>
      </c>
    </row>
    <row r="3075" spans="2:2" x14ac:dyDescent="0.3">
      <c r="B3075" t="s">
        <v>298</v>
      </c>
    </row>
    <row r="3076" spans="2:2" x14ac:dyDescent="0.3">
      <c r="B3076" t="s">
        <v>253</v>
      </c>
    </row>
    <row r="3077" spans="2:2" x14ac:dyDescent="0.3">
      <c r="B3077" t="s">
        <v>176</v>
      </c>
    </row>
    <row r="3078" spans="2:2" x14ac:dyDescent="0.3">
      <c r="B3078" t="s">
        <v>199</v>
      </c>
    </row>
    <row r="3079" spans="2:2" x14ac:dyDescent="0.3">
      <c r="B3079" t="s">
        <v>236</v>
      </c>
    </row>
    <row r="3080" spans="2:2" x14ac:dyDescent="0.3">
      <c r="B3080" t="s">
        <v>325</v>
      </c>
    </row>
    <row r="3081" spans="2:2" x14ac:dyDescent="0.3">
      <c r="B3081" t="s">
        <v>176</v>
      </c>
    </row>
    <row r="3082" spans="2:2" x14ac:dyDescent="0.3">
      <c r="B3082" t="s">
        <v>352</v>
      </c>
    </row>
    <row r="3083" spans="2:2" x14ac:dyDescent="0.3">
      <c r="B3083" t="s">
        <v>278</v>
      </c>
    </row>
    <row r="3084" spans="2:2" x14ac:dyDescent="0.3">
      <c r="B3084" t="s">
        <v>541</v>
      </c>
    </row>
    <row r="3085" spans="2:2" x14ac:dyDescent="0.3">
      <c r="B3085" t="s">
        <v>175</v>
      </c>
    </row>
    <row r="3086" spans="2:2" x14ac:dyDescent="0.3">
      <c r="B3086" t="s">
        <v>184</v>
      </c>
    </row>
    <row r="3087" spans="2:2" x14ac:dyDescent="0.3">
      <c r="B3087" t="s">
        <v>312</v>
      </c>
    </row>
    <row r="3088" spans="2:2" x14ac:dyDescent="0.3">
      <c r="B3088" t="s">
        <v>278</v>
      </c>
    </row>
    <row r="3089" spans="2:2" x14ac:dyDescent="0.3">
      <c r="B3089" t="s">
        <v>196</v>
      </c>
    </row>
    <row r="3090" spans="2:2" x14ac:dyDescent="0.3">
      <c r="B3090" t="s">
        <v>530</v>
      </c>
    </row>
    <row r="3091" spans="2:2" x14ac:dyDescent="0.3">
      <c r="B3091" t="s">
        <v>414</v>
      </c>
    </row>
    <row r="3092" spans="2:2" x14ac:dyDescent="0.3">
      <c r="B3092" t="s">
        <v>542</v>
      </c>
    </row>
    <row r="3093" spans="2:2" x14ac:dyDescent="0.3">
      <c r="B3093" t="s">
        <v>411</v>
      </c>
    </row>
    <row r="3094" spans="2:2" x14ac:dyDescent="0.3">
      <c r="B3094" t="s">
        <v>543</v>
      </c>
    </row>
    <row r="3095" spans="2:2" x14ac:dyDescent="0.3">
      <c r="B3095" t="s">
        <v>353</v>
      </c>
    </row>
    <row r="3096" spans="2:2" x14ac:dyDescent="0.3">
      <c r="B3096" t="s">
        <v>196</v>
      </c>
    </row>
    <row r="3097" spans="2:2" x14ac:dyDescent="0.3">
      <c r="B3097" t="s">
        <v>341</v>
      </c>
    </row>
    <row r="3098" spans="2:2" x14ac:dyDescent="0.3">
      <c r="B3098" t="s">
        <v>278</v>
      </c>
    </row>
    <row r="3099" spans="2:2" x14ac:dyDescent="0.3">
      <c r="B3099" t="s">
        <v>299</v>
      </c>
    </row>
    <row r="3100" spans="2:2" x14ac:dyDescent="0.3">
      <c r="B3100" t="s">
        <v>253</v>
      </c>
    </row>
    <row r="3101" spans="2:2" x14ac:dyDescent="0.3">
      <c r="B3101" t="s">
        <v>253</v>
      </c>
    </row>
    <row r="3102" spans="2:2" x14ac:dyDescent="0.3">
      <c r="B3102" t="s">
        <v>253</v>
      </c>
    </row>
    <row r="3103" spans="2:2" x14ac:dyDescent="0.3">
      <c r="B3103" t="s">
        <v>191</v>
      </c>
    </row>
    <row r="3104" spans="2:2" x14ac:dyDescent="0.3">
      <c r="B3104" t="s">
        <v>323</v>
      </c>
    </row>
    <row r="3105" spans="2:2" x14ac:dyDescent="0.3">
      <c r="B3105" t="s">
        <v>216</v>
      </c>
    </row>
    <row r="3106" spans="2:2" x14ac:dyDescent="0.3">
      <c r="B3106" t="s">
        <v>544</v>
      </c>
    </row>
    <row r="3107" spans="2:2" x14ac:dyDescent="0.3">
      <c r="B3107" t="s">
        <v>545</v>
      </c>
    </row>
    <row r="3108" spans="2:2" x14ac:dyDescent="0.3">
      <c r="B3108" t="s">
        <v>341</v>
      </c>
    </row>
    <row r="3109" spans="2:2" x14ac:dyDescent="0.3">
      <c r="B3109" t="s">
        <v>343</v>
      </c>
    </row>
    <row r="3110" spans="2:2" x14ac:dyDescent="0.3">
      <c r="B3110" t="s">
        <v>201</v>
      </c>
    </row>
    <row r="3111" spans="2:2" x14ac:dyDescent="0.3">
      <c r="B3111" t="s">
        <v>353</v>
      </c>
    </row>
    <row r="3112" spans="2:2" x14ac:dyDescent="0.3">
      <c r="B3112" t="s">
        <v>436</v>
      </c>
    </row>
    <row r="3113" spans="2:2" x14ac:dyDescent="0.3">
      <c r="B3113" t="s">
        <v>446</v>
      </c>
    </row>
    <row r="3114" spans="2:2" x14ac:dyDescent="0.3">
      <c r="B3114" t="s">
        <v>546</v>
      </c>
    </row>
    <row r="3115" spans="2:2" x14ac:dyDescent="0.3">
      <c r="B3115" t="s">
        <v>323</v>
      </c>
    </row>
    <row r="3116" spans="2:2" x14ac:dyDescent="0.3">
      <c r="B3116" t="s">
        <v>341</v>
      </c>
    </row>
    <row r="3117" spans="2:2" x14ac:dyDescent="0.3">
      <c r="B3117" t="s">
        <v>547</v>
      </c>
    </row>
    <row r="3118" spans="2:2" x14ac:dyDescent="0.3">
      <c r="B3118" t="s">
        <v>190</v>
      </c>
    </row>
    <row r="3119" spans="2:2" x14ac:dyDescent="0.3">
      <c r="B3119" t="s">
        <v>456</v>
      </c>
    </row>
    <row r="3120" spans="2:2" x14ac:dyDescent="0.3">
      <c r="B3120" t="s">
        <v>423</v>
      </c>
    </row>
    <row r="3121" spans="2:2" x14ac:dyDescent="0.3">
      <c r="B3121" t="s">
        <v>548</v>
      </c>
    </row>
    <row r="3122" spans="2:2" x14ac:dyDescent="0.3">
      <c r="B3122" t="s">
        <v>341</v>
      </c>
    </row>
    <row r="3123" spans="2:2" x14ac:dyDescent="0.3">
      <c r="B3123" t="s">
        <v>395</v>
      </c>
    </row>
    <row r="3124" spans="2:2" x14ac:dyDescent="0.3">
      <c r="B3124" t="s">
        <v>222</v>
      </c>
    </row>
    <row r="3125" spans="2:2" x14ac:dyDescent="0.3">
      <c r="B3125" t="s">
        <v>542</v>
      </c>
    </row>
    <row r="3126" spans="2:2" x14ac:dyDescent="0.3">
      <c r="B3126" t="s">
        <v>298</v>
      </c>
    </row>
    <row r="3127" spans="2:2" x14ac:dyDescent="0.3">
      <c r="B3127" t="s">
        <v>243</v>
      </c>
    </row>
    <row r="3128" spans="2:2" x14ac:dyDescent="0.3">
      <c r="B3128" t="s">
        <v>549</v>
      </c>
    </row>
    <row r="3129" spans="2:2" x14ac:dyDescent="0.3">
      <c r="B3129" t="s">
        <v>272</v>
      </c>
    </row>
    <row r="3130" spans="2:2" x14ac:dyDescent="0.3">
      <c r="B3130" t="s">
        <v>253</v>
      </c>
    </row>
    <row r="3131" spans="2:2" x14ac:dyDescent="0.3">
      <c r="B3131" t="s">
        <v>395</v>
      </c>
    </row>
    <row r="3132" spans="2:2" x14ac:dyDescent="0.3">
      <c r="B3132" t="s">
        <v>550</v>
      </c>
    </row>
    <row r="3133" spans="2:2" x14ac:dyDescent="0.3">
      <c r="B3133" t="s">
        <v>551</v>
      </c>
    </row>
    <row r="3134" spans="2:2" x14ac:dyDescent="0.3">
      <c r="B3134" t="s">
        <v>552</v>
      </c>
    </row>
    <row r="3135" spans="2:2" x14ac:dyDescent="0.3">
      <c r="B3135" t="s">
        <v>341</v>
      </c>
    </row>
    <row r="3136" spans="2:2" x14ac:dyDescent="0.3">
      <c r="B3136" t="s">
        <v>174</v>
      </c>
    </row>
    <row r="3137" spans="2:2" x14ac:dyDescent="0.3">
      <c r="B3137" t="s">
        <v>190</v>
      </c>
    </row>
    <row r="3138" spans="2:2" x14ac:dyDescent="0.3">
      <c r="B3138" t="s">
        <v>553</v>
      </c>
    </row>
    <row r="3139" spans="2:2" x14ac:dyDescent="0.3">
      <c r="B3139" t="s">
        <v>344</v>
      </c>
    </row>
    <row r="3140" spans="2:2" x14ac:dyDescent="0.3">
      <c r="B3140" t="s">
        <v>341</v>
      </c>
    </row>
    <row r="3141" spans="2:2" x14ac:dyDescent="0.3">
      <c r="B3141" t="s">
        <v>554</v>
      </c>
    </row>
    <row r="3142" spans="2:2" x14ac:dyDescent="0.3">
      <c r="B3142" t="s">
        <v>555</v>
      </c>
    </row>
    <row r="3143" spans="2:2" x14ac:dyDescent="0.3">
      <c r="B3143" t="s">
        <v>341</v>
      </c>
    </row>
    <row r="3144" spans="2:2" x14ac:dyDescent="0.3">
      <c r="B3144" t="s">
        <v>484</v>
      </c>
    </row>
    <row r="3145" spans="2:2" x14ac:dyDescent="0.3">
      <c r="B3145" t="s">
        <v>556</v>
      </c>
    </row>
    <row r="3146" spans="2:2" x14ac:dyDescent="0.3">
      <c r="B3146" t="s">
        <v>459</v>
      </c>
    </row>
    <row r="3147" spans="2:2" x14ac:dyDescent="0.3">
      <c r="B3147" t="s">
        <v>459</v>
      </c>
    </row>
    <row r="3148" spans="2:2" x14ac:dyDescent="0.3">
      <c r="B3148" t="s">
        <v>557</v>
      </c>
    </row>
    <row r="3149" spans="2:2" x14ac:dyDescent="0.3">
      <c r="B3149" t="s">
        <v>558</v>
      </c>
    </row>
    <row r="3150" spans="2:2" x14ac:dyDescent="0.3">
      <c r="B3150" t="s">
        <v>176</v>
      </c>
    </row>
    <row r="3151" spans="2:2" x14ac:dyDescent="0.3">
      <c r="B3151" t="s">
        <v>541</v>
      </c>
    </row>
    <row r="3152" spans="2:2" x14ac:dyDescent="0.3">
      <c r="B3152" t="s">
        <v>559</v>
      </c>
    </row>
    <row r="3153" spans="2:2" x14ac:dyDescent="0.3">
      <c r="B3153" t="s">
        <v>560</v>
      </c>
    </row>
    <row r="3154" spans="2:2" x14ac:dyDescent="0.3">
      <c r="B3154" t="s">
        <v>561</v>
      </c>
    </row>
    <row r="3155" spans="2:2" x14ac:dyDescent="0.3">
      <c r="B3155" t="s">
        <v>562</v>
      </c>
    </row>
    <row r="3156" spans="2:2" x14ac:dyDescent="0.3">
      <c r="B3156" t="s">
        <v>482</v>
      </c>
    </row>
    <row r="3157" spans="2:2" x14ac:dyDescent="0.3">
      <c r="B3157" t="s">
        <v>245</v>
      </c>
    </row>
    <row r="3158" spans="2:2" x14ac:dyDescent="0.3">
      <c r="B3158" t="s">
        <v>556</v>
      </c>
    </row>
    <row r="3159" spans="2:2" x14ac:dyDescent="0.3">
      <c r="B3159" t="s">
        <v>194</v>
      </c>
    </row>
    <row r="3160" spans="2:2" x14ac:dyDescent="0.3">
      <c r="B3160" t="s">
        <v>441</v>
      </c>
    </row>
    <row r="3161" spans="2:2" x14ac:dyDescent="0.3">
      <c r="B3161" t="s">
        <v>300</v>
      </c>
    </row>
    <row r="3162" spans="2:2" x14ac:dyDescent="0.3">
      <c r="B3162" t="s">
        <v>300</v>
      </c>
    </row>
    <row r="3163" spans="2:2" x14ac:dyDescent="0.3">
      <c r="B3163" t="s">
        <v>323</v>
      </c>
    </row>
    <row r="3164" spans="2:2" x14ac:dyDescent="0.3">
      <c r="B3164" t="s">
        <v>563</v>
      </c>
    </row>
    <row r="3165" spans="2:2" x14ac:dyDescent="0.3">
      <c r="B3165" t="s">
        <v>564</v>
      </c>
    </row>
    <row r="3166" spans="2:2" x14ac:dyDescent="0.3">
      <c r="B3166" t="s">
        <v>565</v>
      </c>
    </row>
    <row r="3167" spans="2:2" x14ac:dyDescent="0.3">
      <c r="B3167" t="s">
        <v>459</v>
      </c>
    </row>
    <row r="3168" spans="2:2" x14ac:dyDescent="0.3">
      <c r="B3168" t="s">
        <v>566</v>
      </c>
    </row>
    <row r="3169" spans="2:2" x14ac:dyDescent="0.3">
      <c r="B3169" t="s">
        <v>329</v>
      </c>
    </row>
    <row r="3170" spans="2:2" x14ac:dyDescent="0.3">
      <c r="B3170" t="s">
        <v>208</v>
      </c>
    </row>
    <row r="3171" spans="2:2" x14ac:dyDescent="0.3">
      <c r="B3171" t="s">
        <v>196</v>
      </c>
    </row>
    <row r="3172" spans="2:2" x14ac:dyDescent="0.3">
      <c r="B3172" t="s">
        <v>298</v>
      </c>
    </row>
    <row r="3173" spans="2:2" x14ac:dyDescent="0.3">
      <c r="B3173" t="s">
        <v>567</v>
      </c>
    </row>
    <row r="3174" spans="2:2" x14ac:dyDescent="0.3">
      <c r="B3174" t="s">
        <v>568</v>
      </c>
    </row>
    <row r="3175" spans="2:2" x14ac:dyDescent="0.3">
      <c r="B3175" t="s">
        <v>388</v>
      </c>
    </row>
    <row r="3176" spans="2:2" x14ac:dyDescent="0.3">
      <c r="B3176" t="s">
        <v>344</v>
      </c>
    </row>
    <row r="3177" spans="2:2" x14ac:dyDescent="0.3">
      <c r="B3177" t="s">
        <v>344</v>
      </c>
    </row>
    <row r="3178" spans="2:2" x14ac:dyDescent="0.3">
      <c r="B3178" t="s">
        <v>544</v>
      </c>
    </row>
    <row r="3179" spans="2:2" x14ac:dyDescent="0.3">
      <c r="B3179" t="s">
        <v>176</v>
      </c>
    </row>
    <row r="3180" spans="2:2" x14ac:dyDescent="0.3">
      <c r="B3180" t="s">
        <v>300</v>
      </c>
    </row>
    <row r="3181" spans="2:2" x14ac:dyDescent="0.3">
      <c r="B3181" t="s">
        <v>344</v>
      </c>
    </row>
    <row r="3182" spans="2:2" x14ac:dyDescent="0.3">
      <c r="B3182" t="s">
        <v>341</v>
      </c>
    </row>
    <row r="3183" spans="2:2" x14ac:dyDescent="0.3">
      <c r="B3183" t="s">
        <v>318</v>
      </c>
    </row>
    <row r="3184" spans="2:2" x14ac:dyDescent="0.3">
      <c r="B3184" t="s">
        <v>298</v>
      </c>
    </row>
    <row r="3185" spans="2:2" x14ac:dyDescent="0.3">
      <c r="B3185" t="s">
        <v>569</v>
      </c>
    </row>
    <row r="3186" spans="2:2" x14ac:dyDescent="0.3">
      <c r="B3186" t="s">
        <v>570</v>
      </c>
    </row>
    <row r="3187" spans="2:2" x14ac:dyDescent="0.3">
      <c r="B3187" t="s">
        <v>464</v>
      </c>
    </row>
    <row r="3188" spans="2:2" x14ac:dyDescent="0.3">
      <c r="B3188" t="s">
        <v>479</v>
      </c>
    </row>
    <row r="3189" spans="2:2" x14ac:dyDescent="0.3">
      <c r="B3189" t="s">
        <v>571</v>
      </c>
    </row>
    <row r="3190" spans="2:2" x14ac:dyDescent="0.3">
      <c r="B3190" t="s">
        <v>572</v>
      </c>
    </row>
    <row r="3191" spans="2:2" x14ac:dyDescent="0.3">
      <c r="B3191" t="s">
        <v>278</v>
      </c>
    </row>
    <row r="3192" spans="2:2" x14ac:dyDescent="0.3">
      <c r="B3192" t="s">
        <v>194</v>
      </c>
    </row>
    <row r="3193" spans="2:2" x14ac:dyDescent="0.3">
      <c r="B3193" t="s">
        <v>409</v>
      </c>
    </row>
    <row r="3194" spans="2:2" x14ac:dyDescent="0.3">
      <c r="B3194" t="s">
        <v>573</v>
      </c>
    </row>
    <row r="3195" spans="2:2" x14ac:dyDescent="0.3">
      <c r="B3195" t="s">
        <v>507</v>
      </c>
    </row>
    <row r="3196" spans="2:2" x14ac:dyDescent="0.3">
      <c r="B3196" t="s">
        <v>411</v>
      </c>
    </row>
    <row r="3197" spans="2:2" x14ac:dyDescent="0.3">
      <c r="B3197" t="s">
        <v>574</v>
      </c>
    </row>
    <row r="3198" spans="2:2" x14ac:dyDescent="0.3">
      <c r="B3198" t="s">
        <v>318</v>
      </c>
    </row>
    <row r="3199" spans="2:2" x14ac:dyDescent="0.3">
      <c r="B3199" t="s">
        <v>377</v>
      </c>
    </row>
    <row r="3200" spans="2:2" x14ac:dyDescent="0.3">
      <c r="B3200" t="s">
        <v>352</v>
      </c>
    </row>
    <row r="3201" spans="2:2" x14ac:dyDescent="0.3">
      <c r="B3201" t="s">
        <v>300</v>
      </c>
    </row>
    <row r="3202" spans="2:2" x14ac:dyDescent="0.3">
      <c r="B3202" t="s">
        <v>544</v>
      </c>
    </row>
    <row r="3203" spans="2:2" x14ac:dyDescent="0.3">
      <c r="B3203" t="s">
        <v>436</v>
      </c>
    </row>
    <row r="3204" spans="2:2" x14ac:dyDescent="0.3">
      <c r="B3204" t="s">
        <v>575</v>
      </c>
    </row>
    <row r="3205" spans="2:2" x14ac:dyDescent="0.3">
      <c r="B3205" t="s">
        <v>341</v>
      </c>
    </row>
    <row r="3206" spans="2:2" x14ac:dyDescent="0.3">
      <c r="B3206" t="s">
        <v>196</v>
      </c>
    </row>
    <row r="3207" spans="2:2" x14ac:dyDescent="0.3">
      <c r="B3207" t="s">
        <v>294</v>
      </c>
    </row>
    <row r="3208" spans="2:2" x14ac:dyDescent="0.3">
      <c r="B3208" t="s">
        <v>194</v>
      </c>
    </row>
    <row r="3209" spans="2:2" x14ac:dyDescent="0.3">
      <c r="B3209" t="s">
        <v>178</v>
      </c>
    </row>
    <row r="3210" spans="2:2" x14ac:dyDescent="0.3">
      <c r="B3210" t="s">
        <v>576</v>
      </c>
    </row>
    <row r="3211" spans="2:2" x14ac:dyDescent="0.3">
      <c r="B3211" t="s">
        <v>190</v>
      </c>
    </row>
    <row r="3212" spans="2:2" x14ac:dyDescent="0.3">
      <c r="B3212" t="s">
        <v>201</v>
      </c>
    </row>
    <row r="3213" spans="2:2" x14ac:dyDescent="0.3">
      <c r="B3213" t="s">
        <v>191</v>
      </c>
    </row>
    <row r="3214" spans="2:2" x14ac:dyDescent="0.3">
      <c r="B3214" t="s">
        <v>454</v>
      </c>
    </row>
    <row r="3215" spans="2:2" x14ac:dyDescent="0.3">
      <c r="B3215" t="s">
        <v>367</v>
      </c>
    </row>
    <row r="3216" spans="2:2" x14ac:dyDescent="0.3">
      <c r="B3216" t="s">
        <v>577</v>
      </c>
    </row>
    <row r="3217" spans="2:2" x14ac:dyDescent="0.3">
      <c r="B3217" t="s">
        <v>344</v>
      </c>
    </row>
    <row r="3218" spans="2:2" x14ac:dyDescent="0.3">
      <c r="B3218" t="s">
        <v>578</v>
      </c>
    </row>
    <row r="3219" spans="2:2" x14ac:dyDescent="0.3">
      <c r="B3219" t="s">
        <v>219</v>
      </c>
    </row>
    <row r="3220" spans="2:2" x14ac:dyDescent="0.3">
      <c r="B3220" t="s">
        <v>363</v>
      </c>
    </row>
    <row r="3221" spans="2:2" x14ac:dyDescent="0.3">
      <c r="B3221" t="s">
        <v>477</v>
      </c>
    </row>
    <row r="3222" spans="2:2" x14ac:dyDescent="0.3">
      <c r="B3222" t="s">
        <v>579</v>
      </c>
    </row>
    <row r="3223" spans="2:2" x14ac:dyDescent="0.3">
      <c r="B3223" t="s">
        <v>233</v>
      </c>
    </row>
    <row r="3224" spans="2:2" x14ac:dyDescent="0.3">
      <c r="B3224" t="s">
        <v>447</v>
      </c>
    </row>
    <row r="3225" spans="2:2" x14ac:dyDescent="0.3">
      <c r="B3225" t="s">
        <v>580</v>
      </c>
    </row>
    <row r="3226" spans="2:2" x14ac:dyDescent="0.3">
      <c r="B3226" t="s">
        <v>190</v>
      </c>
    </row>
    <row r="3227" spans="2:2" x14ac:dyDescent="0.3">
      <c r="B3227" t="s">
        <v>196</v>
      </c>
    </row>
    <row r="3228" spans="2:2" x14ac:dyDescent="0.3">
      <c r="B3228" t="s">
        <v>581</v>
      </c>
    </row>
    <row r="3229" spans="2:2" x14ac:dyDescent="0.3">
      <c r="B3229" t="s">
        <v>190</v>
      </c>
    </row>
    <row r="3230" spans="2:2" x14ac:dyDescent="0.3">
      <c r="B3230" t="s">
        <v>582</v>
      </c>
    </row>
    <row r="3231" spans="2:2" x14ac:dyDescent="0.3">
      <c r="B3231" t="s">
        <v>176</v>
      </c>
    </row>
    <row r="3232" spans="2:2" x14ac:dyDescent="0.3">
      <c r="B3232" t="s">
        <v>273</v>
      </c>
    </row>
    <row r="3233" spans="2:2" x14ac:dyDescent="0.3">
      <c r="B3233" t="s">
        <v>583</v>
      </c>
    </row>
    <row r="3234" spans="2:2" x14ac:dyDescent="0.3">
      <c r="B3234" t="s">
        <v>584</v>
      </c>
    </row>
    <row r="3235" spans="2:2" x14ac:dyDescent="0.3">
      <c r="B3235" t="s">
        <v>585</v>
      </c>
    </row>
    <row r="3236" spans="2:2" x14ac:dyDescent="0.3">
      <c r="B3236" t="s">
        <v>279</v>
      </c>
    </row>
    <row r="3237" spans="2:2" x14ac:dyDescent="0.3">
      <c r="B3237" t="s">
        <v>341</v>
      </c>
    </row>
    <row r="3238" spans="2:2" x14ac:dyDescent="0.3">
      <c r="B3238" t="s">
        <v>506</v>
      </c>
    </row>
    <row r="3239" spans="2:2" x14ac:dyDescent="0.3">
      <c r="B3239" t="s">
        <v>479</v>
      </c>
    </row>
    <row r="3240" spans="2:2" x14ac:dyDescent="0.3">
      <c r="B3240" t="s">
        <v>586</v>
      </c>
    </row>
    <row r="3241" spans="2:2" x14ac:dyDescent="0.3">
      <c r="B3241" t="s">
        <v>587</v>
      </c>
    </row>
    <row r="3242" spans="2:2" x14ac:dyDescent="0.3">
      <c r="B3242" t="s">
        <v>193</v>
      </c>
    </row>
    <row r="3243" spans="2:2" x14ac:dyDescent="0.3">
      <c r="B3243" t="s">
        <v>424</v>
      </c>
    </row>
    <row r="3244" spans="2:2" x14ac:dyDescent="0.3">
      <c r="B3244" t="s">
        <v>443</v>
      </c>
    </row>
    <row r="3245" spans="2:2" x14ac:dyDescent="0.3">
      <c r="B3245" t="s">
        <v>373</v>
      </c>
    </row>
    <row r="3246" spans="2:2" x14ac:dyDescent="0.3">
      <c r="B3246" t="s">
        <v>201</v>
      </c>
    </row>
    <row r="3247" spans="2:2" x14ac:dyDescent="0.3">
      <c r="B3247" t="s">
        <v>300</v>
      </c>
    </row>
    <row r="3248" spans="2:2" x14ac:dyDescent="0.3">
      <c r="B3248" t="s">
        <v>323</v>
      </c>
    </row>
    <row r="3249" spans="2:2" x14ac:dyDescent="0.3">
      <c r="B3249" t="s">
        <v>222</v>
      </c>
    </row>
    <row r="3250" spans="2:2" x14ac:dyDescent="0.3">
      <c r="B3250" t="s">
        <v>196</v>
      </c>
    </row>
    <row r="3251" spans="2:2" x14ac:dyDescent="0.3">
      <c r="B3251" t="s">
        <v>305</v>
      </c>
    </row>
    <row r="3252" spans="2:2" x14ac:dyDescent="0.3">
      <c r="B3252" t="s">
        <v>278</v>
      </c>
    </row>
    <row r="3253" spans="2:2" x14ac:dyDescent="0.3">
      <c r="B3253" t="s">
        <v>234</v>
      </c>
    </row>
    <row r="3254" spans="2:2" x14ac:dyDescent="0.3">
      <c r="B3254" t="s">
        <v>300</v>
      </c>
    </row>
    <row r="3255" spans="2:2" x14ac:dyDescent="0.3">
      <c r="B3255" t="s">
        <v>278</v>
      </c>
    </row>
    <row r="3256" spans="2:2" x14ac:dyDescent="0.3">
      <c r="B3256" t="s">
        <v>305</v>
      </c>
    </row>
    <row r="3257" spans="2:2" x14ac:dyDescent="0.3">
      <c r="B3257" t="s">
        <v>588</v>
      </c>
    </row>
    <row r="3258" spans="2:2" x14ac:dyDescent="0.3">
      <c r="B3258" t="s">
        <v>428</v>
      </c>
    </row>
    <row r="3259" spans="2:2" x14ac:dyDescent="0.3">
      <c r="B3259" t="s">
        <v>344</v>
      </c>
    </row>
    <row r="3260" spans="2:2" x14ac:dyDescent="0.3">
      <c r="B3260" t="s">
        <v>278</v>
      </c>
    </row>
    <row r="3261" spans="2:2" x14ac:dyDescent="0.3">
      <c r="B3261" t="s">
        <v>589</v>
      </c>
    </row>
    <row r="3262" spans="2:2" x14ac:dyDescent="0.3">
      <c r="B3262" t="s">
        <v>298</v>
      </c>
    </row>
    <row r="3263" spans="2:2" x14ac:dyDescent="0.3">
      <c r="B3263" t="s">
        <v>175</v>
      </c>
    </row>
    <row r="3264" spans="2:2" x14ac:dyDescent="0.3">
      <c r="B3264" t="s">
        <v>381</v>
      </c>
    </row>
    <row r="3265" spans="2:2" x14ac:dyDescent="0.3">
      <c r="B3265" t="s">
        <v>201</v>
      </c>
    </row>
    <row r="3266" spans="2:2" x14ac:dyDescent="0.3">
      <c r="B3266" t="s">
        <v>577</v>
      </c>
    </row>
    <row r="3267" spans="2:2" x14ac:dyDescent="0.3">
      <c r="B3267" t="s">
        <v>341</v>
      </c>
    </row>
    <row r="3268" spans="2:2" x14ac:dyDescent="0.3">
      <c r="B3268" t="s">
        <v>269</v>
      </c>
    </row>
    <row r="3269" spans="2:2" x14ac:dyDescent="0.3">
      <c r="B3269" t="s">
        <v>285</v>
      </c>
    </row>
    <row r="3270" spans="2:2" x14ac:dyDescent="0.3">
      <c r="B3270" t="s">
        <v>298</v>
      </c>
    </row>
    <row r="3271" spans="2:2" x14ac:dyDescent="0.3">
      <c r="B3271" t="s">
        <v>590</v>
      </c>
    </row>
    <row r="3272" spans="2:2" x14ac:dyDescent="0.3">
      <c r="B3272" t="s">
        <v>591</v>
      </c>
    </row>
    <row r="3273" spans="2:2" x14ac:dyDescent="0.3">
      <c r="B3273" t="s">
        <v>305</v>
      </c>
    </row>
    <row r="3274" spans="2:2" x14ac:dyDescent="0.3">
      <c r="B3274" t="s">
        <v>592</v>
      </c>
    </row>
    <row r="3275" spans="2:2" x14ac:dyDescent="0.3">
      <c r="B3275" t="s">
        <v>202</v>
      </c>
    </row>
    <row r="3276" spans="2:2" x14ac:dyDescent="0.3">
      <c r="B3276" t="s">
        <v>179</v>
      </c>
    </row>
    <row r="3277" spans="2:2" x14ac:dyDescent="0.3">
      <c r="B3277" t="s">
        <v>265</v>
      </c>
    </row>
    <row r="3278" spans="2:2" x14ac:dyDescent="0.3">
      <c r="B3278" t="s">
        <v>323</v>
      </c>
    </row>
    <row r="3279" spans="2:2" x14ac:dyDescent="0.3">
      <c r="B3279" t="s">
        <v>196</v>
      </c>
    </row>
    <row r="3280" spans="2:2" x14ac:dyDescent="0.3">
      <c r="B3280" t="s">
        <v>298</v>
      </c>
    </row>
    <row r="3281" spans="2:2" x14ac:dyDescent="0.3">
      <c r="B3281" t="s">
        <v>593</v>
      </c>
    </row>
    <row r="3282" spans="2:2" x14ac:dyDescent="0.3">
      <c r="B3282" t="s">
        <v>325</v>
      </c>
    </row>
    <row r="3283" spans="2:2" x14ac:dyDescent="0.3">
      <c r="B3283" t="s">
        <v>278</v>
      </c>
    </row>
    <row r="3284" spans="2:2" x14ac:dyDescent="0.3">
      <c r="B3284" t="s">
        <v>353</v>
      </c>
    </row>
    <row r="3285" spans="2:2" x14ac:dyDescent="0.3">
      <c r="B3285" t="s">
        <v>318</v>
      </c>
    </row>
    <row r="3286" spans="2:2" x14ac:dyDescent="0.3">
      <c r="B3286" t="s">
        <v>395</v>
      </c>
    </row>
    <row r="3287" spans="2:2" x14ac:dyDescent="0.3">
      <c r="B3287" t="s">
        <v>190</v>
      </c>
    </row>
    <row r="3288" spans="2:2" x14ac:dyDescent="0.3">
      <c r="B3288" t="s">
        <v>410</v>
      </c>
    </row>
    <row r="3289" spans="2:2" x14ac:dyDescent="0.3">
      <c r="B3289" t="s">
        <v>341</v>
      </c>
    </row>
    <row r="3290" spans="2:2" x14ac:dyDescent="0.3">
      <c r="B3290" t="s">
        <v>411</v>
      </c>
    </row>
    <row r="3291" spans="2:2" x14ac:dyDescent="0.3">
      <c r="B3291" t="s">
        <v>594</v>
      </c>
    </row>
    <row r="3292" spans="2:2" x14ac:dyDescent="0.3">
      <c r="B3292" t="s">
        <v>595</v>
      </c>
    </row>
    <row r="3293" spans="2:2" x14ac:dyDescent="0.3">
      <c r="B3293" t="s">
        <v>409</v>
      </c>
    </row>
    <row r="3294" spans="2:2" x14ac:dyDescent="0.3">
      <c r="B3294" t="s">
        <v>286</v>
      </c>
    </row>
    <row r="3295" spans="2:2" x14ac:dyDescent="0.3">
      <c r="B3295" t="s">
        <v>278</v>
      </c>
    </row>
    <row r="3296" spans="2:2" x14ac:dyDescent="0.3">
      <c r="B3296" t="s">
        <v>298</v>
      </c>
    </row>
    <row r="3297" spans="2:2" x14ac:dyDescent="0.3">
      <c r="B3297" t="s">
        <v>537</v>
      </c>
    </row>
    <row r="3298" spans="2:2" x14ac:dyDescent="0.3">
      <c r="B3298" t="s">
        <v>596</v>
      </c>
    </row>
    <row r="3299" spans="2:2" x14ac:dyDescent="0.3">
      <c r="B3299" t="s">
        <v>243</v>
      </c>
    </row>
    <row r="3300" spans="2:2" x14ac:dyDescent="0.3">
      <c r="B3300" t="s">
        <v>597</v>
      </c>
    </row>
    <row r="3301" spans="2:2" x14ac:dyDescent="0.3">
      <c r="B3301" t="s">
        <v>598</v>
      </c>
    </row>
    <row r="3302" spans="2:2" x14ac:dyDescent="0.3">
      <c r="B3302" t="s">
        <v>295</v>
      </c>
    </row>
    <row r="3303" spans="2:2" x14ac:dyDescent="0.3">
      <c r="B3303" t="s">
        <v>341</v>
      </c>
    </row>
    <row r="3304" spans="2:2" x14ac:dyDescent="0.3">
      <c r="B3304" t="s">
        <v>298</v>
      </c>
    </row>
    <row r="3305" spans="2:2" x14ac:dyDescent="0.3">
      <c r="B3305" t="s">
        <v>432</v>
      </c>
    </row>
    <row r="3306" spans="2:2" x14ac:dyDescent="0.3">
      <c r="B3306" t="s">
        <v>373</v>
      </c>
    </row>
    <row r="3307" spans="2:2" x14ac:dyDescent="0.3">
      <c r="B3307" t="s">
        <v>343</v>
      </c>
    </row>
    <row r="3308" spans="2:2" x14ac:dyDescent="0.3">
      <c r="B3308" t="s">
        <v>599</v>
      </c>
    </row>
    <row r="3309" spans="2:2" x14ac:dyDescent="0.3">
      <c r="B3309" t="s">
        <v>489</v>
      </c>
    </row>
    <row r="3310" spans="2:2" x14ac:dyDescent="0.3">
      <c r="B3310" t="s">
        <v>284</v>
      </c>
    </row>
    <row r="3311" spans="2:2" x14ac:dyDescent="0.3">
      <c r="B3311" t="s">
        <v>344</v>
      </c>
    </row>
    <row r="3312" spans="2:2" x14ac:dyDescent="0.3">
      <c r="B3312" t="s">
        <v>300</v>
      </c>
    </row>
    <row r="3313" spans="2:2" x14ac:dyDescent="0.3">
      <c r="B3313" t="s">
        <v>369</v>
      </c>
    </row>
    <row r="3314" spans="2:2" x14ac:dyDescent="0.3">
      <c r="B3314" t="s">
        <v>396</v>
      </c>
    </row>
    <row r="3315" spans="2:2" x14ac:dyDescent="0.3">
      <c r="B3315" t="s">
        <v>243</v>
      </c>
    </row>
    <row r="3316" spans="2:2" x14ac:dyDescent="0.3">
      <c r="B3316" t="s">
        <v>600</v>
      </c>
    </row>
    <row r="3317" spans="2:2" x14ac:dyDescent="0.3">
      <c r="B3317" t="s">
        <v>461</v>
      </c>
    </row>
    <row r="3318" spans="2:2" x14ac:dyDescent="0.3">
      <c r="B3318" t="s">
        <v>601</v>
      </c>
    </row>
    <row r="3319" spans="2:2" x14ac:dyDescent="0.3">
      <c r="B3319" t="s">
        <v>300</v>
      </c>
    </row>
    <row r="3320" spans="2:2" x14ac:dyDescent="0.3">
      <c r="B3320" t="s">
        <v>602</v>
      </c>
    </row>
    <row r="3321" spans="2:2" x14ac:dyDescent="0.3">
      <c r="B3321" t="s">
        <v>396</v>
      </c>
    </row>
    <row r="3322" spans="2:2" x14ac:dyDescent="0.3">
      <c r="B3322" t="s">
        <v>322</v>
      </c>
    </row>
    <row r="3323" spans="2:2" x14ac:dyDescent="0.3">
      <c r="B3323" t="s">
        <v>603</v>
      </c>
    </row>
    <row r="3324" spans="2:2" x14ac:dyDescent="0.3">
      <c r="B3324" t="s">
        <v>278</v>
      </c>
    </row>
    <row r="3325" spans="2:2" x14ac:dyDescent="0.3">
      <c r="B3325" t="s">
        <v>410</v>
      </c>
    </row>
    <row r="3326" spans="2:2" x14ac:dyDescent="0.3">
      <c r="B3326" t="s">
        <v>570</v>
      </c>
    </row>
    <row r="3327" spans="2:2" x14ac:dyDescent="0.3">
      <c r="B3327" t="s">
        <v>604</v>
      </c>
    </row>
    <row r="3328" spans="2:2" x14ac:dyDescent="0.3">
      <c r="B3328" t="s">
        <v>341</v>
      </c>
    </row>
    <row r="3329" spans="2:2" x14ac:dyDescent="0.3">
      <c r="B3329" t="s">
        <v>256</v>
      </c>
    </row>
    <row r="3330" spans="2:2" x14ac:dyDescent="0.3">
      <c r="B3330" t="s">
        <v>351</v>
      </c>
    </row>
    <row r="3331" spans="2:2" x14ac:dyDescent="0.3">
      <c r="B3331" t="s">
        <v>243</v>
      </c>
    </row>
    <row r="3332" spans="2:2" x14ac:dyDescent="0.3">
      <c r="B3332" t="s">
        <v>217</v>
      </c>
    </row>
    <row r="3333" spans="2:2" x14ac:dyDescent="0.3">
      <c r="B3333" t="s">
        <v>224</v>
      </c>
    </row>
    <row r="3334" spans="2:2" x14ac:dyDescent="0.3">
      <c r="B3334" t="s">
        <v>175</v>
      </c>
    </row>
    <row r="3335" spans="2:2" x14ac:dyDescent="0.3">
      <c r="B3335" t="s">
        <v>191</v>
      </c>
    </row>
    <row r="3336" spans="2:2" x14ac:dyDescent="0.3">
      <c r="B3336" t="s">
        <v>487</v>
      </c>
    </row>
    <row r="3337" spans="2:2" x14ac:dyDescent="0.3">
      <c r="B3337" t="s">
        <v>233</v>
      </c>
    </row>
    <row r="3338" spans="2:2" x14ac:dyDescent="0.3">
      <c r="B3338" t="s">
        <v>222</v>
      </c>
    </row>
    <row r="3339" spans="2:2" x14ac:dyDescent="0.3">
      <c r="B3339" t="s">
        <v>409</v>
      </c>
    </row>
    <row r="3340" spans="2:2" x14ac:dyDescent="0.3">
      <c r="B3340" t="s">
        <v>521</v>
      </c>
    </row>
    <row r="3341" spans="2:2" x14ac:dyDescent="0.3">
      <c r="B3341" t="s">
        <v>300</v>
      </c>
    </row>
    <row r="3342" spans="2:2" x14ac:dyDescent="0.3">
      <c r="B3342" t="s">
        <v>605</v>
      </c>
    </row>
    <row r="3343" spans="2:2" x14ac:dyDescent="0.3">
      <c r="B3343" t="s">
        <v>341</v>
      </c>
    </row>
    <row r="3344" spans="2:2" x14ac:dyDescent="0.3">
      <c r="B3344" t="s">
        <v>409</v>
      </c>
    </row>
    <row r="3345" spans="2:2" x14ac:dyDescent="0.3">
      <c r="B3345" t="s">
        <v>606</v>
      </c>
    </row>
    <row r="3346" spans="2:2" x14ac:dyDescent="0.3">
      <c r="B3346" t="s">
        <v>358</v>
      </c>
    </row>
    <row r="3347" spans="2:2" x14ac:dyDescent="0.3">
      <c r="B3347" t="s">
        <v>352</v>
      </c>
    </row>
    <row r="3348" spans="2:2" x14ac:dyDescent="0.3">
      <c r="B3348" t="s">
        <v>411</v>
      </c>
    </row>
    <row r="3349" spans="2:2" x14ac:dyDescent="0.3">
      <c r="B3349" t="s">
        <v>190</v>
      </c>
    </row>
    <row r="3350" spans="2:2" x14ac:dyDescent="0.3">
      <c r="B3350" t="s">
        <v>607</v>
      </c>
    </row>
    <row r="3351" spans="2:2" x14ac:dyDescent="0.3">
      <c r="B3351" t="s">
        <v>318</v>
      </c>
    </row>
    <row r="3352" spans="2:2" x14ac:dyDescent="0.3">
      <c r="B3352" t="s">
        <v>373</v>
      </c>
    </row>
    <row r="3353" spans="2:2" x14ac:dyDescent="0.3">
      <c r="B3353" t="s">
        <v>537</v>
      </c>
    </row>
    <row r="3354" spans="2:2" x14ac:dyDescent="0.3">
      <c r="B3354" t="s">
        <v>233</v>
      </c>
    </row>
    <row r="3355" spans="2:2" x14ac:dyDescent="0.3">
      <c r="B3355" t="s">
        <v>605</v>
      </c>
    </row>
    <row r="3356" spans="2:2" x14ac:dyDescent="0.3">
      <c r="B3356" t="s">
        <v>298</v>
      </c>
    </row>
    <row r="3357" spans="2:2" x14ac:dyDescent="0.3">
      <c r="B3357" t="s">
        <v>373</v>
      </c>
    </row>
    <row r="3358" spans="2:2" x14ac:dyDescent="0.3">
      <c r="B3358" t="s">
        <v>602</v>
      </c>
    </row>
    <row r="3359" spans="2:2" x14ac:dyDescent="0.3">
      <c r="B3359" t="s">
        <v>487</v>
      </c>
    </row>
    <row r="3360" spans="2:2" x14ac:dyDescent="0.3">
      <c r="B3360" t="s">
        <v>443</v>
      </c>
    </row>
    <row r="3361" spans="2:2" x14ac:dyDescent="0.3">
      <c r="B3361" t="s">
        <v>507</v>
      </c>
    </row>
    <row r="3362" spans="2:2" x14ac:dyDescent="0.3">
      <c r="B3362" t="s">
        <v>406</v>
      </c>
    </row>
    <row r="3363" spans="2:2" x14ac:dyDescent="0.3">
      <c r="B3363" t="s">
        <v>373</v>
      </c>
    </row>
    <row r="3364" spans="2:2" x14ac:dyDescent="0.3">
      <c r="B3364" t="s">
        <v>508</v>
      </c>
    </row>
    <row r="3365" spans="2:2" x14ac:dyDescent="0.3">
      <c r="B3365" t="s">
        <v>608</v>
      </c>
    </row>
    <row r="3366" spans="2:2" x14ac:dyDescent="0.3">
      <c r="B3366" t="s">
        <v>609</v>
      </c>
    </row>
    <row r="3367" spans="2:2" x14ac:dyDescent="0.3">
      <c r="B3367" t="s">
        <v>278</v>
      </c>
    </row>
    <row r="3368" spans="2:2" x14ac:dyDescent="0.3">
      <c r="B3368" t="s">
        <v>610</v>
      </c>
    </row>
    <row r="3369" spans="2:2" x14ac:dyDescent="0.3">
      <c r="B3369" t="s">
        <v>436</v>
      </c>
    </row>
    <row r="3370" spans="2:2" x14ac:dyDescent="0.3">
      <c r="B3370" t="s">
        <v>398</v>
      </c>
    </row>
    <row r="3371" spans="2:2" x14ac:dyDescent="0.3">
      <c r="B3371" t="s">
        <v>611</v>
      </c>
    </row>
    <row r="3372" spans="2:2" x14ac:dyDescent="0.3">
      <c r="B3372" t="s">
        <v>298</v>
      </c>
    </row>
    <row r="3373" spans="2:2" x14ac:dyDescent="0.3">
      <c r="B3373" t="s">
        <v>494</v>
      </c>
    </row>
    <row r="3374" spans="2:2" x14ac:dyDescent="0.3">
      <c r="B3374" t="s">
        <v>179</v>
      </c>
    </row>
    <row r="3375" spans="2:2" x14ac:dyDescent="0.3">
      <c r="B3375" t="s">
        <v>588</v>
      </c>
    </row>
    <row r="3376" spans="2:2" x14ac:dyDescent="0.3">
      <c r="B3376" t="s">
        <v>190</v>
      </c>
    </row>
    <row r="3377" spans="2:2" x14ac:dyDescent="0.3">
      <c r="B3377" t="s">
        <v>554</v>
      </c>
    </row>
    <row r="3378" spans="2:2" x14ac:dyDescent="0.3">
      <c r="B3378" t="s">
        <v>541</v>
      </c>
    </row>
    <row r="3379" spans="2:2" x14ac:dyDescent="0.3">
      <c r="B3379" t="s">
        <v>373</v>
      </c>
    </row>
    <row r="3380" spans="2:2" x14ac:dyDescent="0.3">
      <c r="B3380" t="s">
        <v>201</v>
      </c>
    </row>
    <row r="3381" spans="2:2" x14ac:dyDescent="0.3">
      <c r="B3381" t="s">
        <v>612</v>
      </c>
    </row>
    <row r="3382" spans="2:2" x14ac:dyDescent="0.3">
      <c r="B3382" t="s">
        <v>344</v>
      </c>
    </row>
    <row r="3383" spans="2:2" x14ac:dyDescent="0.3">
      <c r="B3383" t="s">
        <v>190</v>
      </c>
    </row>
    <row r="3384" spans="2:2" x14ac:dyDescent="0.3">
      <c r="B3384" t="s">
        <v>305</v>
      </c>
    </row>
    <row r="3385" spans="2:2" x14ac:dyDescent="0.3">
      <c r="B3385" t="s">
        <v>479</v>
      </c>
    </row>
    <row r="3386" spans="2:2" x14ac:dyDescent="0.3">
      <c r="B3386" t="s">
        <v>443</v>
      </c>
    </row>
    <row r="3387" spans="2:2" x14ac:dyDescent="0.3">
      <c r="B3387" t="s">
        <v>588</v>
      </c>
    </row>
    <row r="3388" spans="2:2" x14ac:dyDescent="0.3">
      <c r="B3388" t="s">
        <v>196</v>
      </c>
    </row>
    <row r="3389" spans="2:2" x14ac:dyDescent="0.3">
      <c r="B3389" t="s">
        <v>201</v>
      </c>
    </row>
    <row r="3390" spans="2:2" x14ac:dyDescent="0.3">
      <c r="B3390" t="s">
        <v>479</v>
      </c>
    </row>
    <row r="3391" spans="2:2" x14ac:dyDescent="0.3">
      <c r="B3391" t="s">
        <v>613</v>
      </c>
    </row>
    <row r="3392" spans="2:2" x14ac:dyDescent="0.3">
      <c r="B3392" t="s">
        <v>614</v>
      </c>
    </row>
    <row r="3393" spans="2:2" x14ac:dyDescent="0.3">
      <c r="B3393" t="s">
        <v>300</v>
      </c>
    </row>
    <row r="3394" spans="2:2" x14ac:dyDescent="0.3">
      <c r="B3394" t="s">
        <v>615</v>
      </c>
    </row>
    <row r="3395" spans="2:2" x14ac:dyDescent="0.3">
      <c r="B3395" t="s">
        <v>300</v>
      </c>
    </row>
    <row r="3396" spans="2:2" x14ac:dyDescent="0.3">
      <c r="B3396" t="s">
        <v>616</v>
      </c>
    </row>
    <row r="3397" spans="2:2" x14ac:dyDescent="0.3">
      <c r="B3397" t="s">
        <v>278</v>
      </c>
    </row>
    <row r="3398" spans="2:2" x14ac:dyDescent="0.3">
      <c r="B3398" t="s">
        <v>598</v>
      </c>
    </row>
    <row r="3399" spans="2:2" x14ac:dyDescent="0.3">
      <c r="B3399" t="s">
        <v>443</v>
      </c>
    </row>
    <row r="3400" spans="2:2" x14ac:dyDescent="0.3">
      <c r="B3400" t="s">
        <v>617</v>
      </c>
    </row>
    <row r="3401" spans="2:2" x14ac:dyDescent="0.3">
      <c r="B3401" t="s">
        <v>324</v>
      </c>
    </row>
    <row r="3402" spans="2:2" x14ac:dyDescent="0.3">
      <c r="B3402" t="s">
        <v>424</v>
      </c>
    </row>
    <row r="3403" spans="2:2" x14ac:dyDescent="0.3">
      <c r="B3403" t="s">
        <v>298</v>
      </c>
    </row>
    <row r="3404" spans="2:2" x14ac:dyDescent="0.3">
      <c r="B3404" t="s">
        <v>552</v>
      </c>
    </row>
    <row r="3405" spans="2:2" x14ac:dyDescent="0.3">
      <c r="B3405" t="s">
        <v>224</v>
      </c>
    </row>
    <row r="3406" spans="2:2" x14ac:dyDescent="0.3">
      <c r="B3406" t="s">
        <v>219</v>
      </c>
    </row>
    <row r="3407" spans="2:2" x14ac:dyDescent="0.3">
      <c r="B3407" t="s">
        <v>618</v>
      </c>
    </row>
    <row r="3408" spans="2:2" x14ac:dyDescent="0.3">
      <c r="B3408" t="s">
        <v>351</v>
      </c>
    </row>
    <row r="3409" spans="2:2" x14ac:dyDescent="0.3">
      <c r="B3409" t="s">
        <v>175</v>
      </c>
    </row>
    <row r="3410" spans="2:2" x14ac:dyDescent="0.3">
      <c r="B3410" t="s">
        <v>619</v>
      </c>
    </row>
    <row r="3411" spans="2:2" x14ac:dyDescent="0.3">
      <c r="B3411" t="s">
        <v>257</v>
      </c>
    </row>
    <row r="3412" spans="2:2" x14ac:dyDescent="0.3">
      <c r="B3412" t="s">
        <v>373</v>
      </c>
    </row>
    <row r="3413" spans="2:2" x14ac:dyDescent="0.3">
      <c r="B3413" t="s">
        <v>620</v>
      </c>
    </row>
    <row r="3414" spans="2:2" x14ac:dyDescent="0.3">
      <c r="B3414" t="s">
        <v>253</v>
      </c>
    </row>
    <row r="3415" spans="2:2" x14ac:dyDescent="0.3">
      <c r="B3415" t="s">
        <v>621</v>
      </c>
    </row>
    <row r="3416" spans="2:2" x14ac:dyDescent="0.3">
      <c r="B3416" t="s">
        <v>323</v>
      </c>
    </row>
    <row r="3417" spans="2:2" x14ac:dyDescent="0.3">
      <c r="B3417" t="s">
        <v>542</v>
      </c>
    </row>
    <row r="3418" spans="2:2" x14ac:dyDescent="0.3">
      <c r="B3418" t="s">
        <v>622</v>
      </c>
    </row>
    <row r="3419" spans="2:2" x14ac:dyDescent="0.3">
      <c r="B3419" t="s">
        <v>392</v>
      </c>
    </row>
    <row r="3420" spans="2:2" x14ac:dyDescent="0.3">
      <c r="B3420" t="s">
        <v>225</v>
      </c>
    </row>
    <row r="3421" spans="2:2" x14ac:dyDescent="0.3">
      <c r="B3421" t="s">
        <v>329</v>
      </c>
    </row>
    <row r="3422" spans="2:2" x14ac:dyDescent="0.3">
      <c r="B3422" t="s">
        <v>275</v>
      </c>
    </row>
    <row r="3423" spans="2:2" x14ac:dyDescent="0.3">
      <c r="B3423" t="s">
        <v>623</v>
      </c>
    </row>
    <row r="3424" spans="2:2" x14ac:dyDescent="0.3">
      <c r="B3424" t="s">
        <v>298</v>
      </c>
    </row>
    <row r="3425" spans="2:2" x14ac:dyDescent="0.3">
      <c r="B3425" t="s">
        <v>624</v>
      </c>
    </row>
    <row r="3426" spans="2:2" x14ac:dyDescent="0.3">
      <c r="B3426" t="s">
        <v>625</v>
      </c>
    </row>
    <row r="3427" spans="2:2" x14ac:dyDescent="0.3">
      <c r="B3427" t="s">
        <v>626</v>
      </c>
    </row>
    <row r="3428" spans="2:2" x14ac:dyDescent="0.3">
      <c r="B3428" t="s">
        <v>300</v>
      </c>
    </row>
    <row r="3429" spans="2:2" x14ac:dyDescent="0.3">
      <c r="B3429" t="s">
        <v>196</v>
      </c>
    </row>
    <row r="3430" spans="2:2" x14ac:dyDescent="0.3">
      <c r="B3430" t="s">
        <v>627</v>
      </c>
    </row>
    <row r="3431" spans="2:2" x14ac:dyDescent="0.3">
      <c r="B3431" t="s">
        <v>191</v>
      </c>
    </row>
    <row r="3432" spans="2:2" x14ac:dyDescent="0.3">
      <c r="B3432" t="s">
        <v>628</v>
      </c>
    </row>
    <row r="3433" spans="2:2" x14ac:dyDescent="0.3">
      <c r="B3433" t="s">
        <v>321</v>
      </c>
    </row>
    <row r="3434" spans="2:2" x14ac:dyDescent="0.3">
      <c r="B3434" t="s">
        <v>473</v>
      </c>
    </row>
    <row r="3435" spans="2:2" x14ac:dyDescent="0.3">
      <c r="B3435" t="s">
        <v>250</v>
      </c>
    </row>
    <row r="3436" spans="2:2" x14ac:dyDescent="0.3">
      <c r="B3436" t="s">
        <v>300</v>
      </c>
    </row>
    <row r="3437" spans="2:2" x14ac:dyDescent="0.3">
      <c r="B3437" t="s">
        <v>300</v>
      </c>
    </row>
    <row r="3438" spans="2:2" x14ac:dyDescent="0.3">
      <c r="B3438" t="s">
        <v>298</v>
      </c>
    </row>
    <row r="3439" spans="2:2" x14ac:dyDescent="0.3">
      <c r="B3439" t="s">
        <v>410</v>
      </c>
    </row>
    <row r="3440" spans="2:2" x14ac:dyDescent="0.3">
      <c r="B3440" t="s">
        <v>291</v>
      </c>
    </row>
    <row r="3441" spans="2:2" x14ac:dyDescent="0.3">
      <c r="B3441" t="s">
        <v>629</v>
      </c>
    </row>
    <row r="3442" spans="2:2" x14ac:dyDescent="0.3">
      <c r="B3442" t="s">
        <v>190</v>
      </c>
    </row>
    <row r="3443" spans="2:2" x14ac:dyDescent="0.3">
      <c r="B3443" t="s">
        <v>380</v>
      </c>
    </row>
    <row r="3444" spans="2:2" x14ac:dyDescent="0.3">
      <c r="B3444" t="s">
        <v>218</v>
      </c>
    </row>
    <row r="3445" spans="2:2" x14ac:dyDescent="0.3">
      <c r="B3445" t="s">
        <v>295</v>
      </c>
    </row>
    <row r="3446" spans="2:2" x14ac:dyDescent="0.3">
      <c r="B3446" t="s">
        <v>341</v>
      </c>
    </row>
    <row r="3447" spans="2:2" x14ac:dyDescent="0.3">
      <c r="B3447" t="s">
        <v>487</v>
      </c>
    </row>
    <row r="3448" spans="2:2" x14ac:dyDescent="0.3">
      <c r="B3448" t="s">
        <v>305</v>
      </c>
    </row>
    <row r="3449" spans="2:2" x14ac:dyDescent="0.3">
      <c r="B3449" t="s">
        <v>190</v>
      </c>
    </row>
    <row r="3450" spans="2:2" x14ac:dyDescent="0.3">
      <c r="B3450" t="s">
        <v>373</v>
      </c>
    </row>
    <row r="3451" spans="2:2" x14ac:dyDescent="0.3">
      <c r="B3451" t="s">
        <v>233</v>
      </c>
    </row>
    <row r="3452" spans="2:2" x14ac:dyDescent="0.3">
      <c r="B3452" t="s">
        <v>344</v>
      </c>
    </row>
    <row r="3453" spans="2:2" x14ac:dyDescent="0.3">
      <c r="B3453" t="s">
        <v>592</v>
      </c>
    </row>
    <row r="3454" spans="2:2" x14ac:dyDescent="0.3">
      <c r="B3454" t="s">
        <v>443</v>
      </c>
    </row>
    <row r="3455" spans="2:2" x14ac:dyDescent="0.3">
      <c r="B3455" t="s">
        <v>630</v>
      </c>
    </row>
    <row r="3456" spans="2:2" x14ac:dyDescent="0.3">
      <c r="B3456" t="s">
        <v>631</v>
      </c>
    </row>
    <row r="3457" spans="2:2" x14ac:dyDescent="0.3">
      <c r="B3457" t="s">
        <v>395</v>
      </c>
    </row>
    <row r="3458" spans="2:2" x14ac:dyDescent="0.3">
      <c r="B3458" t="s">
        <v>353</v>
      </c>
    </row>
    <row r="3459" spans="2:2" x14ac:dyDescent="0.3">
      <c r="B3459" t="s">
        <v>632</v>
      </c>
    </row>
    <row r="3460" spans="2:2" x14ac:dyDescent="0.3">
      <c r="B3460" t="s">
        <v>633</v>
      </c>
    </row>
    <row r="3461" spans="2:2" x14ac:dyDescent="0.3">
      <c r="B3461" t="s">
        <v>443</v>
      </c>
    </row>
    <row r="3462" spans="2:2" x14ac:dyDescent="0.3">
      <c r="B3462" t="s">
        <v>634</v>
      </c>
    </row>
    <row r="3463" spans="2:2" x14ac:dyDescent="0.3">
      <c r="B3463" t="s">
        <v>295</v>
      </c>
    </row>
    <row r="3464" spans="2:2" x14ac:dyDescent="0.3">
      <c r="B3464" t="s">
        <v>191</v>
      </c>
    </row>
    <row r="3465" spans="2:2" x14ac:dyDescent="0.3">
      <c r="B3465" t="s">
        <v>464</v>
      </c>
    </row>
    <row r="3466" spans="2:2" x14ac:dyDescent="0.3">
      <c r="B3466" t="s">
        <v>341</v>
      </c>
    </row>
    <row r="3467" spans="2:2" x14ac:dyDescent="0.3">
      <c r="B3467" t="s">
        <v>278</v>
      </c>
    </row>
    <row r="3468" spans="2:2" x14ac:dyDescent="0.3">
      <c r="B3468" t="s">
        <v>373</v>
      </c>
    </row>
    <row r="3469" spans="2:2" x14ac:dyDescent="0.3">
      <c r="B3469" t="s">
        <v>229</v>
      </c>
    </row>
    <row r="3470" spans="2:2" x14ac:dyDescent="0.3">
      <c r="B3470" t="s">
        <v>635</v>
      </c>
    </row>
    <row r="3471" spans="2:2" x14ac:dyDescent="0.3">
      <c r="B3471" t="s">
        <v>443</v>
      </c>
    </row>
    <row r="3472" spans="2:2" x14ac:dyDescent="0.3">
      <c r="B3472" t="s">
        <v>305</v>
      </c>
    </row>
    <row r="3473" spans="2:2" x14ac:dyDescent="0.3">
      <c r="B3473" t="s">
        <v>300</v>
      </c>
    </row>
    <row r="3474" spans="2:2" x14ac:dyDescent="0.3">
      <c r="B3474" t="s">
        <v>636</v>
      </c>
    </row>
    <row r="3475" spans="2:2" x14ac:dyDescent="0.3">
      <c r="B3475" t="s">
        <v>222</v>
      </c>
    </row>
    <row r="3476" spans="2:2" x14ac:dyDescent="0.3">
      <c r="B3476" t="s">
        <v>341</v>
      </c>
    </row>
    <row r="3477" spans="2:2" x14ac:dyDescent="0.3">
      <c r="B3477" t="s">
        <v>199</v>
      </c>
    </row>
    <row r="3478" spans="2:2" x14ac:dyDescent="0.3">
      <c r="B3478" t="s">
        <v>243</v>
      </c>
    </row>
    <row r="3479" spans="2:2" x14ac:dyDescent="0.3">
      <c r="B3479" t="s">
        <v>178</v>
      </c>
    </row>
    <row r="3480" spans="2:2" x14ac:dyDescent="0.3">
      <c r="B3480" t="s">
        <v>253</v>
      </c>
    </row>
    <row r="3481" spans="2:2" x14ac:dyDescent="0.3">
      <c r="B3481" t="s">
        <v>175</v>
      </c>
    </row>
    <row r="3482" spans="2:2" x14ac:dyDescent="0.3">
      <c r="B3482" t="s">
        <v>549</v>
      </c>
    </row>
    <row r="3483" spans="2:2" x14ac:dyDescent="0.3">
      <c r="B3483" t="s">
        <v>636</v>
      </c>
    </row>
    <row r="3484" spans="2:2" x14ac:dyDescent="0.3">
      <c r="B3484" t="s">
        <v>637</v>
      </c>
    </row>
    <row r="3485" spans="2:2" x14ac:dyDescent="0.3">
      <c r="B3485" t="s">
        <v>201</v>
      </c>
    </row>
    <row r="3486" spans="2:2" x14ac:dyDescent="0.3">
      <c r="B3486" t="s">
        <v>278</v>
      </c>
    </row>
    <row r="3487" spans="2:2" x14ac:dyDescent="0.3">
      <c r="B3487" t="s">
        <v>606</v>
      </c>
    </row>
    <row r="3488" spans="2:2" x14ac:dyDescent="0.3">
      <c r="B3488" t="s">
        <v>433</v>
      </c>
    </row>
    <row r="3489" spans="2:2" x14ac:dyDescent="0.3">
      <c r="B3489" t="s">
        <v>589</v>
      </c>
    </row>
    <row r="3490" spans="2:2" x14ac:dyDescent="0.3">
      <c r="B3490" t="s">
        <v>384</v>
      </c>
    </row>
    <row r="3491" spans="2:2" x14ac:dyDescent="0.3">
      <c r="B3491" t="s">
        <v>638</v>
      </c>
    </row>
    <row r="3492" spans="2:2" x14ac:dyDescent="0.3">
      <c r="B3492" t="s">
        <v>217</v>
      </c>
    </row>
    <row r="3493" spans="2:2" x14ac:dyDescent="0.3">
      <c r="B3493" t="s">
        <v>298</v>
      </c>
    </row>
    <row r="3494" spans="2:2" x14ac:dyDescent="0.3">
      <c r="B3494" t="s">
        <v>298</v>
      </c>
    </row>
    <row r="3495" spans="2:2" x14ac:dyDescent="0.3">
      <c r="B3495" t="s">
        <v>639</v>
      </c>
    </row>
    <row r="3496" spans="2:2" x14ac:dyDescent="0.3">
      <c r="B3496" t="s">
        <v>273</v>
      </c>
    </row>
    <row r="3497" spans="2:2" x14ac:dyDescent="0.3">
      <c r="B3497" t="s">
        <v>182</v>
      </c>
    </row>
    <row r="3498" spans="2:2" x14ac:dyDescent="0.3">
      <c r="B3498" t="s">
        <v>640</v>
      </c>
    </row>
    <row r="3499" spans="2:2" x14ac:dyDescent="0.3">
      <c r="B3499" t="s">
        <v>196</v>
      </c>
    </row>
    <row r="3500" spans="2:2" x14ac:dyDescent="0.3">
      <c r="B3500" t="s">
        <v>295</v>
      </c>
    </row>
    <row r="3501" spans="2:2" x14ac:dyDescent="0.3">
      <c r="B3501" t="s">
        <v>305</v>
      </c>
    </row>
    <row r="3502" spans="2:2" x14ac:dyDescent="0.3">
      <c r="B3502" t="s">
        <v>410</v>
      </c>
    </row>
    <row r="3503" spans="2:2" x14ac:dyDescent="0.3">
      <c r="B3503" t="s">
        <v>243</v>
      </c>
    </row>
    <row r="3504" spans="2:2" x14ac:dyDescent="0.3">
      <c r="B3504" t="s">
        <v>587</v>
      </c>
    </row>
    <row r="3505" spans="2:2" x14ac:dyDescent="0.3">
      <c r="B3505" t="s">
        <v>278</v>
      </c>
    </row>
    <row r="3506" spans="2:2" x14ac:dyDescent="0.3">
      <c r="B3506" t="s">
        <v>274</v>
      </c>
    </row>
    <row r="3507" spans="2:2" x14ac:dyDescent="0.3">
      <c r="B3507" t="s">
        <v>243</v>
      </c>
    </row>
    <row r="3508" spans="2:2" x14ac:dyDescent="0.3">
      <c r="B3508" t="s">
        <v>284</v>
      </c>
    </row>
    <row r="3509" spans="2:2" x14ac:dyDescent="0.3">
      <c r="B3509" t="s">
        <v>341</v>
      </c>
    </row>
    <row r="3510" spans="2:2" x14ac:dyDescent="0.3">
      <c r="B3510" t="s">
        <v>300</v>
      </c>
    </row>
    <row r="3511" spans="2:2" x14ac:dyDescent="0.3">
      <c r="B3511" t="s">
        <v>300</v>
      </c>
    </row>
    <row r="3512" spans="2:2" x14ac:dyDescent="0.3">
      <c r="B3512" t="s">
        <v>560</v>
      </c>
    </row>
    <row r="3513" spans="2:2" x14ac:dyDescent="0.3">
      <c r="B3513" t="s">
        <v>344</v>
      </c>
    </row>
    <row r="3514" spans="2:2" x14ac:dyDescent="0.3">
      <c r="B3514" t="s">
        <v>641</v>
      </c>
    </row>
    <row r="3515" spans="2:2" x14ac:dyDescent="0.3">
      <c r="B3515" t="s">
        <v>298</v>
      </c>
    </row>
    <row r="3516" spans="2:2" x14ac:dyDescent="0.3">
      <c r="B3516" t="s">
        <v>352</v>
      </c>
    </row>
    <row r="3517" spans="2:2" x14ac:dyDescent="0.3">
      <c r="B3517" t="s">
        <v>602</v>
      </c>
    </row>
    <row r="3518" spans="2:2" x14ac:dyDescent="0.3">
      <c r="B3518" t="s">
        <v>494</v>
      </c>
    </row>
    <row r="3519" spans="2:2" x14ac:dyDescent="0.3">
      <c r="B3519" t="s">
        <v>182</v>
      </c>
    </row>
    <row r="3520" spans="2:2" x14ac:dyDescent="0.3">
      <c r="B3520" t="s">
        <v>642</v>
      </c>
    </row>
    <row r="3521" spans="2:2" x14ac:dyDescent="0.3">
      <c r="B3521" t="s">
        <v>235</v>
      </c>
    </row>
    <row r="3522" spans="2:2" x14ac:dyDescent="0.3">
      <c r="B3522" t="s">
        <v>295</v>
      </c>
    </row>
    <row r="3523" spans="2:2" x14ac:dyDescent="0.3">
      <c r="B3523" t="s">
        <v>300</v>
      </c>
    </row>
    <row r="3524" spans="2:2" x14ac:dyDescent="0.3">
      <c r="B3524" t="s">
        <v>298</v>
      </c>
    </row>
    <row r="3525" spans="2:2" x14ac:dyDescent="0.3">
      <c r="B3525" t="s">
        <v>643</v>
      </c>
    </row>
    <row r="3526" spans="2:2" x14ac:dyDescent="0.3">
      <c r="B3526" t="s">
        <v>588</v>
      </c>
    </row>
    <row r="3527" spans="2:2" x14ac:dyDescent="0.3">
      <c r="B3527" t="s">
        <v>298</v>
      </c>
    </row>
    <row r="3528" spans="2:2" x14ac:dyDescent="0.3">
      <c r="B3528" t="s">
        <v>411</v>
      </c>
    </row>
    <row r="3529" spans="2:2" x14ac:dyDescent="0.3">
      <c r="B3529" t="s">
        <v>193</v>
      </c>
    </row>
    <row r="3530" spans="2:2" x14ac:dyDescent="0.3">
      <c r="B3530" t="s">
        <v>300</v>
      </c>
    </row>
    <row r="3531" spans="2:2" x14ac:dyDescent="0.3">
      <c r="B3531" t="s">
        <v>471</v>
      </c>
    </row>
    <row r="3532" spans="2:2" x14ac:dyDescent="0.3">
      <c r="B3532" t="s">
        <v>300</v>
      </c>
    </row>
    <row r="3533" spans="2:2" x14ac:dyDescent="0.3">
      <c r="B3533" t="s">
        <v>303</v>
      </c>
    </row>
    <row r="3534" spans="2:2" x14ac:dyDescent="0.3">
      <c r="B3534" t="s">
        <v>483</v>
      </c>
    </row>
    <row r="3535" spans="2:2" x14ac:dyDescent="0.3">
      <c r="B3535" t="s">
        <v>644</v>
      </c>
    </row>
    <row r="3536" spans="2:2" x14ac:dyDescent="0.3">
      <c r="B3536" t="s">
        <v>581</v>
      </c>
    </row>
    <row r="3537" spans="2:2" x14ac:dyDescent="0.3">
      <c r="B3537" t="s">
        <v>253</v>
      </c>
    </row>
    <row r="3538" spans="2:2" x14ac:dyDescent="0.3">
      <c r="B3538" t="s">
        <v>395</v>
      </c>
    </row>
    <row r="3539" spans="2:2" x14ac:dyDescent="0.3">
      <c r="B3539" t="s">
        <v>300</v>
      </c>
    </row>
    <row r="3540" spans="2:2" x14ac:dyDescent="0.3">
      <c r="B3540" t="s">
        <v>278</v>
      </c>
    </row>
    <row r="3541" spans="2:2" x14ac:dyDescent="0.3">
      <c r="B3541" t="s">
        <v>190</v>
      </c>
    </row>
    <row r="3542" spans="2:2" x14ac:dyDescent="0.3">
      <c r="B3542" t="s">
        <v>546</v>
      </c>
    </row>
    <row r="3543" spans="2:2" x14ac:dyDescent="0.3">
      <c r="B3543" t="s">
        <v>645</v>
      </c>
    </row>
    <row r="3544" spans="2:2" x14ac:dyDescent="0.3">
      <c r="B3544" t="s">
        <v>248</v>
      </c>
    </row>
    <row r="3545" spans="2:2" x14ac:dyDescent="0.3">
      <c r="B3545" t="s">
        <v>640</v>
      </c>
    </row>
    <row r="3546" spans="2:2" x14ac:dyDescent="0.3">
      <c r="B3546" t="s">
        <v>409</v>
      </c>
    </row>
    <row r="3547" spans="2:2" x14ac:dyDescent="0.3">
      <c r="B3547" t="s">
        <v>575</v>
      </c>
    </row>
    <row r="3548" spans="2:2" x14ac:dyDescent="0.3">
      <c r="B3548" t="s">
        <v>602</v>
      </c>
    </row>
    <row r="3549" spans="2:2" x14ac:dyDescent="0.3">
      <c r="B3549" t="s">
        <v>190</v>
      </c>
    </row>
    <row r="3550" spans="2:2" x14ac:dyDescent="0.3">
      <c r="B3550" t="s">
        <v>303</v>
      </c>
    </row>
    <row r="3551" spans="2:2" x14ac:dyDescent="0.3">
      <c r="B3551" t="s">
        <v>537</v>
      </c>
    </row>
    <row r="3552" spans="2:2" x14ac:dyDescent="0.3">
      <c r="B3552" t="s">
        <v>535</v>
      </c>
    </row>
    <row r="3553" spans="2:2" x14ac:dyDescent="0.3">
      <c r="B3553" t="s">
        <v>483</v>
      </c>
    </row>
    <row r="3554" spans="2:2" x14ac:dyDescent="0.3">
      <c r="B3554" t="s">
        <v>341</v>
      </c>
    </row>
    <row r="3555" spans="2:2" x14ac:dyDescent="0.3">
      <c r="B3555" t="s">
        <v>646</v>
      </c>
    </row>
    <row r="3556" spans="2:2" x14ac:dyDescent="0.3">
      <c r="B3556" t="s">
        <v>178</v>
      </c>
    </row>
    <row r="3557" spans="2:2" x14ac:dyDescent="0.3">
      <c r="B3557" t="s">
        <v>278</v>
      </c>
    </row>
    <row r="3558" spans="2:2" x14ac:dyDescent="0.3">
      <c r="B3558" t="s">
        <v>259</v>
      </c>
    </row>
    <row r="3559" spans="2:2" x14ac:dyDescent="0.3">
      <c r="B3559" t="s">
        <v>344</v>
      </c>
    </row>
    <row r="3560" spans="2:2" x14ac:dyDescent="0.3">
      <c r="B3560" t="s">
        <v>196</v>
      </c>
    </row>
    <row r="3561" spans="2:2" x14ac:dyDescent="0.3">
      <c r="B3561" t="s">
        <v>208</v>
      </c>
    </row>
    <row r="3562" spans="2:2" x14ac:dyDescent="0.3">
      <c r="B3562" t="s">
        <v>303</v>
      </c>
    </row>
    <row r="3563" spans="2:2" x14ac:dyDescent="0.3">
      <c r="B3563" t="s">
        <v>351</v>
      </c>
    </row>
    <row r="3564" spans="2:2" x14ac:dyDescent="0.3">
      <c r="B3564" t="s">
        <v>377</v>
      </c>
    </row>
    <row r="3565" spans="2:2" x14ac:dyDescent="0.3">
      <c r="B3565" t="s">
        <v>295</v>
      </c>
    </row>
    <row r="3566" spans="2:2" x14ac:dyDescent="0.3">
      <c r="B3566" t="s">
        <v>256</v>
      </c>
    </row>
    <row r="3567" spans="2:2" x14ac:dyDescent="0.3">
      <c r="B3567" t="s">
        <v>647</v>
      </c>
    </row>
    <row r="3568" spans="2:2" x14ac:dyDescent="0.3">
      <c r="B3568" t="s">
        <v>373</v>
      </c>
    </row>
    <row r="3569" spans="2:2" x14ac:dyDescent="0.3">
      <c r="B3569" t="s">
        <v>648</v>
      </c>
    </row>
    <row r="3570" spans="2:2" x14ac:dyDescent="0.3">
      <c r="B3570" t="s">
        <v>341</v>
      </c>
    </row>
    <row r="3571" spans="2:2" x14ac:dyDescent="0.3">
      <c r="B3571" t="s">
        <v>649</v>
      </c>
    </row>
    <row r="3572" spans="2:2" x14ac:dyDescent="0.3">
      <c r="B3572" t="s">
        <v>196</v>
      </c>
    </row>
    <row r="3573" spans="2:2" x14ac:dyDescent="0.3">
      <c r="B3573" t="s">
        <v>305</v>
      </c>
    </row>
    <row r="3574" spans="2:2" x14ac:dyDescent="0.3">
      <c r="B3574" t="s">
        <v>261</v>
      </c>
    </row>
    <row r="3575" spans="2:2" x14ac:dyDescent="0.3">
      <c r="B3575" t="s">
        <v>293</v>
      </c>
    </row>
    <row r="3576" spans="2:2" x14ac:dyDescent="0.3">
      <c r="B3576" t="s">
        <v>471</v>
      </c>
    </row>
    <row r="3577" spans="2:2" x14ac:dyDescent="0.3">
      <c r="B3577" t="s">
        <v>411</v>
      </c>
    </row>
    <row r="3578" spans="2:2" x14ac:dyDescent="0.3">
      <c r="B3578" t="s">
        <v>483</v>
      </c>
    </row>
    <row r="3579" spans="2:2" x14ac:dyDescent="0.3">
      <c r="B3579" t="s">
        <v>174</v>
      </c>
    </row>
    <row r="3580" spans="2:2" x14ac:dyDescent="0.3">
      <c r="B3580" t="s">
        <v>650</v>
      </c>
    </row>
    <row r="3581" spans="2:2" x14ac:dyDescent="0.3">
      <c r="B3581" t="s">
        <v>322</v>
      </c>
    </row>
    <row r="3582" spans="2:2" x14ac:dyDescent="0.3">
      <c r="B3582" t="s">
        <v>603</v>
      </c>
    </row>
    <row r="3583" spans="2:2" x14ac:dyDescent="0.3">
      <c r="B3583" t="s">
        <v>443</v>
      </c>
    </row>
    <row r="3584" spans="2:2" x14ac:dyDescent="0.3">
      <c r="B3584" t="s">
        <v>651</v>
      </c>
    </row>
    <row r="3585" spans="2:2" x14ac:dyDescent="0.3">
      <c r="B3585" t="s">
        <v>588</v>
      </c>
    </row>
    <row r="3586" spans="2:2" x14ac:dyDescent="0.3">
      <c r="B3586" t="s">
        <v>259</v>
      </c>
    </row>
    <row r="3587" spans="2:2" x14ac:dyDescent="0.3">
      <c r="B3587" t="s">
        <v>543</v>
      </c>
    </row>
    <row r="3588" spans="2:2" x14ac:dyDescent="0.3">
      <c r="B3588" t="s">
        <v>304</v>
      </c>
    </row>
    <row r="3589" spans="2:2" x14ac:dyDescent="0.3">
      <c r="B3589" t="s">
        <v>201</v>
      </c>
    </row>
    <row r="3590" spans="2:2" x14ac:dyDescent="0.3">
      <c r="B3590" t="s">
        <v>256</v>
      </c>
    </row>
    <row r="3591" spans="2:2" x14ac:dyDescent="0.3">
      <c r="B3591" t="s">
        <v>201</v>
      </c>
    </row>
    <row r="3592" spans="2:2" x14ac:dyDescent="0.3">
      <c r="B3592" t="s">
        <v>652</v>
      </c>
    </row>
    <row r="3593" spans="2:2" x14ac:dyDescent="0.3">
      <c r="B3593" t="s">
        <v>653</v>
      </c>
    </row>
    <row r="3594" spans="2:2" x14ac:dyDescent="0.3">
      <c r="B3594" t="s">
        <v>174</v>
      </c>
    </row>
    <row r="3595" spans="2:2" x14ac:dyDescent="0.3">
      <c r="B3595" t="s">
        <v>278</v>
      </c>
    </row>
    <row r="3596" spans="2:2" x14ac:dyDescent="0.3">
      <c r="B3596" t="s">
        <v>344</v>
      </c>
    </row>
    <row r="3597" spans="2:2" x14ac:dyDescent="0.3">
      <c r="B3597" t="s">
        <v>443</v>
      </c>
    </row>
    <row r="3598" spans="2:2" x14ac:dyDescent="0.3">
      <c r="B3598" t="s">
        <v>325</v>
      </c>
    </row>
    <row r="3599" spans="2:2" x14ac:dyDescent="0.3">
      <c r="B3599" t="s">
        <v>275</v>
      </c>
    </row>
    <row r="3600" spans="2:2" x14ac:dyDescent="0.3">
      <c r="B3600" t="s">
        <v>344</v>
      </c>
    </row>
    <row r="3601" spans="2:2" x14ac:dyDescent="0.3">
      <c r="B3601" t="s">
        <v>429</v>
      </c>
    </row>
    <row r="3602" spans="2:2" x14ac:dyDescent="0.3">
      <c r="B3602" t="s">
        <v>261</v>
      </c>
    </row>
    <row r="3603" spans="2:2" x14ac:dyDescent="0.3">
      <c r="B3603" t="s">
        <v>654</v>
      </c>
    </row>
    <row r="3604" spans="2:2" x14ac:dyDescent="0.3">
      <c r="B3604" t="s">
        <v>443</v>
      </c>
    </row>
    <row r="3605" spans="2:2" x14ac:dyDescent="0.3">
      <c r="B3605" t="s">
        <v>214</v>
      </c>
    </row>
    <row r="3606" spans="2:2" x14ac:dyDescent="0.3">
      <c r="B3606" t="s">
        <v>655</v>
      </c>
    </row>
    <row r="3607" spans="2:2" x14ac:dyDescent="0.3">
      <c r="B3607" t="s">
        <v>325</v>
      </c>
    </row>
    <row r="3608" spans="2:2" x14ac:dyDescent="0.3">
      <c r="B3608" t="s">
        <v>296</v>
      </c>
    </row>
    <row r="3609" spans="2:2" x14ac:dyDescent="0.3">
      <c r="B3609" t="s">
        <v>298</v>
      </c>
    </row>
    <row r="3610" spans="2:2" x14ac:dyDescent="0.3">
      <c r="B3610" t="s">
        <v>190</v>
      </c>
    </row>
    <row r="3611" spans="2:2" x14ac:dyDescent="0.3">
      <c r="B3611" t="s">
        <v>315</v>
      </c>
    </row>
    <row r="3612" spans="2:2" x14ac:dyDescent="0.3">
      <c r="B3612" t="s">
        <v>656</v>
      </c>
    </row>
    <row r="3613" spans="2:2" x14ac:dyDescent="0.3">
      <c r="B3613" t="s">
        <v>201</v>
      </c>
    </row>
    <row r="3614" spans="2:2" x14ac:dyDescent="0.3">
      <c r="B3614" t="s">
        <v>218</v>
      </c>
    </row>
    <row r="3615" spans="2:2" x14ac:dyDescent="0.3">
      <c r="B3615" t="s">
        <v>190</v>
      </c>
    </row>
    <row r="3616" spans="2:2" x14ac:dyDescent="0.3">
      <c r="B3616" t="s">
        <v>384</v>
      </c>
    </row>
    <row r="3617" spans="2:2" x14ac:dyDescent="0.3">
      <c r="B3617" t="s">
        <v>358</v>
      </c>
    </row>
    <row r="3618" spans="2:2" x14ac:dyDescent="0.3">
      <c r="B3618" t="s">
        <v>471</v>
      </c>
    </row>
    <row r="3619" spans="2:2" x14ac:dyDescent="0.3">
      <c r="B3619" t="s">
        <v>579</v>
      </c>
    </row>
    <row r="3620" spans="2:2" x14ac:dyDescent="0.3">
      <c r="B3620" t="s">
        <v>588</v>
      </c>
    </row>
    <row r="3621" spans="2:2" x14ac:dyDescent="0.3">
      <c r="B3621" t="s">
        <v>479</v>
      </c>
    </row>
    <row r="3622" spans="2:2" x14ac:dyDescent="0.3">
      <c r="B3622" t="s">
        <v>454</v>
      </c>
    </row>
    <row r="3623" spans="2:2" x14ac:dyDescent="0.3">
      <c r="B3623" t="s">
        <v>305</v>
      </c>
    </row>
    <row r="3624" spans="2:2" x14ac:dyDescent="0.3">
      <c r="B3624" t="s">
        <v>194</v>
      </c>
    </row>
    <row r="3625" spans="2:2" x14ac:dyDescent="0.3">
      <c r="B3625" t="s">
        <v>197</v>
      </c>
    </row>
    <row r="3626" spans="2:2" x14ac:dyDescent="0.3">
      <c r="B3626" t="s">
        <v>657</v>
      </c>
    </row>
    <row r="3627" spans="2:2" x14ac:dyDescent="0.3">
      <c r="B3627" t="s">
        <v>658</v>
      </c>
    </row>
    <row r="3628" spans="2:2" x14ac:dyDescent="0.3">
      <c r="B3628" t="s">
        <v>526</v>
      </c>
    </row>
    <row r="3629" spans="2:2" x14ac:dyDescent="0.3">
      <c r="B3629" t="s">
        <v>201</v>
      </c>
    </row>
    <row r="3630" spans="2:2" x14ac:dyDescent="0.3">
      <c r="B3630" t="s">
        <v>530</v>
      </c>
    </row>
    <row r="3631" spans="2:2" x14ac:dyDescent="0.3">
      <c r="B3631" t="s">
        <v>196</v>
      </c>
    </row>
    <row r="3632" spans="2:2" x14ac:dyDescent="0.3">
      <c r="B3632" t="s">
        <v>278</v>
      </c>
    </row>
    <row r="3633" spans="2:2" x14ac:dyDescent="0.3">
      <c r="B3633" t="s">
        <v>173</v>
      </c>
    </row>
    <row r="3634" spans="2:2" x14ac:dyDescent="0.3">
      <c r="B3634" t="s">
        <v>395</v>
      </c>
    </row>
    <row r="3635" spans="2:2" x14ac:dyDescent="0.3">
      <c r="B3635" t="s">
        <v>190</v>
      </c>
    </row>
    <row r="3636" spans="2:2" x14ac:dyDescent="0.3">
      <c r="B3636" t="s">
        <v>298</v>
      </c>
    </row>
    <row r="3637" spans="2:2" x14ac:dyDescent="0.3">
      <c r="B3637" t="s">
        <v>377</v>
      </c>
    </row>
    <row r="3638" spans="2:2" x14ac:dyDescent="0.3">
      <c r="B3638" t="s">
        <v>626</v>
      </c>
    </row>
    <row r="3639" spans="2:2" x14ac:dyDescent="0.3">
      <c r="B3639" t="s">
        <v>659</v>
      </c>
    </row>
    <row r="3640" spans="2:2" x14ac:dyDescent="0.3">
      <c r="B3640" t="s">
        <v>660</v>
      </c>
    </row>
    <row r="3641" spans="2:2" x14ac:dyDescent="0.3">
      <c r="B3641" t="s">
        <v>661</v>
      </c>
    </row>
    <row r="3642" spans="2:2" x14ac:dyDescent="0.3">
      <c r="B3642" t="s">
        <v>300</v>
      </c>
    </row>
    <row r="3643" spans="2:2" x14ac:dyDescent="0.3">
      <c r="B3643" t="s">
        <v>392</v>
      </c>
    </row>
    <row r="3644" spans="2:2" x14ac:dyDescent="0.3">
      <c r="B3644" t="s">
        <v>602</v>
      </c>
    </row>
    <row r="3645" spans="2:2" x14ac:dyDescent="0.3">
      <c r="B3645" t="s">
        <v>286</v>
      </c>
    </row>
    <row r="3646" spans="2:2" x14ac:dyDescent="0.3">
      <c r="B3646" t="s">
        <v>196</v>
      </c>
    </row>
    <row r="3647" spans="2:2" x14ac:dyDescent="0.3">
      <c r="B3647" t="s">
        <v>298</v>
      </c>
    </row>
    <row r="3648" spans="2:2" x14ac:dyDescent="0.3">
      <c r="B3648" t="s">
        <v>305</v>
      </c>
    </row>
    <row r="3649" spans="2:2" x14ac:dyDescent="0.3">
      <c r="B3649" t="s">
        <v>534</v>
      </c>
    </row>
    <row r="3650" spans="2:2" x14ac:dyDescent="0.3">
      <c r="B3650" t="s">
        <v>653</v>
      </c>
    </row>
    <row r="3651" spans="2:2" x14ac:dyDescent="0.3">
      <c r="B3651" t="s">
        <v>233</v>
      </c>
    </row>
    <row r="3652" spans="2:2" x14ac:dyDescent="0.3">
      <c r="B3652" t="s">
        <v>662</v>
      </c>
    </row>
    <row r="3653" spans="2:2" x14ac:dyDescent="0.3">
      <c r="B3653" t="s">
        <v>663</v>
      </c>
    </row>
    <row r="3654" spans="2:2" x14ac:dyDescent="0.3">
      <c r="B3654" t="s">
        <v>664</v>
      </c>
    </row>
    <row r="3655" spans="2:2" x14ac:dyDescent="0.3">
      <c r="B3655" t="s">
        <v>341</v>
      </c>
    </row>
    <row r="3656" spans="2:2" x14ac:dyDescent="0.3">
      <c r="B3656" t="s">
        <v>196</v>
      </c>
    </row>
    <row r="3657" spans="2:2" x14ac:dyDescent="0.3">
      <c r="B3657" t="s">
        <v>665</v>
      </c>
    </row>
    <row r="3658" spans="2:2" x14ac:dyDescent="0.3">
      <c r="B3658" t="s">
        <v>300</v>
      </c>
    </row>
    <row r="3659" spans="2:2" x14ac:dyDescent="0.3">
      <c r="B3659" t="s">
        <v>479</v>
      </c>
    </row>
    <row r="3660" spans="2:2" x14ac:dyDescent="0.3">
      <c r="B3660" t="s">
        <v>276</v>
      </c>
    </row>
    <row r="3661" spans="2:2" x14ac:dyDescent="0.3">
      <c r="B3661" t="s">
        <v>666</v>
      </c>
    </row>
    <row r="3662" spans="2:2" x14ac:dyDescent="0.3">
      <c r="B3662" t="s">
        <v>208</v>
      </c>
    </row>
    <row r="3663" spans="2:2" x14ac:dyDescent="0.3">
      <c r="B3663" t="s">
        <v>298</v>
      </c>
    </row>
    <row r="3664" spans="2:2" x14ac:dyDescent="0.3">
      <c r="B3664" t="s">
        <v>667</v>
      </c>
    </row>
    <row r="3665" spans="2:2" x14ac:dyDescent="0.3">
      <c r="B3665" t="s">
        <v>443</v>
      </c>
    </row>
    <row r="3666" spans="2:2" x14ac:dyDescent="0.3">
      <c r="B3666" t="s">
        <v>323</v>
      </c>
    </row>
    <row r="3667" spans="2:2" x14ac:dyDescent="0.3">
      <c r="B3667" t="s">
        <v>668</v>
      </c>
    </row>
    <row r="3668" spans="2:2" x14ac:dyDescent="0.3">
      <c r="B3668" t="s">
        <v>442</v>
      </c>
    </row>
    <row r="3669" spans="2:2" x14ac:dyDescent="0.3">
      <c r="B3669" t="s">
        <v>300</v>
      </c>
    </row>
    <row r="3670" spans="2:2" x14ac:dyDescent="0.3">
      <c r="B3670" t="s">
        <v>592</v>
      </c>
    </row>
    <row r="3671" spans="2:2" x14ac:dyDescent="0.3">
      <c r="B3671" t="s">
        <v>669</v>
      </c>
    </row>
    <row r="3672" spans="2:2" x14ac:dyDescent="0.3">
      <c r="B3672" t="s">
        <v>598</v>
      </c>
    </row>
    <row r="3673" spans="2:2" x14ac:dyDescent="0.3">
      <c r="B3673" t="s">
        <v>479</v>
      </c>
    </row>
    <row r="3674" spans="2:2" x14ac:dyDescent="0.3">
      <c r="B3674" t="s">
        <v>191</v>
      </c>
    </row>
    <row r="3675" spans="2:2" x14ac:dyDescent="0.3">
      <c r="B3675" t="s">
        <v>670</v>
      </c>
    </row>
    <row r="3676" spans="2:2" x14ac:dyDescent="0.3">
      <c r="B3676" t="s">
        <v>671</v>
      </c>
    </row>
    <row r="3677" spans="2:2" x14ac:dyDescent="0.3">
      <c r="B3677" t="s">
        <v>672</v>
      </c>
    </row>
    <row r="3678" spans="2:2" x14ac:dyDescent="0.3">
      <c r="B3678" t="s">
        <v>673</v>
      </c>
    </row>
    <row r="3679" spans="2:2" x14ac:dyDescent="0.3">
      <c r="B3679" t="s">
        <v>240</v>
      </c>
    </row>
    <row r="3680" spans="2:2" x14ac:dyDescent="0.3">
      <c r="B3680" t="s">
        <v>484</v>
      </c>
    </row>
    <row r="3681" spans="2:2" x14ac:dyDescent="0.3">
      <c r="B3681" t="s">
        <v>581</v>
      </c>
    </row>
    <row r="3682" spans="2:2" x14ac:dyDescent="0.3">
      <c r="B3682" t="s">
        <v>674</v>
      </c>
    </row>
    <row r="3683" spans="2:2" x14ac:dyDescent="0.3">
      <c r="B3683" t="s">
        <v>373</v>
      </c>
    </row>
    <row r="3684" spans="2:2" x14ac:dyDescent="0.3">
      <c r="B3684" t="s">
        <v>298</v>
      </c>
    </row>
    <row r="3685" spans="2:2" x14ac:dyDescent="0.3">
      <c r="B3685" t="s">
        <v>194</v>
      </c>
    </row>
    <row r="3686" spans="2:2" x14ac:dyDescent="0.3">
      <c r="B3686" t="s">
        <v>436</v>
      </c>
    </row>
    <row r="3687" spans="2:2" x14ac:dyDescent="0.3">
      <c r="B3687" t="s">
        <v>190</v>
      </c>
    </row>
    <row r="3688" spans="2:2" x14ac:dyDescent="0.3">
      <c r="B3688" t="s">
        <v>443</v>
      </c>
    </row>
    <row r="3689" spans="2:2" x14ac:dyDescent="0.3">
      <c r="B3689" t="s">
        <v>295</v>
      </c>
    </row>
    <row r="3690" spans="2:2" x14ac:dyDescent="0.3">
      <c r="B3690" t="s">
        <v>175</v>
      </c>
    </row>
    <row r="3691" spans="2:2" x14ac:dyDescent="0.3">
      <c r="B3691" t="s">
        <v>286</v>
      </c>
    </row>
    <row r="3692" spans="2:2" x14ac:dyDescent="0.3">
      <c r="B3692" t="s">
        <v>473</v>
      </c>
    </row>
    <row r="3693" spans="2:2" x14ac:dyDescent="0.3">
      <c r="B3693" t="s">
        <v>392</v>
      </c>
    </row>
    <row r="3694" spans="2:2" x14ac:dyDescent="0.3">
      <c r="B3694" t="s">
        <v>484</v>
      </c>
    </row>
    <row r="3695" spans="2:2" x14ac:dyDescent="0.3">
      <c r="B3695" t="s">
        <v>388</v>
      </c>
    </row>
    <row r="3696" spans="2:2" x14ac:dyDescent="0.3">
      <c r="B3696" t="s">
        <v>298</v>
      </c>
    </row>
    <row r="3697" spans="2:2" x14ac:dyDescent="0.3">
      <c r="B3697" t="s">
        <v>344</v>
      </c>
    </row>
    <row r="3698" spans="2:2" x14ac:dyDescent="0.3">
      <c r="B3698" t="s">
        <v>395</v>
      </c>
    </row>
    <row r="3699" spans="2:2" x14ac:dyDescent="0.3">
      <c r="B3699" t="s">
        <v>194</v>
      </c>
    </row>
    <row r="3700" spans="2:2" x14ac:dyDescent="0.3">
      <c r="B3700" t="s">
        <v>344</v>
      </c>
    </row>
    <row r="3701" spans="2:2" x14ac:dyDescent="0.3">
      <c r="B3701" t="s">
        <v>464</v>
      </c>
    </row>
    <row r="3702" spans="2:2" x14ac:dyDescent="0.3">
      <c r="B3702" t="s">
        <v>243</v>
      </c>
    </row>
    <row r="3703" spans="2:2" x14ac:dyDescent="0.3">
      <c r="B3703" t="s">
        <v>190</v>
      </c>
    </row>
    <row r="3704" spans="2:2" x14ac:dyDescent="0.3">
      <c r="B3704" t="s">
        <v>300</v>
      </c>
    </row>
    <row r="3705" spans="2:2" x14ac:dyDescent="0.3">
      <c r="B3705" t="s">
        <v>675</v>
      </c>
    </row>
    <row r="3706" spans="2:2" x14ac:dyDescent="0.3">
      <c r="B3706" t="s">
        <v>330</v>
      </c>
    </row>
    <row r="3707" spans="2:2" x14ac:dyDescent="0.3">
      <c r="B3707" t="s">
        <v>190</v>
      </c>
    </row>
    <row r="3708" spans="2:2" x14ac:dyDescent="0.3">
      <c r="B3708" t="s">
        <v>654</v>
      </c>
    </row>
    <row r="3709" spans="2:2" x14ac:dyDescent="0.3">
      <c r="B3709" t="s">
        <v>190</v>
      </c>
    </row>
    <row r="3710" spans="2:2" x14ac:dyDescent="0.3">
      <c r="B3710" t="s">
        <v>373</v>
      </c>
    </row>
    <row r="3711" spans="2:2" x14ac:dyDescent="0.3">
      <c r="B3711" t="s">
        <v>676</v>
      </c>
    </row>
    <row r="3712" spans="2:2" x14ac:dyDescent="0.3">
      <c r="B3712" t="s">
        <v>553</v>
      </c>
    </row>
    <row r="3713" spans="2:2" x14ac:dyDescent="0.3">
      <c r="B3713" t="s">
        <v>392</v>
      </c>
    </row>
    <row r="3714" spans="2:2" x14ac:dyDescent="0.3">
      <c r="B3714" t="s">
        <v>474</v>
      </c>
    </row>
    <row r="3715" spans="2:2" x14ac:dyDescent="0.3">
      <c r="B3715" t="s">
        <v>278</v>
      </c>
    </row>
    <row r="3716" spans="2:2" x14ac:dyDescent="0.3">
      <c r="B3716" t="s">
        <v>278</v>
      </c>
    </row>
    <row r="3717" spans="2:2" x14ac:dyDescent="0.3">
      <c r="B3717" t="s">
        <v>464</v>
      </c>
    </row>
    <row r="3718" spans="2:2" x14ac:dyDescent="0.3">
      <c r="B3718" t="s">
        <v>253</v>
      </c>
    </row>
    <row r="3719" spans="2:2" x14ac:dyDescent="0.3">
      <c r="B3719" t="s">
        <v>300</v>
      </c>
    </row>
    <row r="3720" spans="2:2" x14ac:dyDescent="0.3">
      <c r="B3720" t="s">
        <v>190</v>
      </c>
    </row>
    <row r="3721" spans="2:2" x14ac:dyDescent="0.3">
      <c r="B3721" t="s">
        <v>300</v>
      </c>
    </row>
    <row r="3722" spans="2:2" x14ac:dyDescent="0.3">
      <c r="B3722" t="s">
        <v>368</v>
      </c>
    </row>
    <row r="3723" spans="2:2" x14ac:dyDescent="0.3">
      <c r="B3723" t="s">
        <v>459</v>
      </c>
    </row>
    <row r="3724" spans="2:2" x14ac:dyDescent="0.3">
      <c r="B3724" t="s">
        <v>459</v>
      </c>
    </row>
    <row r="3725" spans="2:2" x14ac:dyDescent="0.3">
      <c r="B3725" t="s">
        <v>202</v>
      </c>
    </row>
    <row r="3726" spans="2:2" x14ac:dyDescent="0.3">
      <c r="B3726" t="s">
        <v>303</v>
      </c>
    </row>
    <row r="3727" spans="2:2" x14ac:dyDescent="0.3">
      <c r="B3727" t="s">
        <v>190</v>
      </c>
    </row>
    <row r="3728" spans="2:2" x14ac:dyDescent="0.3">
      <c r="B3728" t="s">
        <v>191</v>
      </c>
    </row>
    <row r="3729" spans="2:2" x14ac:dyDescent="0.3">
      <c r="B3729" t="s">
        <v>677</v>
      </c>
    </row>
    <row r="3730" spans="2:2" x14ac:dyDescent="0.3">
      <c r="B3730" t="s">
        <v>243</v>
      </c>
    </row>
    <row r="3731" spans="2:2" x14ac:dyDescent="0.3">
      <c r="B3731" t="s">
        <v>175</v>
      </c>
    </row>
    <row r="3732" spans="2:2" x14ac:dyDescent="0.3">
      <c r="B3732" t="s">
        <v>678</v>
      </c>
    </row>
    <row r="3733" spans="2:2" x14ac:dyDescent="0.3">
      <c r="B3733" t="s">
        <v>190</v>
      </c>
    </row>
    <row r="3734" spans="2:2" x14ac:dyDescent="0.3">
      <c r="B3734" t="s">
        <v>679</v>
      </c>
    </row>
    <row r="3735" spans="2:2" x14ac:dyDescent="0.3">
      <c r="B3735" t="s">
        <v>524</v>
      </c>
    </row>
    <row r="3736" spans="2:2" x14ac:dyDescent="0.3">
      <c r="B3736" t="s">
        <v>278</v>
      </c>
    </row>
    <row r="3737" spans="2:2" x14ac:dyDescent="0.3">
      <c r="B3737" t="s">
        <v>196</v>
      </c>
    </row>
    <row r="3738" spans="2:2" x14ac:dyDescent="0.3">
      <c r="B3738" t="s">
        <v>298</v>
      </c>
    </row>
    <row r="3739" spans="2:2" x14ac:dyDescent="0.3">
      <c r="B3739" t="s">
        <v>680</v>
      </c>
    </row>
    <row r="3740" spans="2:2" x14ac:dyDescent="0.3">
      <c r="B3740" t="s">
        <v>295</v>
      </c>
    </row>
    <row r="3741" spans="2:2" x14ac:dyDescent="0.3">
      <c r="B3741" t="s">
        <v>253</v>
      </c>
    </row>
    <row r="3742" spans="2:2" x14ac:dyDescent="0.3">
      <c r="B3742" t="s">
        <v>464</v>
      </c>
    </row>
    <row r="3743" spans="2:2" x14ac:dyDescent="0.3">
      <c r="B3743" t="s">
        <v>554</v>
      </c>
    </row>
    <row r="3744" spans="2:2" x14ac:dyDescent="0.3">
      <c r="B3744" t="s">
        <v>222</v>
      </c>
    </row>
    <row r="3745" spans="2:2" x14ac:dyDescent="0.3">
      <c r="B3745" t="s">
        <v>474</v>
      </c>
    </row>
    <row r="3746" spans="2:2" x14ac:dyDescent="0.3">
      <c r="B3746" t="s">
        <v>657</v>
      </c>
    </row>
    <row r="3747" spans="2:2" x14ac:dyDescent="0.3">
      <c r="B3747" t="s">
        <v>530</v>
      </c>
    </row>
    <row r="3748" spans="2:2" x14ac:dyDescent="0.3">
      <c r="B3748" t="s">
        <v>369</v>
      </c>
    </row>
    <row r="3749" spans="2:2" x14ac:dyDescent="0.3">
      <c r="B3749" t="s">
        <v>602</v>
      </c>
    </row>
    <row r="3750" spans="2:2" x14ac:dyDescent="0.3">
      <c r="B3750" t="s">
        <v>381</v>
      </c>
    </row>
    <row r="3751" spans="2:2" x14ac:dyDescent="0.3">
      <c r="B3751" t="s">
        <v>298</v>
      </c>
    </row>
    <row r="3752" spans="2:2" x14ac:dyDescent="0.3">
      <c r="B3752" t="s">
        <v>199</v>
      </c>
    </row>
    <row r="3753" spans="2:2" x14ac:dyDescent="0.3">
      <c r="B3753" t="s">
        <v>276</v>
      </c>
    </row>
    <row r="3754" spans="2:2" x14ac:dyDescent="0.3">
      <c r="B3754" t="s">
        <v>681</v>
      </c>
    </row>
    <row r="3755" spans="2:2" x14ac:dyDescent="0.3">
      <c r="B3755" t="s">
        <v>238</v>
      </c>
    </row>
    <row r="3756" spans="2:2" x14ac:dyDescent="0.3">
      <c r="B3756" t="s">
        <v>671</v>
      </c>
    </row>
    <row r="3757" spans="2:2" x14ac:dyDescent="0.3">
      <c r="B3757" t="s">
        <v>193</v>
      </c>
    </row>
    <row r="3758" spans="2:2" x14ac:dyDescent="0.3">
      <c r="B3758" t="s">
        <v>278</v>
      </c>
    </row>
    <row r="3759" spans="2:2" x14ac:dyDescent="0.3">
      <c r="B3759" t="s">
        <v>535</v>
      </c>
    </row>
    <row r="3760" spans="2:2" x14ac:dyDescent="0.3">
      <c r="B3760" t="s">
        <v>592</v>
      </c>
    </row>
    <row r="3761" spans="2:2" x14ac:dyDescent="0.3">
      <c r="B3761" t="s">
        <v>373</v>
      </c>
    </row>
    <row r="3762" spans="2:2" x14ac:dyDescent="0.3">
      <c r="B3762" t="s">
        <v>682</v>
      </c>
    </row>
    <row r="3763" spans="2:2" x14ac:dyDescent="0.3">
      <c r="B3763" t="s">
        <v>243</v>
      </c>
    </row>
    <row r="3764" spans="2:2" x14ac:dyDescent="0.3">
      <c r="B3764" t="s">
        <v>683</v>
      </c>
    </row>
    <row r="3765" spans="2:2" x14ac:dyDescent="0.3">
      <c r="B3765" t="s">
        <v>341</v>
      </c>
    </row>
    <row r="3766" spans="2:2" x14ac:dyDescent="0.3">
      <c r="B3766" t="s">
        <v>388</v>
      </c>
    </row>
    <row r="3767" spans="2:2" x14ac:dyDescent="0.3">
      <c r="B3767" t="s">
        <v>267</v>
      </c>
    </row>
    <row r="3768" spans="2:2" x14ac:dyDescent="0.3">
      <c r="B3768" t="s">
        <v>298</v>
      </c>
    </row>
    <row r="3769" spans="2:2" x14ac:dyDescent="0.3">
      <c r="B3769" t="s">
        <v>278</v>
      </c>
    </row>
    <row r="3770" spans="2:2" x14ac:dyDescent="0.3">
      <c r="B3770" t="s">
        <v>489</v>
      </c>
    </row>
    <row r="3771" spans="2:2" x14ac:dyDescent="0.3">
      <c r="B3771" t="s">
        <v>443</v>
      </c>
    </row>
    <row r="3772" spans="2:2" x14ac:dyDescent="0.3">
      <c r="B3772" t="s">
        <v>276</v>
      </c>
    </row>
    <row r="3773" spans="2:2" x14ac:dyDescent="0.3">
      <c r="B3773" t="s">
        <v>367</v>
      </c>
    </row>
    <row r="3774" spans="2:2" x14ac:dyDescent="0.3">
      <c r="B3774" t="s">
        <v>409</v>
      </c>
    </row>
    <row r="3775" spans="2:2" x14ac:dyDescent="0.3">
      <c r="B3775" t="s">
        <v>312</v>
      </c>
    </row>
    <row r="3776" spans="2:2" x14ac:dyDescent="0.3">
      <c r="B3776" t="s">
        <v>278</v>
      </c>
    </row>
    <row r="3777" spans="2:2" x14ac:dyDescent="0.3">
      <c r="B3777" t="s">
        <v>300</v>
      </c>
    </row>
    <row r="3778" spans="2:2" x14ac:dyDescent="0.3">
      <c r="B3778" t="s">
        <v>507</v>
      </c>
    </row>
    <row r="3779" spans="2:2" x14ac:dyDescent="0.3">
      <c r="B3779" t="s">
        <v>541</v>
      </c>
    </row>
    <row r="3780" spans="2:2" x14ac:dyDescent="0.3">
      <c r="B3780" t="s">
        <v>352</v>
      </c>
    </row>
    <row r="3781" spans="2:2" x14ac:dyDescent="0.3">
      <c r="B3781" t="s">
        <v>201</v>
      </c>
    </row>
    <row r="3782" spans="2:2" x14ac:dyDescent="0.3">
      <c r="B3782" t="s">
        <v>196</v>
      </c>
    </row>
    <row r="3783" spans="2:2" x14ac:dyDescent="0.3">
      <c r="B3783" t="s">
        <v>684</v>
      </c>
    </row>
    <row r="3784" spans="2:2" x14ac:dyDescent="0.3">
      <c r="B3784" t="s">
        <v>685</v>
      </c>
    </row>
    <row r="3785" spans="2:2" x14ac:dyDescent="0.3">
      <c r="B3785" t="s">
        <v>278</v>
      </c>
    </row>
    <row r="3786" spans="2:2" x14ac:dyDescent="0.3">
      <c r="B3786" t="s">
        <v>344</v>
      </c>
    </row>
    <row r="3787" spans="2:2" x14ac:dyDescent="0.3">
      <c r="B3787" t="s">
        <v>443</v>
      </c>
    </row>
    <row r="3788" spans="2:2" x14ac:dyDescent="0.3">
      <c r="B3788" t="s">
        <v>581</v>
      </c>
    </row>
    <row r="3789" spans="2:2" x14ac:dyDescent="0.3">
      <c r="B3789" t="s">
        <v>228</v>
      </c>
    </row>
    <row r="3790" spans="2:2" x14ac:dyDescent="0.3">
      <c r="B3790" t="s">
        <v>502</v>
      </c>
    </row>
    <row r="3791" spans="2:2" x14ac:dyDescent="0.3">
      <c r="B3791" t="s">
        <v>341</v>
      </c>
    </row>
    <row r="3792" spans="2:2" x14ac:dyDescent="0.3">
      <c r="B3792" t="s">
        <v>686</v>
      </c>
    </row>
    <row r="3793" spans="2:2" x14ac:dyDescent="0.3">
      <c r="B3793" t="s">
        <v>300</v>
      </c>
    </row>
    <row r="3794" spans="2:2" x14ac:dyDescent="0.3">
      <c r="B3794" t="s">
        <v>433</v>
      </c>
    </row>
    <row r="3795" spans="2:2" x14ac:dyDescent="0.3">
      <c r="B3795" t="s">
        <v>649</v>
      </c>
    </row>
    <row r="3796" spans="2:2" x14ac:dyDescent="0.3">
      <c r="B3796" t="s">
        <v>588</v>
      </c>
    </row>
    <row r="3797" spans="2:2" x14ac:dyDescent="0.3">
      <c r="B3797" t="s">
        <v>178</v>
      </c>
    </row>
    <row r="3798" spans="2:2" x14ac:dyDescent="0.3">
      <c r="B3798" t="s">
        <v>332</v>
      </c>
    </row>
    <row r="3799" spans="2:2" x14ac:dyDescent="0.3">
      <c r="B3799" t="s">
        <v>193</v>
      </c>
    </row>
    <row r="3800" spans="2:2" x14ac:dyDescent="0.3">
      <c r="B3800" t="s">
        <v>196</v>
      </c>
    </row>
    <row r="3801" spans="2:2" x14ac:dyDescent="0.3">
      <c r="B3801" t="s">
        <v>424</v>
      </c>
    </row>
    <row r="3802" spans="2:2" x14ac:dyDescent="0.3">
      <c r="B3802" t="s">
        <v>300</v>
      </c>
    </row>
    <row r="3803" spans="2:2" x14ac:dyDescent="0.3">
      <c r="B3803" t="s">
        <v>406</v>
      </c>
    </row>
    <row r="3804" spans="2:2" x14ac:dyDescent="0.3">
      <c r="B3804" t="s">
        <v>443</v>
      </c>
    </row>
    <row r="3805" spans="2:2" x14ac:dyDescent="0.3">
      <c r="B3805" t="s">
        <v>687</v>
      </c>
    </row>
    <row r="3806" spans="2:2" x14ac:dyDescent="0.3">
      <c r="B3806" t="s">
        <v>373</v>
      </c>
    </row>
    <row r="3807" spans="2:2" x14ac:dyDescent="0.3">
      <c r="B3807" t="s">
        <v>341</v>
      </c>
    </row>
    <row r="3808" spans="2:2" x14ac:dyDescent="0.3">
      <c r="B3808" t="s">
        <v>284</v>
      </c>
    </row>
    <row r="3809" spans="2:2" x14ac:dyDescent="0.3">
      <c r="B3809" t="s">
        <v>201</v>
      </c>
    </row>
    <row r="3810" spans="2:2" x14ac:dyDescent="0.3">
      <c r="B3810" t="s">
        <v>329</v>
      </c>
    </row>
    <row r="3811" spans="2:2" x14ac:dyDescent="0.3">
      <c r="B3811" t="s">
        <v>325</v>
      </c>
    </row>
    <row r="3812" spans="2:2" x14ac:dyDescent="0.3">
      <c r="B3812" t="s">
        <v>201</v>
      </c>
    </row>
    <row r="3813" spans="2:2" x14ac:dyDescent="0.3">
      <c r="B3813" t="s">
        <v>190</v>
      </c>
    </row>
    <row r="3814" spans="2:2" x14ac:dyDescent="0.3">
      <c r="B3814" t="s">
        <v>573</v>
      </c>
    </row>
    <row r="3815" spans="2:2" x14ac:dyDescent="0.3">
      <c r="B3815" t="s">
        <v>688</v>
      </c>
    </row>
    <row r="3816" spans="2:2" x14ac:dyDescent="0.3">
      <c r="B3816" t="s">
        <v>598</v>
      </c>
    </row>
    <row r="3817" spans="2:2" x14ac:dyDescent="0.3">
      <c r="B3817" t="s">
        <v>624</v>
      </c>
    </row>
    <row r="3818" spans="2:2" x14ac:dyDescent="0.3">
      <c r="B3818" t="s">
        <v>182</v>
      </c>
    </row>
    <row r="3819" spans="2:2" x14ac:dyDescent="0.3">
      <c r="B3819" t="s">
        <v>689</v>
      </c>
    </row>
    <row r="3820" spans="2:2" x14ac:dyDescent="0.3">
      <c r="B3820" t="s">
        <v>250</v>
      </c>
    </row>
    <row r="3821" spans="2:2" x14ac:dyDescent="0.3">
      <c r="B3821" t="s">
        <v>411</v>
      </c>
    </row>
    <row r="3822" spans="2:2" x14ac:dyDescent="0.3">
      <c r="B3822" t="s">
        <v>201</v>
      </c>
    </row>
    <row r="3823" spans="2:2" x14ac:dyDescent="0.3">
      <c r="B3823" t="s">
        <v>690</v>
      </c>
    </row>
    <row r="3824" spans="2:2" x14ac:dyDescent="0.3">
      <c r="B3824" t="s">
        <v>406</v>
      </c>
    </row>
    <row r="3825" spans="2:2" x14ac:dyDescent="0.3">
      <c r="B3825" t="s">
        <v>579</v>
      </c>
    </row>
    <row r="3826" spans="2:2" x14ac:dyDescent="0.3">
      <c r="B3826" t="s">
        <v>357</v>
      </c>
    </row>
    <row r="3827" spans="2:2" x14ac:dyDescent="0.3">
      <c r="B3827" t="s">
        <v>598</v>
      </c>
    </row>
    <row r="3828" spans="2:2" x14ac:dyDescent="0.3">
      <c r="B3828" t="s">
        <v>691</v>
      </c>
    </row>
    <row r="3829" spans="2:2" x14ac:dyDescent="0.3">
      <c r="B3829" t="s">
        <v>344</v>
      </c>
    </row>
    <row r="3830" spans="2:2" x14ac:dyDescent="0.3">
      <c r="B3830" t="s">
        <v>692</v>
      </c>
    </row>
    <row r="3831" spans="2:2" x14ac:dyDescent="0.3">
      <c r="B3831" t="s">
        <v>603</v>
      </c>
    </row>
    <row r="3832" spans="2:2" x14ac:dyDescent="0.3">
      <c r="B3832" t="s">
        <v>693</v>
      </c>
    </row>
    <row r="3833" spans="2:2" x14ac:dyDescent="0.3">
      <c r="B3833" t="s">
        <v>694</v>
      </c>
    </row>
    <row r="3834" spans="2:2" x14ac:dyDescent="0.3">
      <c r="B3834" t="s">
        <v>278</v>
      </c>
    </row>
    <row r="3835" spans="2:2" x14ac:dyDescent="0.3">
      <c r="B3835" t="s">
        <v>229</v>
      </c>
    </row>
    <row r="3836" spans="2:2" x14ac:dyDescent="0.3">
      <c r="B3836" t="s">
        <v>443</v>
      </c>
    </row>
    <row r="3837" spans="2:2" x14ac:dyDescent="0.3">
      <c r="B3837" t="s">
        <v>695</v>
      </c>
    </row>
    <row r="3838" spans="2:2" x14ac:dyDescent="0.3">
      <c r="B3838" t="s">
        <v>300</v>
      </c>
    </row>
    <row r="3839" spans="2:2" x14ac:dyDescent="0.3">
      <c r="B3839" t="s">
        <v>298</v>
      </c>
    </row>
    <row r="3840" spans="2:2" x14ac:dyDescent="0.3">
      <c r="B3840" t="s">
        <v>579</v>
      </c>
    </row>
    <row r="3841" spans="2:2" x14ac:dyDescent="0.3">
      <c r="B3841" t="s">
        <v>373</v>
      </c>
    </row>
    <row r="3842" spans="2:2" x14ac:dyDescent="0.3">
      <c r="B3842" t="s">
        <v>672</v>
      </c>
    </row>
    <row r="3843" spans="2:2" x14ac:dyDescent="0.3">
      <c r="B3843" t="s">
        <v>351</v>
      </c>
    </row>
    <row r="3844" spans="2:2" x14ac:dyDescent="0.3">
      <c r="B3844" t="s">
        <v>180</v>
      </c>
    </row>
    <row r="3845" spans="2:2" x14ac:dyDescent="0.3">
      <c r="B3845" t="s">
        <v>696</v>
      </c>
    </row>
    <row r="3846" spans="2:2" x14ac:dyDescent="0.3">
      <c r="B3846" t="s">
        <v>182</v>
      </c>
    </row>
    <row r="3847" spans="2:2" x14ac:dyDescent="0.3">
      <c r="B3847" t="s">
        <v>697</v>
      </c>
    </row>
    <row r="3848" spans="2:2" x14ac:dyDescent="0.3">
      <c r="B3848" t="s">
        <v>341</v>
      </c>
    </row>
    <row r="3849" spans="2:2" x14ac:dyDescent="0.3">
      <c r="B3849" t="s">
        <v>698</v>
      </c>
    </row>
    <row r="3850" spans="2:2" x14ac:dyDescent="0.3">
      <c r="B3850" t="s">
        <v>196</v>
      </c>
    </row>
    <row r="3851" spans="2:2" x14ac:dyDescent="0.3">
      <c r="B3851" t="s">
        <v>176</v>
      </c>
    </row>
    <row r="3852" spans="2:2" x14ac:dyDescent="0.3">
      <c r="B3852" t="s">
        <v>298</v>
      </c>
    </row>
    <row r="3853" spans="2:2" x14ac:dyDescent="0.3">
      <c r="B3853" t="s">
        <v>412</v>
      </c>
    </row>
    <row r="3854" spans="2:2" x14ac:dyDescent="0.3">
      <c r="B3854" t="s">
        <v>552</v>
      </c>
    </row>
    <row r="3855" spans="2:2" x14ac:dyDescent="0.3">
      <c r="B3855" t="s">
        <v>485</v>
      </c>
    </row>
    <row r="3856" spans="2:2" x14ac:dyDescent="0.3">
      <c r="B3856" t="s">
        <v>528</v>
      </c>
    </row>
    <row r="3857" spans="2:2" x14ac:dyDescent="0.3">
      <c r="B3857" t="s">
        <v>300</v>
      </c>
    </row>
    <row r="3858" spans="2:2" x14ac:dyDescent="0.3">
      <c r="B3858" t="s">
        <v>699</v>
      </c>
    </row>
    <row r="3859" spans="2:2" x14ac:dyDescent="0.3">
      <c r="B3859" t="s">
        <v>373</v>
      </c>
    </row>
    <row r="3860" spans="2:2" x14ac:dyDescent="0.3">
      <c r="B3860" t="s">
        <v>233</v>
      </c>
    </row>
    <row r="3861" spans="2:2" x14ac:dyDescent="0.3">
      <c r="B3861" t="s">
        <v>300</v>
      </c>
    </row>
    <row r="3862" spans="2:2" x14ac:dyDescent="0.3">
      <c r="B3862" t="s">
        <v>175</v>
      </c>
    </row>
    <row r="3863" spans="2:2" x14ac:dyDescent="0.3">
      <c r="B3863" t="s">
        <v>300</v>
      </c>
    </row>
    <row r="3864" spans="2:2" x14ac:dyDescent="0.3">
      <c r="B3864" t="s">
        <v>276</v>
      </c>
    </row>
    <row r="3865" spans="2:2" x14ac:dyDescent="0.3">
      <c r="B3865" t="s">
        <v>298</v>
      </c>
    </row>
    <row r="3866" spans="2:2" x14ac:dyDescent="0.3">
      <c r="B3866" t="s">
        <v>700</v>
      </c>
    </row>
    <row r="3867" spans="2:2" x14ac:dyDescent="0.3">
      <c r="B3867" t="s">
        <v>208</v>
      </c>
    </row>
    <row r="3868" spans="2:2" x14ac:dyDescent="0.3">
      <c r="B3868" t="s">
        <v>278</v>
      </c>
    </row>
    <row r="3869" spans="2:2" x14ac:dyDescent="0.3">
      <c r="B3869" t="s">
        <v>343</v>
      </c>
    </row>
    <row r="3870" spans="2:2" x14ac:dyDescent="0.3">
      <c r="B3870" t="s">
        <v>305</v>
      </c>
    </row>
    <row r="3871" spans="2:2" x14ac:dyDescent="0.3">
      <c r="B3871" t="s">
        <v>701</v>
      </c>
    </row>
    <row r="3872" spans="2:2" x14ac:dyDescent="0.3">
      <c r="B3872" t="s">
        <v>411</v>
      </c>
    </row>
    <row r="3873" spans="2:2" x14ac:dyDescent="0.3">
      <c r="B3873" t="s">
        <v>190</v>
      </c>
    </row>
    <row r="3874" spans="2:2" x14ac:dyDescent="0.3">
      <c r="B3874" t="s">
        <v>405</v>
      </c>
    </row>
    <row r="3875" spans="2:2" x14ac:dyDescent="0.3">
      <c r="B3875" t="s">
        <v>702</v>
      </c>
    </row>
    <row r="3876" spans="2:2" x14ac:dyDescent="0.3">
      <c r="B3876" t="s">
        <v>238</v>
      </c>
    </row>
    <row r="3877" spans="2:2" x14ac:dyDescent="0.3">
      <c r="B3877" t="s">
        <v>341</v>
      </c>
    </row>
    <row r="3878" spans="2:2" x14ac:dyDescent="0.3">
      <c r="B3878" t="s">
        <v>500</v>
      </c>
    </row>
    <row r="3879" spans="2:2" x14ac:dyDescent="0.3">
      <c r="B3879" t="s">
        <v>177</v>
      </c>
    </row>
    <row r="3880" spans="2:2" x14ac:dyDescent="0.3">
      <c r="B3880" t="s">
        <v>459</v>
      </c>
    </row>
    <row r="3881" spans="2:2" x14ac:dyDescent="0.3">
      <c r="B3881" t="s">
        <v>595</v>
      </c>
    </row>
    <row r="3882" spans="2:2" x14ac:dyDescent="0.3">
      <c r="B3882" t="s">
        <v>703</v>
      </c>
    </row>
    <row r="3883" spans="2:2" x14ac:dyDescent="0.3">
      <c r="B3883" t="s">
        <v>208</v>
      </c>
    </row>
    <row r="3884" spans="2:2" x14ac:dyDescent="0.3">
      <c r="B3884" t="s">
        <v>483</v>
      </c>
    </row>
    <row r="3885" spans="2:2" x14ac:dyDescent="0.3">
      <c r="B3885" t="s">
        <v>373</v>
      </c>
    </row>
    <row r="3886" spans="2:2" x14ac:dyDescent="0.3">
      <c r="B3886" t="s">
        <v>704</v>
      </c>
    </row>
    <row r="3887" spans="2:2" x14ac:dyDescent="0.3">
      <c r="B3887" t="s">
        <v>429</v>
      </c>
    </row>
    <row r="3888" spans="2:2" x14ac:dyDescent="0.3">
      <c r="B3888" t="s">
        <v>278</v>
      </c>
    </row>
    <row r="3889" spans="2:2" x14ac:dyDescent="0.3">
      <c r="B3889" t="s">
        <v>305</v>
      </c>
    </row>
    <row r="3890" spans="2:2" x14ac:dyDescent="0.3">
      <c r="B3890" t="s">
        <v>705</v>
      </c>
    </row>
    <row r="3891" spans="2:2" x14ac:dyDescent="0.3">
      <c r="B3891" t="s">
        <v>201</v>
      </c>
    </row>
    <row r="3892" spans="2:2" x14ac:dyDescent="0.3">
      <c r="B3892" t="s">
        <v>175</v>
      </c>
    </row>
    <row r="3893" spans="2:2" x14ac:dyDescent="0.3">
      <c r="B3893" t="s">
        <v>300</v>
      </c>
    </row>
    <row r="3894" spans="2:2" x14ac:dyDescent="0.3">
      <c r="B3894" t="s">
        <v>443</v>
      </c>
    </row>
    <row r="3895" spans="2:2" x14ac:dyDescent="0.3">
      <c r="B3895" t="s">
        <v>278</v>
      </c>
    </row>
    <row r="3896" spans="2:2" x14ac:dyDescent="0.3">
      <c r="B3896" t="s">
        <v>345</v>
      </c>
    </row>
    <row r="3897" spans="2:2" x14ac:dyDescent="0.3">
      <c r="B3897" t="s">
        <v>541</v>
      </c>
    </row>
    <row r="3898" spans="2:2" x14ac:dyDescent="0.3">
      <c r="B3898" t="s">
        <v>479</v>
      </c>
    </row>
    <row r="3899" spans="2:2" x14ac:dyDescent="0.3">
      <c r="B3899" t="s">
        <v>706</v>
      </c>
    </row>
    <row r="3900" spans="2:2" x14ac:dyDescent="0.3">
      <c r="B3900" t="s">
        <v>191</v>
      </c>
    </row>
    <row r="3901" spans="2:2" x14ac:dyDescent="0.3">
      <c r="B3901" t="s">
        <v>443</v>
      </c>
    </row>
    <row r="3902" spans="2:2" x14ac:dyDescent="0.3">
      <c r="B3902" t="s">
        <v>210</v>
      </c>
    </row>
    <row r="3903" spans="2:2" x14ac:dyDescent="0.3">
      <c r="B3903" t="s">
        <v>344</v>
      </c>
    </row>
    <row r="3904" spans="2:2" x14ac:dyDescent="0.3">
      <c r="B3904" t="s">
        <v>707</v>
      </c>
    </row>
    <row r="3905" spans="2:2" x14ac:dyDescent="0.3">
      <c r="B3905" t="s">
        <v>708</v>
      </c>
    </row>
    <row r="3906" spans="2:2" x14ac:dyDescent="0.3">
      <c r="B3906" t="s">
        <v>603</v>
      </c>
    </row>
    <row r="3907" spans="2:2" x14ac:dyDescent="0.3">
      <c r="B3907" t="s">
        <v>278</v>
      </c>
    </row>
    <row r="3908" spans="2:2" x14ac:dyDescent="0.3">
      <c r="B3908" t="s">
        <v>685</v>
      </c>
    </row>
    <row r="3909" spans="2:2" x14ac:dyDescent="0.3">
      <c r="B3909" t="s">
        <v>344</v>
      </c>
    </row>
    <row r="3910" spans="2:2" x14ac:dyDescent="0.3">
      <c r="B3910" t="s">
        <v>345</v>
      </c>
    </row>
    <row r="3911" spans="2:2" x14ac:dyDescent="0.3">
      <c r="B3911" t="s">
        <v>396</v>
      </c>
    </row>
    <row r="3912" spans="2:2" x14ac:dyDescent="0.3">
      <c r="B3912" t="s">
        <v>210</v>
      </c>
    </row>
    <row r="3913" spans="2:2" x14ac:dyDescent="0.3">
      <c r="B3913" t="s">
        <v>709</v>
      </c>
    </row>
    <row r="3914" spans="2:2" x14ac:dyDescent="0.3">
      <c r="B3914" t="s">
        <v>588</v>
      </c>
    </row>
    <row r="3915" spans="2:2" x14ac:dyDescent="0.3">
      <c r="B3915" t="s">
        <v>411</v>
      </c>
    </row>
    <row r="3916" spans="2:2" x14ac:dyDescent="0.3">
      <c r="B3916" t="s">
        <v>710</v>
      </c>
    </row>
    <row r="3917" spans="2:2" x14ac:dyDescent="0.3">
      <c r="B3917" t="s">
        <v>711</v>
      </c>
    </row>
    <row r="3918" spans="2:2" x14ac:dyDescent="0.3">
      <c r="B3918" t="s">
        <v>409</v>
      </c>
    </row>
    <row r="3919" spans="2:2" x14ac:dyDescent="0.3">
      <c r="B3919" t="s">
        <v>344</v>
      </c>
    </row>
    <row r="3920" spans="2:2" x14ac:dyDescent="0.3">
      <c r="B3920" t="s">
        <v>474</v>
      </c>
    </row>
    <row r="3921" spans="2:2" x14ac:dyDescent="0.3">
      <c r="B3921" t="s">
        <v>410</v>
      </c>
    </row>
    <row r="3922" spans="2:2" x14ac:dyDescent="0.3">
      <c r="B3922" t="s">
        <v>341</v>
      </c>
    </row>
    <row r="3923" spans="2:2" x14ac:dyDescent="0.3">
      <c r="B3923" t="s">
        <v>199</v>
      </c>
    </row>
    <row r="3924" spans="2:2" x14ac:dyDescent="0.3">
      <c r="B3924" t="s">
        <v>712</v>
      </c>
    </row>
    <row r="3925" spans="2:2" x14ac:dyDescent="0.3">
      <c r="B3925" t="s">
        <v>526</v>
      </c>
    </row>
    <row r="3926" spans="2:2" x14ac:dyDescent="0.3">
      <c r="B3926" t="s">
        <v>373</v>
      </c>
    </row>
    <row r="3927" spans="2:2" x14ac:dyDescent="0.3">
      <c r="B3927" t="s">
        <v>479</v>
      </c>
    </row>
    <row r="3928" spans="2:2" x14ac:dyDescent="0.3">
      <c r="B3928" t="s">
        <v>398</v>
      </c>
    </row>
    <row r="3929" spans="2:2" x14ac:dyDescent="0.3">
      <c r="B3929" t="s">
        <v>305</v>
      </c>
    </row>
    <row r="3930" spans="2:2" x14ac:dyDescent="0.3">
      <c r="B3930" t="s">
        <v>713</v>
      </c>
    </row>
    <row r="3931" spans="2:2" x14ac:dyDescent="0.3">
      <c r="B3931" t="s">
        <v>300</v>
      </c>
    </row>
    <row r="3932" spans="2:2" x14ac:dyDescent="0.3">
      <c r="B3932" t="s">
        <v>278</v>
      </c>
    </row>
    <row r="3933" spans="2:2" x14ac:dyDescent="0.3">
      <c r="B3933" t="s">
        <v>344</v>
      </c>
    </row>
    <row r="3934" spans="2:2" x14ac:dyDescent="0.3">
      <c r="B3934" t="s">
        <v>305</v>
      </c>
    </row>
    <row r="3935" spans="2:2" x14ac:dyDescent="0.3">
      <c r="B3935" t="s">
        <v>305</v>
      </c>
    </row>
    <row r="3936" spans="2:2" x14ac:dyDescent="0.3">
      <c r="B3936" t="s">
        <v>278</v>
      </c>
    </row>
    <row r="3937" spans="2:2" x14ac:dyDescent="0.3">
      <c r="B3937" t="s">
        <v>477</v>
      </c>
    </row>
    <row r="3938" spans="2:2" x14ac:dyDescent="0.3">
      <c r="B3938" t="s">
        <v>424</v>
      </c>
    </row>
    <row r="3939" spans="2:2" x14ac:dyDescent="0.3">
      <c r="B3939" t="s">
        <v>298</v>
      </c>
    </row>
    <row r="3940" spans="2:2" x14ac:dyDescent="0.3">
      <c r="B3940" t="s">
        <v>329</v>
      </c>
    </row>
    <row r="3941" spans="2:2" x14ac:dyDescent="0.3">
      <c r="B3941" t="s">
        <v>233</v>
      </c>
    </row>
    <row r="3942" spans="2:2" x14ac:dyDescent="0.3">
      <c r="B3942" t="s">
        <v>554</v>
      </c>
    </row>
    <row r="3943" spans="2:2" x14ac:dyDescent="0.3">
      <c r="B3943" t="s">
        <v>714</v>
      </c>
    </row>
    <row r="3944" spans="2:2" x14ac:dyDescent="0.3">
      <c r="B3944" t="s">
        <v>448</v>
      </c>
    </row>
    <row r="3945" spans="2:2" x14ac:dyDescent="0.3">
      <c r="B3945" t="s">
        <v>712</v>
      </c>
    </row>
    <row r="3946" spans="2:2" x14ac:dyDescent="0.3">
      <c r="B3946" t="s">
        <v>278</v>
      </c>
    </row>
    <row r="3947" spans="2:2" x14ac:dyDescent="0.3">
      <c r="B3947" t="s">
        <v>715</v>
      </c>
    </row>
    <row r="3948" spans="2:2" x14ac:dyDescent="0.3">
      <c r="B3948" t="s">
        <v>716</v>
      </c>
    </row>
    <row r="3949" spans="2:2" x14ac:dyDescent="0.3">
      <c r="B3949" t="s">
        <v>479</v>
      </c>
    </row>
    <row r="3950" spans="2:2" x14ac:dyDescent="0.3">
      <c r="B3950" t="s">
        <v>717</v>
      </c>
    </row>
    <row r="3951" spans="2:2" x14ac:dyDescent="0.3">
      <c r="B3951" t="s">
        <v>300</v>
      </c>
    </row>
    <row r="3952" spans="2:2" x14ac:dyDescent="0.3">
      <c r="B3952" t="s">
        <v>433</v>
      </c>
    </row>
    <row r="3953" spans="2:2" x14ac:dyDescent="0.3">
      <c r="B3953" t="s">
        <v>353</v>
      </c>
    </row>
    <row r="3954" spans="2:2" x14ac:dyDescent="0.3">
      <c r="B3954" t="s">
        <v>300</v>
      </c>
    </row>
    <row r="3955" spans="2:2" x14ac:dyDescent="0.3">
      <c r="B3955" t="s">
        <v>718</v>
      </c>
    </row>
    <row r="3956" spans="2:2" x14ac:dyDescent="0.3">
      <c r="B3956" t="s">
        <v>341</v>
      </c>
    </row>
    <row r="3957" spans="2:2" x14ac:dyDescent="0.3">
      <c r="B3957" t="s">
        <v>644</v>
      </c>
    </row>
    <row r="3958" spans="2:2" x14ac:dyDescent="0.3">
      <c r="B3958" t="s">
        <v>719</v>
      </c>
    </row>
    <row r="3959" spans="2:2" x14ac:dyDescent="0.3">
      <c r="B3959" t="s">
        <v>300</v>
      </c>
    </row>
    <row r="3960" spans="2:2" x14ac:dyDescent="0.3">
      <c r="B3960" t="s">
        <v>720</v>
      </c>
    </row>
    <row r="3961" spans="2:2" x14ac:dyDescent="0.3">
      <c r="B3961" t="s">
        <v>296</v>
      </c>
    </row>
    <row r="3962" spans="2:2" x14ac:dyDescent="0.3">
      <c r="B3962" t="s">
        <v>433</v>
      </c>
    </row>
    <row r="3963" spans="2:2" x14ac:dyDescent="0.3">
      <c r="B3963" t="s">
        <v>443</v>
      </c>
    </row>
    <row r="3964" spans="2:2" x14ac:dyDescent="0.3">
      <c r="B3964" t="s">
        <v>708</v>
      </c>
    </row>
    <row r="3965" spans="2:2" x14ac:dyDescent="0.3">
      <c r="B3965" t="s">
        <v>443</v>
      </c>
    </row>
    <row r="3966" spans="2:2" x14ac:dyDescent="0.3">
      <c r="B3966" t="s">
        <v>443</v>
      </c>
    </row>
    <row r="3967" spans="2:2" x14ac:dyDescent="0.3">
      <c r="B3967" t="s">
        <v>579</v>
      </c>
    </row>
    <row r="3968" spans="2:2" x14ac:dyDescent="0.3">
      <c r="B3968" t="s">
        <v>176</v>
      </c>
    </row>
    <row r="3969" spans="2:2" x14ac:dyDescent="0.3">
      <c r="B3969" t="s">
        <v>190</v>
      </c>
    </row>
    <row r="3970" spans="2:2" x14ac:dyDescent="0.3">
      <c r="B3970" t="s">
        <v>721</v>
      </c>
    </row>
    <row r="3971" spans="2:2" x14ac:dyDescent="0.3">
      <c r="B3971" t="s">
        <v>579</v>
      </c>
    </row>
    <row r="3972" spans="2:2" x14ac:dyDescent="0.3">
      <c r="B3972" t="s">
        <v>443</v>
      </c>
    </row>
    <row r="3973" spans="2:2" x14ac:dyDescent="0.3">
      <c r="B3973" t="s">
        <v>456</v>
      </c>
    </row>
    <row r="3974" spans="2:2" x14ac:dyDescent="0.3">
      <c r="B3974" t="s">
        <v>722</v>
      </c>
    </row>
    <row r="3975" spans="2:2" x14ac:dyDescent="0.3">
      <c r="B3975" t="s">
        <v>723</v>
      </c>
    </row>
    <row r="3976" spans="2:2" x14ac:dyDescent="0.3">
      <c r="B3976" t="s">
        <v>528</v>
      </c>
    </row>
    <row r="3977" spans="2:2" x14ac:dyDescent="0.3">
      <c r="B3977" t="s">
        <v>443</v>
      </c>
    </row>
    <row r="3978" spans="2:2" x14ac:dyDescent="0.3">
      <c r="B3978" t="s">
        <v>203</v>
      </c>
    </row>
    <row r="3979" spans="2:2" x14ac:dyDescent="0.3">
      <c r="B3979" t="s">
        <v>447</v>
      </c>
    </row>
    <row r="3980" spans="2:2" x14ac:dyDescent="0.3">
      <c r="B3980" t="s">
        <v>410</v>
      </c>
    </row>
    <row r="3981" spans="2:2" x14ac:dyDescent="0.3">
      <c r="B3981" t="s">
        <v>341</v>
      </c>
    </row>
    <row r="3982" spans="2:2" x14ac:dyDescent="0.3">
      <c r="B3982" t="s">
        <v>341</v>
      </c>
    </row>
    <row r="3983" spans="2:2" x14ac:dyDescent="0.3">
      <c r="B3983" t="s">
        <v>567</v>
      </c>
    </row>
    <row r="3984" spans="2:2" x14ac:dyDescent="0.3">
      <c r="B3984" t="s">
        <v>278</v>
      </c>
    </row>
    <row r="3985" spans="2:2" x14ac:dyDescent="0.3">
      <c r="B3985" t="s">
        <v>190</v>
      </c>
    </row>
    <row r="3986" spans="2:2" x14ac:dyDescent="0.3">
      <c r="B3986" t="s">
        <v>298</v>
      </c>
    </row>
    <row r="3987" spans="2:2" x14ac:dyDescent="0.3">
      <c r="B3987" t="s">
        <v>411</v>
      </c>
    </row>
    <row r="3988" spans="2:2" x14ac:dyDescent="0.3">
      <c r="B3988" t="s">
        <v>300</v>
      </c>
    </row>
    <row r="3989" spans="2:2" x14ac:dyDescent="0.3">
      <c r="B3989" t="s">
        <v>724</v>
      </c>
    </row>
    <row r="3990" spans="2:2" x14ac:dyDescent="0.3">
      <c r="B3990" t="s">
        <v>196</v>
      </c>
    </row>
    <row r="3991" spans="2:2" x14ac:dyDescent="0.3">
      <c r="B3991" t="s">
        <v>725</v>
      </c>
    </row>
    <row r="3992" spans="2:2" x14ac:dyDescent="0.3">
      <c r="B3992" t="s">
        <v>602</v>
      </c>
    </row>
    <row r="3993" spans="2:2" x14ac:dyDescent="0.3">
      <c r="B3993" t="s">
        <v>190</v>
      </c>
    </row>
    <row r="3994" spans="2:2" x14ac:dyDescent="0.3">
      <c r="B3994" t="s">
        <v>210</v>
      </c>
    </row>
    <row r="3995" spans="2:2" x14ac:dyDescent="0.3">
      <c r="B3995" t="s">
        <v>726</v>
      </c>
    </row>
    <row r="3996" spans="2:2" x14ac:dyDescent="0.3">
      <c r="B3996" t="s">
        <v>373</v>
      </c>
    </row>
    <row r="3997" spans="2:2" x14ac:dyDescent="0.3">
      <c r="B3997" t="s">
        <v>224</v>
      </c>
    </row>
    <row r="3998" spans="2:2" x14ac:dyDescent="0.3">
      <c r="B3998" t="s">
        <v>589</v>
      </c>
    </row>
    <row r="3999" spans="2:2" x14ac:dyDescent="0.3">
      <c r="B3999" t="s">
        <v>298</v>
      </c>
    </row>
    <row r="4000" spans="2:2" x14ac:dyDescent="0.3">
      <c r="B4000" t="s">
        <v>303</v>
      </c>
    </row>
    <row r="4001" spans="2:2" x14ac:dyDescent="0.3">
      <c r="B4001" t="s">
        <v>727</v>
      </c>
    </row>
    <row r="4002" spans="2:2" x14ac:dyDescent="0.3">
      <c r="B4002" t="s">
        <v>208</v>
      </c>
    </row>
    <row r="4003" spans="2:2" x14ac:dyDescent="0.3">
      <c r="B4003" t="s">
        <v>325</v>
      </c>
    </row>
    <row r="4004" spans="2:2" x14ac:dyDescent="0.3">
      <c r="B4004" t="s">
        <v>273</v>
      </c>
    </row>
    <row r="4005" spans="2:2" x14ac:dyDescent="0.3">
      <c r="B4005" t="s">
        <v>579</v>
      </c>
    </row>
    <row r="4006" spans="2:2" x14ac:dyDescent="0.3">
      <c r="B4006" t="s">
        <v>201</v>
      </c>
    </row>
    <row r="4007" spans="2:2" x14ac:dyDescent="0.3">
      <c r="B4007" t="s">
        <v>199</v>
      </c>
    </row>
    <row r="4008" spans="2:2" x14ac:dyDescent="0.3">
      <c r="B4008" t="s">
        <v>443</v>
      </c>
    </row>
    <row r="4009" spans="2:2" x14ac:dyDescent="0.3">
      <c r="B4009" t="s">
        <v>194</v>
      </c>
    </row>
    <row r="4010" spans="2:2" x14ac:dyDescent="0.3">
      <c r="B4010" t="s">
        <v>232</v>
      </c>
    </row>
    <row r="4011" spans="2:2" x14ac:dyDescent="0.3">
      <c r="B4011" t="s">
        <v>343</v>
      </c>
    </row>
    <row r="4012" spans="2:2" x14ac:dyDescent="0.3">
      <c r="B4012" t="s">
        <v>708</v>
      </c>
    </row>
    <row r="4013" spans="2:2" x14ac:dyDescent="0.3">
      <c r="B4013" t="s">
        <v>201</v>
      </c>
    </row>
    <row r="4014" spans="2:2" x14ac:dyDescent="0.3">
      <c r="B4014" t="s">
        <v>300</v>
      </c>
    </row>
    <row r="4015" spans="2:2" x14ac:dyDescent="0.3">
      <c r="B4015" t="s">
        <v>298</v>
      </c>
    </row>
    <row r="4016" spans="2:2" x14ac:dyDescent="0.3">
      <c r="B4016" t="s">
        <v>295</v>
      </c>
    </row>
    <row r="4017" spans="2:2" x14ac:dyDescent="0.3">
      <c r="B4017" t="s">
        <v>550</v>
      </c>
    </row>
    <row r="4018" spans="2:2" x14ac:dyDescent="0.3">
      <c r="B4018" t="s">
        <v>708</v>
      </c>
    </row>
    <row r="4019" spans="2:2" x14ac:dyDescent="0.3">
      <c r="B4019" t="s">
        <v>602</v>
      </c>
    </row>
    <row r="4020" spans="2:2" x14ac:dyDescent="0.3">
      <c r="B4020" t="s">
        <v>300</v>
      </c>
    </row>
    <row r="4021" spans="2:2" x14ac:dyDescent="0.3">
      <c r="B4021" t="s">
        <v>201</v>
      </c>
    </row>
    <row r="4022" spans="2:2" x14ac:dyDescent="0.3">
      <c r="B4022" t="s">
        <v>190</v>
      </c>
    </row>
    <row r="4023" spans="2:2" x14ac:dyDescent="0.3">
      <c r="B4023" t="s">
        <v>300</v>
      </c>
    </row>
    <row r="4024" spans="2:2" x14ac:dyDescent="0.3">
      <c r="B4024" t="s">
        <v>411</v>
      </c>
    </row>
    <row r="4025" spans="2:2" x14ac:dyDescent="0.3">
      <c r="B4025" t="s">
        <v>571</v>
      </c>
    </row>
    <row r="4026" spans="2:2" x14ac:dyDescent="0.3">
      <c r="B4026" t="s">
        <v>341</v>
      </c>
    </row>
    <row r="4027" spans="2:2" x14ac:dyDescent="0.3">
      <c r="B4027" t="s">
        <v>592</v>
      </c>
    </row>
    <row r="4028" spans="2:2" x14ac:dyDescent="0.3">
      <c r="B4028" t="s">
        <v>579</v>
      </c>
    </row>
    <row r="4029" spans="2:2" x14ac:dyDescent="0.3">
      <c r="B4029" t="s">
        <v>728</v>
      </c>
    </row>
    <row r="4030" spans="2:2" x14ac:dyDescent="0.3">
      <c r="B4030" t="s">
        <v>244</v>
      </c>
    </row>
    <row r="4031" spans="2:2" x14ac:dyDescent="0.3">
      <c r="B4031" t="s">
        <v>729</v>
      </c>
    </row>
    <row r="4032" spans="2:2" x14ac:dyDescent="0.3">
      <c r="B4032" t="s">
        <v>298</v>
      </c>
    </row>
    <row r="4033" spans="2:2" x14ac:dyDescent="0.3">
      <c r="B4033" t="s">
        <v>730</v>
      </c>
    </row>
    <row r="4034" spans="2:2" x14ac:dyDescent="0.3">
      <c r="B4034" t="s">
        <v>325</v>
      </c>
    </row>
    <row r="4035" spans="2:2" x14ac:dyDescent="0.3">
      <c r="B4035" t="s">
        <v>731</v>
      </c>
    </row>
    <row r="4036" spans="2:2" x14ac:dyDescent="0.3">
      <c r="B4036" t="s">
        <v>473</v>
      </c>
    </row>
    <row r="4037" spans="2:2" x14ac:dyDescent="0.3">
      <c r="B4037" t="s">
        <v>341</v>
      </c>
    </row>
    <row r="4038" spans="2:2" x14ac:dyDescent="0.3">
      <c r="B4038" t="s">
        <v>443</v>
      </c>
    </row>
    <row r="4039" spans="2:2" x14ac:dyDescent="0.3">
      <c r="B4039" t="s">
        <v>645</v>
      </c>
    </row>
    <row r="4040" spans="2:2" x14ac:dyDescent="0.3">
      <c r="B4040" t="s">
        <v>278</v>
      </c>
    </row>
    <row r="4041" spans="2:2" x14ac:dyDescent="0.3">
      <c r="B4041" t="s">
        <v>732</v>
      </c>
    </row>
    <row r="4042" spans="2:2" x14ac:dyDescent="0.3">
      <c r="B4042" t="s">
        <v>464</v>
      </c>
    </row>
    <row r="4043" spans="2:2" x14ac:dyDescent="0.3">
      <c r="B4043" t="s">
        <v>278</v>
      </c>
    </row>
    <row r="4044" spans="2:2" x14ac:dyDescent="0.3">
      <c r="B4044" t="s">
        <v>406</v>
      </c>
    </row>
    <row r="4045" spans="2:2" x14ac:dyDescent="0.3">
      <c r="B4045" t="s">
        <v>560</v>
      </c>
    </row>
    <row r="4046" spans="2:2" x14ac:dyDescent="0.3">
      <c r="B4046" t="s">
        <v>253</v>
      </c>
    </row>
    <row r="4047" spans="2:2" x14ac:dyDescent="0.3">
      <c r="B4047" t="s">
        <v>733</v>
      </c>
    </row>
    <row r="4048" spans="2:2" x14ac:dyDescent="0.3">
      <c r="B4048" t="s">
        <v>196</v>
      </c>
    </row>
    <row r="4049" spans="2:2" x14ac:dyDescent="0.3">
      <c r="B4049" t="s">
        <v>734</v>
      </c>
    </row>
    <row r="4050" spans="2:2" x14ac:dyDescent="0.3">
      <c r="B4050" t="s">
        <v>298</v>
      </c>
    </row>
    <row r="4051" spans="2:2" x14ac:dyDescent="0.3">
      <c r="B4051" t="s">
        <v>196</v>
      </c>
    </row>
    <row r="4052" spans="2:2" x14ac:dyDescent="0.3">
      <c r="B4052" t="s">
        <v>735</v>
      </c>
    </row>
    <row r="4053" spans="2:2" x14ac:dyDescent="0.3">
      <c r="B4053" t="s">
        <v>443</v>
      </c>
    </row>
    <row r="4054" spans="2:2" x14ac:dyDescent="0.3">
      <c r="B4054" t="s">
        <v>736</v>
      </c>
    </row>
    <row r="4055" spans="2:2" x14ac:dyDescent="0.3">
      <c r="B4055" t="s">
        <v>357</v>
      </c>
    </row>
    <row r="4056" spans="2:2" x14ac:dyDescent="0.3">
      <c r="B4056" t="s">
        <v>439</v>
      </c>
    </row>
    <row r="4057" spans="2:2" x14ac:dyDescent="0.3">
      <c r="B4057" t="s">
        <v>602</v>
      </c>
    </row>
    <row r="4058" spans="2:2" x14ac:dyDescent="0.3">
      <c r="B4058" t="s">
        <v>278</v>
      </c>
    </row>
    <row r="4059" spans="2:2" x14ac:dyDescent="0.3">
      <c r="B4059" t="s">
        <v>409</v>
      </c>
    </row>
    <row r="4060" spans="2:2" x14ac:dyDescent="0.3">
      <c r="B4060" t="s">
        <v>278</v>
      </c>
    </row>
    <row r="4061" spans="2:2" x14ac:dyDescent="0.3">
      <c r="B4061" t="s">
        <v>385</v>
      </c>
    </row>
    <row r="4062" spans="2:2" x14ac:dyDescent="0.3">
      <c r="B4062" t="s">
        <v>243</v>
      </c>
    </row>
    <row r="4063" spans="2:2" x14ac:dyDescent="0.3">
      <c r="B4063" t="s">
        <v>737</v>
      </c>
    </row>
    <row r="4064" spans="2:2" x14ac:dyDescent="0.3">
      <c r="B4064" t="s">
        <v>298</v>
      </c>
    </row>
    <row r="4065" spans="2:2" x14ac:dyDescent="0.3">
      <c r="B4065" t="s">
        <v>554</v>
      </c>
    </row>
    <row r="4066" spans="2:2" x14ac:dyDescent="0.3">
      <c r="B4066" t="s">
        <v>443</v>
      </c>
    </row>
    <row r="4067" spans="2:2" x14ac:dyDescent="0.3">
      <c r="B4067" t="s">
        <v>464</v>
      </c>
    </row>
    <row r="4068" spans="2:2" x14ac:dyDescent="0.3">
      <c r="B4068" t="s">
        <v>352</v>
      </c>
    </row>
    <row r="4069" spans="2:2" x14ac:dyDescent="0.3">
      <c r="B4069" t="s">
        <v>738</v>
      </c>
    </row>
    <row r="4070" spans="2:2" x14ac:dyDescent="0.3">
      <c r="B4070" t="s">
        <v>739</v>
      </c>
    </row>
    <row r="4071" spans="2:2" x14ac:dyDescent="0.3">
      <c r="B4071" t="s">
        <v>295</v>
      </c>
    </row>
    <row r="4072" spans="2:2" x14ac:dyDescent="0.3">
      <c r="B4072" t="s">
        <v>579</v>
      </c>
    </row>
    <row r="4073" spans="2:2" x14ac:dyDescent="0.3">
      <c r="B4073" t="s">
        <v>363</v>
      </c>
    </row>
    <row r="4074" spans="2:2" x14ac:dyDescent="0.3">
      <c r="B4074" t="s">
        <v>300</v>
      </c>
    </row>
    <row r="4075" spans="2:2" x14ac:dyDescent="0.3">
      <c r="B4075" t="s">
        <v>464</v>
      </c>
    </row>
    <row r="4076" spans="2:2" x14ac:dyDescent="0.3">
      <c r="B4076" t="s">
        <v>740</v>
      </c>
    </row>
    <row r="4077" spans="2:2" x14ac:dyDescent="0.3">
      <c r="B4077" t="s">
        <v>329</v>
      </c>
    </row>
    <row r="4078" spans="2:2" x14ac:dyDescent="0.3">
      <c r="B4078" t="s">
        <v>442</v>
      </c>
    </row>
    <row r="4079" spans="2:2" x14ac:dyDescent="0.3">
      <c r="B4079" t="s">
        <v>741</v>
      </c>
    </row>
    <row r="4080" spans="2:2" x14ac:dyDescent="0.3">
      <c r="B4080" t="s">
        <v>323</v>
      </c>
    </row>
    <row r="4081" spans="2:2" x14ac:dyDescent="0.3">
      <c r="B4081" t="s">
        <v>554</v>
      </c>
    </row>
    <row r="4082" spans="2:2" x14ac:dyDescent="0.3">
      <c r="B4082" t="s">
        <v>278</v>
      </c>
    </row>
    <row r="4083" spans="2:2" x14ac:dyDescent="0.3">
      <c r="B4083" t="s">
        <v>238</v>
      </c>
    </row>
    <row r="4084" spans="2:2" x14ac:dyDescent="0.3">
      <c r="B4084" t="s">
        <v>373</v>
      </c>
    </row>
    <row r="4085" spans="2:2" x14ac:dyDescent="0.3">
      <c r="B4085" t="s">
        <v>201</v>
      </c>
    </row>
    <row r="4086" spans="2:2" x14ac:dyDescent="0.3">
      <c r="B4086" t="s">
        <v>630</v>
      </c>
    </row>
    <row r="4087" spans="2:2" x14ac:dyDescent="0.3">
      <c r="B4087" t="s">
        <v>186</v>
      </c>
    </row>
    <row r="4088" spans="2:2" x14ac:dyDescent="0.3">
      <c r="B4088" t="s">
        <v>454</v>
      </c>
    </row>
    <row r="4089" spans="2:2" x14ac:dyDescent="0.3">
      <c r="B4089" t="s">
        <v>300</v>
      </c>
    </row>
    <row r="4090" spans="2:2" x14ac:dyDescent="0.3">
      <c r="B4090" t="s">
        <v>295</v>
      </c>
    </row>
    <row r="4091" spans="2:2" x14ac:dyDescent="0.3">
      <c r="B4091" t="s">
        <v>658</v>
      </c>
    </row>
    <row r="4092" spans="2:2" x14ac:dyDescent="0.3">
      <c r="B4092" t="s">
        <v>321</v>
      </c>
    </row>
    <row r="4093" spans="2:2" x14ac:dyDescent="0.3">
      <c r="B4093" t="s">
        <v>243</v>
      </c>
    </row>
    <row r="4094" spans="2:2" x14ac:dyDescent="0.3">
      <c r="B4094" t="s">
        <v>351</v>
      </c>
    </row>
    <row r="4095" spans="2:2" x14ac:dyDescent="0.3">
      <c r="B4095" t="s">
        <v>742</v>
      </c>
    </row>
    <row r="4096" spans="2:2" x14ac:dyDescent="0.3">
      <c r="B4096" t="s">
        <v>373</v>
      </c>
    </row>
    <row r="4097" spans="2:2" x14ac:dyDescent="0.3">
      <c r="B4097" t="s">
        <v>344</v>
      </c>
    </row>
    <row r="4098" spans="2:2" x14ac:dyDescent="0.3">
      <c r="B4098" t="s">
        <v>266</v>
      </c>
    </row>
    <row r="4099" spans="2:2" x14ac:dyDescent="0.3">
      <c r="B4099" t="s">
        <v>295</v>
      </c>
    </row>
    <row r="4100" spans="2:2" x14ac:dyDescent="0.3">
      <c r="B4100" t="s">
        <v>443</v>
      </c>
    </row>
    <row r="4101" spans="2:2" x14ac:dyDescent="0.3">
      <c r="B4101" t="s">
        <v>743</v>
      </c>
    </row>
    <row r="4102" spans="2:2" x14ac:dyDescent="0.3">
      <c r="B4102" t="s">
        <v>325</v>
      </c>
    </row>
    <row r="4103" spans="2:2" x14ac:dyDescent="0.3">
      <c r="B4103" t="s">
        <v>397</v>
      </c>
    </row>
    <row r="4104" spans="2:2" x14ac:dyDescent="0.3">
      <c r="B4104" t="s">
        <v>373</v>
      </c>
    </row>
    <row r="4105" spans="2:2" x14ac:dyDescent="0.3">
      <c r="B4105" t="s">
        <v>507</v>
      </c>
    </row>
    <row r="4106" spans="2:2" x14ac:dyDescent="0.3">
      <c r="B4106" t="s">
        <v>430</v>
      </c>
    </row>
    <row r="4107" spans="2:2" x14ac:dyDescent="0.3">
      <c r="B4107" t="s">
        <v>202</v>
      </c>
    </row>
    <row r="4108" spans="2:2" x14ac:dyDescent="0.3">
      <c r="B4108" t="s">
        <v>341</v>
      </c>
    </row>
    <row r="4109" spans="2:2" x14ac:dyDescent="0.3">
      <c r="B4109" t="s">
        <v>744</v>
      </c>
    </row>
    <row r="4110" spans="2:2" x14ac:dyDescent="0.3">
      <c r="B4110" t="s">
        <v>244</v>
      </c>
    </row>
    <row r="4111" spans="2:2" x14ac:dyDescent="0.3">
      <c r="B4111" t="s">
        <v>227</v>
      </c>
    </row>
    <row r="4112" spans="2:2" x14ac:dyDescent="0.3">
      <c r="B4112" t="s">
        <v>176</v>
      </c>
    </row>
    <row r="4113" spans="2:2" x14ac:dyDescent="0.3">
      <c r="B4113" t="s">
        <v>190</v>
      </c>
    </row>
    <row r="4114" spans="2:2" x14ac:dyDescent="0.3">
      <c r="B4114" t="s">
        <v>630</v>
      </c>
    </row>
    <row r="4115" spans="2:2" x14ac:dyDescent="0.3">
      <c r="B4115" t="s">
        <v>318</v>
      </c>
    </row>
    <row r="4116" spans="2:2" x14ac:dyDescent="0.3">
      <c r="B4116" t="s">
        <v>464</v>
      </c>
    </row>
    <row r="4117" spans="2:2" x14ac:dyDescent="0.3">
      <c r="B4117" t="s">
        <v>319</v>
      </c>
    </row>
    <row r="4118" spans="2:2" x14ac:dyDescent="0.3">
      <c r="B4118" t="s">
        <v>537</v>
      </c>
    </row>
    <row r="4119" spans="2:2" x14ac:dyDescent="0.3">
      <c r="B4119" t="s">
        <v>745</v>
      </c>
    </row>
    <row r="4120" spans="2:2" x14ac:dyDescent="0.3">
      <c r="B4120" t="s">
        <v>300</v>
      </c>
    </row>
    <row r="4121" spans="2:2" x14ac:dyDescent="0.3">
      <c r="B4121" t="s">
        <v>243</v>
      </c>
    </row>
    <row r="4122" spans="2:2" x14ac:dyDescent="0.3">
      <c r="B4122" t="s">
        <v>657</v>
      </c>
    </row>
    <row r="4123" spans="2:2" x14ac:dyDescent="0.3">
      <c r="B4123" t="s">
        <v>298</v>
      </c>
    </row>
    <row r="4124" spans="2:2" x14ac:dyDescent="0.3">
      <c r="B4124" t="s">
        <v>660</v>
      </c>
    </row>
    <row r="4125" spans="2:2" x14ac:dyDescent="0.3">
      <c r="B4125" t="s">
        <v>537</v>
      </c>
    </row>
    <row r="4126" spans="2:2" x14ac:dyDescent="0.3">
      <c r="B4126" t="s">
        <v>278</v>
      </c>
    </row>
    <row r="4127" spans="2:2" x14ac:dyDescent="0.3">
      <c r="B4127" t="s">
        <v>300</v>
      </c>
    </row>
    <row r="4128" spans="2:2" x14ac:dyDescent="0.3">
      <c r="B4128" t="s">
        <v>712</v>
      </c>
    </row>
    <row r="4129" spans="2:2" x14ac:dyDescent="0.3">
      <c r="B4129" t="s">
        <v>591</v>
      </c>
    </row>
    <row r="4130" spans="2:2" x14ac:dyDescent="0.3">
      <c r="B4130" t="s">
        <v>199</v>
      </c>
    </row>
    <row r="4131" spans="2:2" x14ac:dyDescent="0.3">
      <c r="B4131" t="s">
        <v>286</v>
      </c>
    </row>
    <row r="4132" spans="2:2" x14ac:dyDescent="0.3">
      <c r="B4132" t="s">
        <v>300</v>
      </c>
    </row>
    <row r="4133" spans="2:2" x14ac:dyDescent="0.3">
      <c r="B4133" t="s">
        <v>746</v>
      </c>
    </row>
    <row r="4134" spans="2:2" x14ac:dyDescent="0.3">
      <c r="B4134" t="s">
        <v>747</v>
      </c>
    </row>
    <row r="4135" spans="2:2" x14ac:dyDescent="0.3">
      <c r="B4135" t="s">
        <v>473</v>
      </c>
    </row>
    <row r="4136" spans="2:2" x14ac:dyDescent="0.3">
      <c r="B4136" t="s">
        <v>595</v>
      </c>
    </row>
    <row r="4137" spans="2:2" x14ac:dyDescent="0.3">
      <c r="B4137" t="s">
        <v>300</v>
      </c>
    </row>
    <row r="4138" spans="2:2" x14ac:dyDescent="0.3">
      <c r="B4138" t="s">
        <v>649</v>
      </c>
    </row>
    <row r="4139" spans="2:2" x14ac:dyDescent="0.3">
      <c r="B4139" t="s">
        <v>605</v>
      </c>
    </row>
    <row r="4140" spans="2:2" x14ac:dyDescent="0.3">
      <c r="B4140" t="s">
        <v>411</v>
      </c>
    </row>
    <row r="4141" spans="2:2" x14ac:dyDescent="0.3">
      <c r="B4141" t="s">
        <v>748</v>
      </c>
    </row>
    <row r="4142" spans="2:2" x14ac:dyDescent="0.3">
      <c r="B4142" t="s">
        <v>190</v>
      </c>
    </row>
    <row r="4143" spans="2:2" x14ac:dyDescent="0.3">
      <c r="B4143" t="s">
        <v>201</v>
      </c>
    </row>
    <row r="4144" spans="2:2" x14ac:dyDescent="0.3">
      <c r="B4144" t="s">
        <v>218</v>
      </c>
    </row>
    <row r="4145" spans="2:2" x14ac:dyDescent="0.3">
      <c r="B4145" t="s">
        <v>749</v>
      </c>
    </row>
    <row r="4146" spans="2:2" x14ac:dyDescent="0.3">
      <c r="B4146" t="s">
        <v>189</v>
      </c>
    </row>
    <row r="4147" spans="2:2" x14ac:dyDescent="0.3">
      <c r="B4147" t="s">
        <v>473</v>
      </c>
    </row>
    <row r="4148" spans="2:2" x14ac:dyDescent="0.3">
      <c r="B4148" t="s">
        <v>173</v>
      </c>
    </row>
    <row r="4149" spans="2:2" x14ac:dyDescent="0.3">
      <c r="B4149" t="s">
        <v>454</v>
      </c>
    </row>
    <row r="4150" spans="2:2" x14ac:dyDescent="0.3">
      <c r="B4150" t="s">
        <v>243</v>
      </c>
    </row>
    <row r="4151" spans="2:2" x14ac:dyDescent="0.3">
      <c r="B4151" t="s">
        <v>554</v>
      </c>
    </row>
    <row r="4152" spans="2:2" x14ac:dyDescent="0.3">
      <c r="B4152" t="s">
        <v>443</v>
      </c>
    </row>
    <row r="4153" spans="2:2" x14ac:dyDescent="0.3">
      <c r="B4153" t="s">
        <v>750</v>
      </c>
    </row>
    <row r="4154" spans="2:2" x14ac:dyDescent="0.3">
      <c r="B4154" t="s">
        <v>300</v>
      </c>
    </row>
    <row r="4155" spans="2:2" x14ac:dyDescent="0.3">
      <c r="B4155" t="s">
        <v>550</v>
      </c>
    </row>
    <row r="4156" spans="2:2" x14ac:dyDescent="0.3">
      <c r="B4156" t="s">
        <v>732</v>
      </c>
    </row>
    <row r="4157" spans="2:2" x14ac:dyDescent="0.3">
      <c r="B4157" t="s">
        <v>233</v>
      </c>
    </row>
    <row r="4158" spans="2:2" x14ac:dyDescent="0.3">
      <c r="B4158" t="s">
        <v>188</v>
      </c>
    </row>
    <row r="4159" spans="2:2" x14ac:dyDescent="0.3">
      <c r="B4159" t="s">
        <v>373</v>
      </c>
    </row>
    <row r="4160" spans="2:2" x14ac:dyDescent="0.3">
      <c r="B4160" t="s">
        <v>300</v>
      </c>
    </row>
    <row r="4161" spans="2:2" x14ac:dyDescent="0.3">
      <c r="B4161" t="s">
        <v>243</v>
      </c>
    </row>
    <row r="4162" spans="2:2" x14ac:dyDescent="0.3">
      <c r="B4162" t="s">
        <v>176</v>
      </c>
    </row>
    <row r="4163" spans="2:2" x14ac:dyDescent="0.3">
      <c r="B4163" t="s">
        <v>686</v>
      </c>
    </row>
    <row r="4164" spans="2:2" x14ac:dyDescent="0.3">
      <c r="B4164" t="s">
        <v>443</v>
      </c>
    </row>
    <row r="4165" spans="2:2" x14ac:dyDescent="0.3">
      <c r="B4165" t="s">
        <v>751</v>
      </c>
    </row>
    <row r="4166" spans="2:2" x14ac:dyDescent="0.3">
      <c r="B4166" t="s">
        <v>190</v>
      </c>
    </row>
    <row r="4167" spans="2:2" x14ac:dyDescent="0.3">
      <c r="B4167" t="s">
        <v>752</v>
      </c>
    </row>
    <row r="4168" spans="2:2" x14ac:dyDescent="0.3">
      <c r="B4168" t="s">
        <v>344</v>
      </c>
    </row>
    <row r="4169" spans="2:2" x14ac:dyDescent="0.3">
      <c r="B4169" t="s">
        <v>286</v>
      </c>
    </row>
    <row r="4170" spans="2:2" x14ac:dyDescent="0.3">
      <c r="B4170" t="s">
        <v>307</v>
      </c>
    </row>
    <row r="4171" spans="2:2" x14ac:dyDescent="0.3">
      <c r="B4171" t="s">
        <v>278</v>
      </c>
    </row>
    <row r="4172" spans="2:2" x14ac:dyDescent="0.3">
      <c r="B4172" t="s">
        <v>201</v>
      </c>
    </row>
    <row r="4173" spans="2:2" x14ac:dyDescent="0.3">
      <c r="B4173" t="s">
        <v>443</v>
      </c>
    </row>
    <row r="4174" spans="2:2" x14ac:dyDescent="0.3">
      <c r="B4174" t="s">
        <v>753</v>
      </c>
    </row>
    <row r="4175" spans="2:2" x14ac:dyDescent="0.3">
      <c r="B4175" t="s">
        <v>644</v>
      </c>
    </row>
    <row r="4176" spans="2:2" x14ac:dyDescent="0.3">
      <c r="B4176" t="s">
        <v>318</v>
      </c>
    </row>
    <row r="4177" spans="2:2" x14ac:dyDescent="0.3">
      <c r="B4177" t="s">
        <v>442</v>
      </c>
    </row>
    <row r="4178" spans="2:2" x14ac:dyDescent="0.3">
      <c r="B4178" t="s">
        <v>754</v>
      </c>
    </row>
    <row r="4179" spans="2:2" x14ac:dyDescent="0.3">
      <c r="B4179" t="s">
        <v>300</v>
      </c>
    </row>
    <row r="4180" spans="2:2" x14ac:dyDescent="0.3">
      <c r="B4180" t="s">
        <v>521</v>
      </c>
    </row>
    <row r="4181" spans="2:2" x14ac:dyDescent="0.3">
      <c r="B4181" t="s">
        <v>664</v>
      </c>
    </row>
    <row r="4182" spans="2:2" x14ac:dyDescent="0.3">
      <c r="B4182" t="s">
        <v>661</v>
      </c>
    </row>
    <row r="4183" spans="2:2" x14ac:dyDescent="0.3">
      <c r="B4183" t="s">
        <v>190</v>
      </c>
    </row>
    <row r="4184" spans="2:2" x14ac:dyDescent="0.3">
      <c r="B4184" t="s">
        <v>549</v>
      </c>
    </row>
    <row r="4185" spans="2:2" x14ac:dyDescent="0.3">
      <c r="B4185" t="s">
        <v>579</v>
      </c>
    </row>
    <row r="4186" spans="2:2" x14ac:dyDescent="0.3">
      <c r="B4186" t="s">
        <v>373</v>
      </c>
    </row>
    <row r="4187" spans="2:2" x14ac:dyDescent="0.3">
      <c r="B4187" t="s">
        <v>253</v>
      </c>
    </row>
    <row r="4188" spans="2:2" x14ac:dyDescent="0.3">
      <c r="B4188" t="s">
        <v>443</v>
      </c>
    </row>
    <row r="4189" spans="2:2" x14ac:dyDescent="0.3">
      <c r="B4189" t="s">
        <v>579</v>
      </c>
    </row>
    <row r="4190" spans="2:2" x14ac:dyDescent="0.3">
      <c r="B4190" t="s">
        <v>272</v>
      </c>
    </row>
    <row r="4191" spans="2:2" x14ac:dyDescent="0.3">
      <c r="B4191" t="s">
        <v>479</v>
      </c>
    </row>
    <row r="4192" spans="2:2" x14ac:dyDescent="0.3">
      <c r="B4192" t="s">
        <v>542</v>
      </c>
    </row>
    <row r="4193" spans="2:2" x14ac:dyDescent="0.3">
      <c r="B4193" t="s">
        <v>598</v>
      </c>
    </row>
    <row r="4194" spans="2:2" x14ac:dyDescent="0.3">
      <c r="B4194" t="s">
        <v>298</v>
      </c>
    </row>
    <row r="4195" spans="2:2" x14ac:dyDescent="0.3">
      <c r="B4195" t="s">
        <v>373</v>
      </c>
    </row>
    <row r="4196" spans="2:2" x14ac:dyDescent="0.3">
      <c r="B4196" t="s">
        <v>424</v>
      </c>
    </row>
    <row r="4197" spans="2:2" x14ac:dyDescent="0.3">
      <c r="B4197" t="s">
        <v>755</v>
      </c>
    </row>
    <row r="4198" spans="2:2" x14ac:dyDescent="0.3">
      <c r="B4198" t="s">
        <v>487</v>
      </c>
    </row>
    <row r="4199" spans="2:2" x14ac:dyDescent="0.3">
      <c r="B4199" t="s">
        <v>411</v>
      </c>
    </row>
    <row r="4200" spans="2:2" x14ac:dyDescent="0.3">
      <c r="B4200" t="s">
        <v>541</v>
      </c>
    </row>
    <row r="4201" spans="2:2" x14ac:dyDescent="0.3">
      <c r="B4201" t="s">
        <v>298</v>
      </c>
    </row>
    <row r="4202" spans="2:2" x14ac:dyDescent="0.3">
      <c r="B4202" t="s">
        <v>299</v>
      </c>
    </row>
    <row r="4203" spans="2:2" x14ac:dyDescent="0.3">
      <c r="B4203" t="s">
        <v>344</v>
      </c>
    </row>
    <row r="4204" spans="2:2" x14ac:dyDescent="0.3">
      <c r="B4204" t="s">
        <v>756</v>
      </c>
    </row>
    <row r="4205" spans="2:2" x14ac:dyDescent="0.3">
      <c r="B4205" t="s">
        <v>603</v>
      </c>
    </row>
    <row r="4206" spans="2:2" x14ac:dyDescent="0.3">
      <c r="B4206" t="s">
        <v>201</v>
      </c>
    </row>
    <row r="4207" spans="2:2" x14ac:dyDescent="0.3">
      <c r="B4207" t="s">
        <v>229</v>
      </c>
    </row>
    <row r="4208" spans="2:2" x14ac:dyDescent="0.3">
      <c r="B4208" t="s">
        <v>298</v>
      </c>
    </row>
    <row r="4209" spans="2:2" x14ac:dyDescent="0.3">
      <c r="B4209" t="s">
        <v>276</v>
      </c>
    </row>
    <row r="4210" spans="2:2" x14ac:dyDescent="0.3">
      <c r="B4210" t="s">
        <v>193</v>
      </c>
    </row>
    <row r="4211" spans="2:2" x14ac:dyDescent="0.3">
      <c r="B4211" t="s">
        <v>757</v>
      </c>
    </row>
    <row r="4212" spans="2:2" x14ac:dyDescent="0.3">
      <c r="B4212" t="s">
        <v>388</v>
      </c>
    </row>
    <row r="4213" spans="2:2" x14ac:dyDescent="0.3">
      <c r="B4213" t="s">
        <v>196</v>
      </c>
    </row>
    <row r="4214" spans="2:2" x14ac:dyDescent="0.3">
      <c r="B4214" t="s">
        <v>190</v>
      </c>
    </row>
    <row r="4215" spans="2:2" x14ac:dyDescent="0.3">
      <c r="B4215" t="s">
        <v>650</v>
      </c>
    </row>
    <row r="4216" spans="2:2" x14ac:dyDescent="0.3">
      <c r="B4216" t="s">
        <v>758</v>
      </c>
    </row>
    <row r="4217" spans="2:2" x14ac:dyDescent="0.3">
      <c r="B4217" t="s">
        <v>279</v>
      </c>
    </row>
    <row r="4218" spans="2:2" x14ac:dyDescent="0.3">
      <c r="B4218" t="s">
        <v>581</v>
      </c>
    </row>
    <row r="4219" spans="2:2" x14ac:dyDescent="0.3">
      <c r="B4219" t="s">
        <v>323</v>
      </c>
    </row>
    <row r="4220" spans="2:2" x14ac:dyDescent="0.3">
      <c r="B4220" t="s">
        <v>312</v>
      </c>
    </row>
    <row r="4221" spans="2:2" x14ac:dyDescent="0.3">
      <c r="B4221" t="s">
        <v>479</v>
      </c>
    </row>
    <row r="4222" spans="2:2" x14ac:dyDescent="0.3">
      <c r="B4222" t="s">
        <v>759</v>
      </c>
    </row>
    <row r="4223" spans="2:2" x14ac:dyDescent="0.3">
      <c r="B4223" t="s">
        <v>341</v>
      </c>
    </row>
    <row r="4224" spans="2:2" x14ac:dyDescent="0.3">
      <c r="B4224" t="s">
        <v>344</v>
      </c>
    </row>
    <row r="4225" spans="2:2" x14ac:dyDescent="0.3">
      <c r="B4225" t="s">
        <v>484</v>
      </c>
    </row>
    <row r="4226" spans="2:2" x14ac:dyDescent="0.3">
      <c r="B4226" t="s">
        <v>341</v>
      </c>
    </row>
    <row r="4227" spans="2:2" x14ac:dyDescent="0.3">
      <c r="B4227" t="s">
        <v>760</v>
      </c>
    </row>
    <row r="4228" spans="2:2" x14ac:dyDescent="0.3">
      <c r="B4228" t="s">
        <v>300</v>
      </c>
    </row>
    <row r="4229" spans="2:2" x14ac:dyDescent="0.3">
      <c r="B4229" t="s">
        <v>175</v>
      </c>
    </row>
    <row r="4230" spans="2:2" x14ac:dyDescent="0.3">
      <c r="B4230" t="s">
        <v>761</v>
      </c>
    </row>
    <row r="4231" spans="2:2" x14ac:dyDescent="0.3">
      <c r="B4231" t="s">
        <v>298</v>
      </c>
    </row>
    <row r="4232" spans="2:2" x14ac:dyDescent="0.3">
      <c r="B4232" t="s">
        <v>185</v>
      </c>
    </row>
    <row r="4233" spans="2:2" x14ac:dyDescent="0.3">
      <c r="B4233" t="s">
        <v>464</v>
      </c>
    </row>
    <row r="4234" spans="2:2" x14ac:dyDescent="0.3">
      <c r="B4234" t="s">
        <v>278</v>
      </c>
    </row>
    <row r="4235" spans="2:2" x14ac:dyDescent="0.3">
      <c r="B4235" t="s">
        <v>303</v>
      </c>
    </row>
    <row r="4236" spans="2:2" x14ac:dyDescent="0.3">
      <c r="B4236" t="s">
        <v>443</v>
      </c>
    </row>
    <row r="4237" spans="2:2" x14ac:dyDescent="0.3">
      <c r="B4237" t="s">
        <v>196</v>
      </c>
    </row>
    <row r="4238" spans="2:2" x14ac:dyDescent="0.3">
      <c r="B4238" t="s">
        <v>431</v>
      </c>
    </row>
    <row r="4239" spans="2:2" x14ac:dyDescent="0.3">
      <c r="B4239" t="s">
        <v>494</v>
      </c>
    </row>
    <row r="4240" spans="2:2" x14ac:dyDescent="0.3">
      <c r="B4240" t="s">
        <v>762</v>
      </c>
    </row>
    <row r="4241" spans="2:2" x14ac:dyDescent="0.3">
      <c r="B4241" t="s">
        <v>278</v>
      </c>
    </row>
    <row r="4242" spans="2:2" x14ac:dyDescent="0.3">
      <c r="B4242" t="s">
        <v>373</v>
      </c>
    </row>
    <row r="4243" spans="2:2" x14ac:dyDescent="0.3">
      <c r="B4243" t="s">
        <v>190</v>
      </c>
    </row>
    <row r="4244" spans="2:2" x14ac:dyDescent="0.3">
      <c r="B4244" t="s">
        <v>323</v>
      </c>
    </row>
    <row r="4245" spans="2:2" x14ac:dyDescent="0.3">
      <c r="B4245" t="s">
        <v>278</v>
      </c>
    </row>
    <row r="4246" spans="2:2" x14ac:dyDescent="0.3">
      <c r="B4246" t="s">
        <v>443</v>
      </c>
    </row>
    <row r="4247" spans="2:2" x14ac:dyDescent="0.3">
      <c r="B4247" t="s">
        <v>578</v>
      </c>
    </row>
    <row r="4248" spans="2:2" x14ac:dyDescent="0.3">
      <c r="B4248" t="s">
        <v>494</v>
      </c>
    </row>
    <row r="4249" spans="2:2" x14ac:dyDescent="0.3">
      <c r="B4249" t="s">
        <v>182</v>
      </c>
    </row>
    <row r="4250" spans="2:2" x14ac:dyDescent="0.3">
      <c r="B4250" t="s">
        <v>362</v>
      </c>
    </row>
    <row r="4251" spans="2:2" x14ac:dyDescent="0.3">
      <c r="B4251" t="s">
        <v>315</v>
      </c>
    </row>
    <row r="4252" spans="2:2" x14ac:dyDescent="0.3">
      <c r="B4252" t="s">
        <v>424</v>
      </c>
    </row>
    <row r="4253" spans="2:2" x14ac:dyDescent="0.3">
      <c r="B4253" t="s">
        <v>199</v>
      </c>
    </row>
    <row r="4254" spans="2:2" x14ac:dyDescent="0.3">
      <c r="B4254" t="s">
        <v>298</v>
      </c>
    </row>
    <row r="4255" spans="2:2" x14ac:dyDescent="0.3">
      <c r="B4255" t="s">
        <v>611</v>
      </c>
    </row>
    <row r="4256" spans="2:2" x14ac:dyDescent="0.3">
      <c r="B4256" t="s">
        <v>603</v>
      </c>
    </row>
    <row r="4257" spans="2:2" x14ac:dyDescent="0.3">
      <c r="B4257" t="s">
        <v>763</v>
      </c>
    </row>
    <row r="4258" spans="2:2" x14ac:dyDescent="0.3">
      <c r="B4258" t="s">
        <v>686</v>
      </c>
    </row>
    <row r="4259" spans="2:2" x14ac:dyDescent="0.3">
      <c r="B4259" t="s">
        <v>764</v>
      </c>
    </row>
    <row r="4260" spans="2:2" x14ac:dyDescent="0.3">
      <c r="B4260" t="s">
        <v>409</v>
      </c>
    </row>
    <row r="4261" spans="2:2" x14ac:dyDescent="0.3">
      <c r="B4261" t="s">
        <v>735</v>
      </c>
    </row>
    <row r="4262" spans="2:2" x14ac:dyDescent="0.3">
      <c r="B4262" t="s">
        <v>298</v>
      </c>
    </row>
    <row r="4263" spans="2:2" x14ac:dyDescent="0.3">
      <c r="B4263" t="s">
        <v>323</v>
      </c>
    </row>
    <row r="4264" spans="2:2" x14ac:dyDescent="0.3">
      <c r="B4264" t="s">
        <v>603</v>
      </c>
    </row>
    <row r="4265" spans="2:2" x14ac:dyDescent="0.3">
      <c r="B4265" t="s">
        <v>193</v>
      </c>
    </row>
    <row r="4266" spans="2:2" x14ac:dyDescent="0.3">
      <c r="B4266" t="s">
        <v>433</v>
      </c>
    </row>
    <row r="4267" spans="2:2" x14ac:dyDescent="0.3">
      <c r="B4267" t="s">
        <v>243</v>
      </c>
    </row>
    <row r="4268" spans="2:2" x14ac:dyDescent="0.3">
      <c r="B4268" t="s">
        <v>373</v>
      </c>
    </row>
    <row r="4269" spans="2:2" x14ac:dyDescent="0.3">
      <c r="B4269" t="s">
        <v>765</v>
      </c>
    </row>
    <row r="4270" spans="2:2" x14ac:dyDescent="0.3">
      <c r="B4270" t="s">
        <v>766</v>
      </c>
    </row>
    <row r="4271" spans="2:2" x14ac:dyDescent="0.3">
      <c r="B4271" t="s">
        <v>579</v>
      </c>
    </row>
    <row r="4272" spans="2:2" x14ac:dyDescent="0.3">
      <c r="B4272" t="s">
        <v>572</v>
      </c>
    </row>
    <row r="4273" spans="2:2" x14ac:dyDescent="0.3">
      <c r="B4273" t="s">
        <v>278</v>
      </c>
    </row>
    <row r="4274" spans="2:2" x14ac:dyDescent="0.3">
      <c r="B4274" t="s">
        <v>767</v>
      </c>
    </row>
    <row r="4275" spans="2:2" x14ac:dyDescent="0.3">
      <c r="B4275" t="s">
        <v>190</v>
      </c>
    </row>
    <row r="4276" spans="2:2" x14ac:dyDescent="0.3">
      <c r="B4276" t="s">
        <v>712</v>
      </c>
    </row>
    <row r="4277" spans="2:2" x14ac:dyDescent="0.3">
      <c r="B4277" t="s">
        <v>201</v>
      </c>
    </row>
    <row r="4278" spans="2:2" x14ac:dyDescent="0.3">
      <c r="B4278" t="s">
        <v>298</v>
      </c>
    </row>
    <row r="4279" spans="2:2" x14ac:dyDescent="0.3">
      <c r="B4279" t="s">
        <v>300</v>
      </c>
    </row>
    <row r="4280" spans="2:2" x14ac:dyDescent="0.3">
      <c r="B4280" t="s">
        <v>218</v>
      </c>
    </row>
    <row r="4281" spans="2:2" x14ac:dyDescent="0.3">
      <c r="B4281" t="s">
        <v>579</v>
      </c>
    </row>
    <row r="4282" spans="2:2" x14ac:dyDescent="0.3">
      <c r="B4282" t="s">
        <v>768</v>
      </c>
    </row>
    <row r="4283" spans="2:2" x14ac:dyDescent="0.3">
      <c r="B4283" t="s">
        <v>589</v>
      </c>
    </row>
    <row r="4284" spans="2:2" x14ac:dyDescent="0.3">
      <c r="B4284" t="s">
        <v>323</v>
      </c>
    </row>
    <row r="4285" spans="2:2" x14ac:dyDescent="0.3">
      <c r="B4285" t="s">
        <v>769</v>
      </c>
    </row>
    <row r="4286" spans="2:2" x14ac:dyDescent="0.3">
      <c r="B4286" t="s">
        <v>409</v>
      </c>
    </row>
    <row r="4287" spans="2:2" x14ac:dyDescent="0.3">
      <c r="B4287" t="s">
        <v>720</v>
      </c>
    </row>
    <row r="4288" spans="2:2" x14ac:dyDescent="0.3">
      <c r="B4288" t="s">
        <v>298</v>
      </c>
    </row>
    <row r="4289" spans="2:2" x14ac:dyDescent="0.3">
      <c r="B4289" t="s">
        <v>484</v>
      </c>
    </row>
    <row r="4290" spans="2:2" x14ac:dyDescent="0.3">
      <c r="B4290" t="s">
        <v>186</v>
      </c>
    </row>
    <row r="4291" spans="2:2" x14ac:dyDescent="0.3">
      <c r="B4291" t="s">
        <v>770</v>
      </c>
    </row>
    <row r="4292" spans="2:2" x14ac:dyDescent="0.3">
      <c r="B4292" t="s">
        <v>341</v>
      </c>
    </row>
    <row r="4293" spans="2:2" x14ac:dyDescent="0.3">
      <c r="B4293" t="s">
        <v>554</v>
      </c>
    </row>
    <row r="4294" spans="2:2" x14ac:dyDescent="0.3">
      <c r="B4294" t="s">
        <v>278</v>
      </c>
    </row>
    <row r="4295" spans="2:2" x14ac:dyDescent="0.3">
      <c r="B4295" t="s">
        <v>771</v>
      </c>
    </row>
    <row r="4296" spans="2:2" x14ac:dyDescent="0.3">
      <c r="B4296" t="s">
        <v>734</v>
      </c>
    </row>
    <row r="4297" spans="2:2" x14ac:dyDescent="0.3">
      <c r="B4297" t="s">
        <v>219</v>
      </c>
    </row>
    <row r="4298" spans="2:2" x14ac:dyDescent="0.3">
      <c r="B4298" t="s">
        <v>341</v>
      </c>
    </row>
    <row r="4299" spans="2:2" x14ac:dyDescent="0.3">
      <c r="B4299" t="s">
        <v>489</v>
      </c>
    </row>
    <row r="4300" spans="2:2" x14ac:dyDescent="0.3">
      <c r="B4300" t="s">
        <v>298</v>
      </c>
    </row>
    <row r="4301" spans="2:2" x14ac:dyDescent="0.3">
      <c r="B4301" t="s">
        <v>443</v>
      </c>
    </row>
    <row r="4302" spans="2:2" x14ac:dyDescent="0.3">
      <c r="B4302" t="s">
        <v>373</v>
      </c>
    </row>
    <row r="4303" spans="2:2" x14ac:dyDescent="0.3">
      <c r="B4303" t="s">
        <v>671</v>
      </c>
    </row>
    <row r="4304" spans="2:2" x14ac:dyDescent="0.3">
      <c r="B4304" t="s">
        <v>343</v>
      </c>
    </row>
    <row r="4305" spans="2:2" x14ac:dyDescent="0.3">
      <c r="B4305" t="s">
        <v>554</v>
      </c>
    </row>
    <row r="4306" spans="2:2" x14ac:dyDescent="0.3">
      <c r="B4306" t="s">
        <v>344</v>
      </c>
    </row>
    <row r="4307" spans="2:2" x14ac:dyDescent="0.3">
      <c r="B4307" t="s">
        <v>298</v>
      </c>
    </row>
    <row r="4308" spans="2:2" x14ac:dyDescent="0.3">
      <c r="B4308" t="s">
        <v>772</v>
      </c>
    </row>
    <row r="4309" spans="2:2" x14ac:dyDescent="0.3">
      <c r="B4309" t="s">
        <v>579</v>
      </c>
    </row>
    <row r="4310" spans="2:2" x14ac:dyDescent="0.3">
      <c r="B4310" t="s">
        <v>773</v>
      </c>
    </row>
    <row r="4311" spans="2:2" x14ac:dyDescent="0.3">
      <c r="B4311" t="s">
        <v>602</v>
      </c>
    </row>
    <row r="4312" spans="2:2" x14ac:dyDescent="0.3">
      <c r="B4312" t="s">
        <v>484</v>
      </c>
    </row>
    <row r="4313" spans="2:2" x14ac:dyDescent="0.3">
      <c r="B4313" t="s">
        <v>344</v>
      </c>
    </row>
    <row r="4314" spans="2:2" x14ac:dyDescent="0.3">
      <c r="B4314" t="s">
        <v>284</v>
      </c>
    </row>
    <row r="4315" spans="2:2" x14ac:dyDescent="0.3">
      <c r="B4315" t="s">
        <v>479</v>
      </c>
    </row>
    <row r="4316" spans="2:2" x14ac:dyDescent="0.3">
      <c r="B4316" t="s">
        <v>572</v>
      </c>
    </row>
    <row r="4317" spans="2:2" x14ac:dyDescent="0.3">
      <c r="B4317" t="s">
        <v>537</v>
      </c>
    </row>
    <row r="4318" spans="2:2" x14ac:dyDescent="0.3">
      <c r="B4318" t="s">
        <v>341</v>
      </c>
    </row>
    <row r="4319" spans="2:2" x14ac:dyDescent="0.3">
      <c r="B4319" t="s">
        <v>541</v>
      </c>
    </row>
    <row r="4320" spans="2:2" x14ac:dyDescent="0.3">
      <c r="B4320" t="s">
        <v>626</v>
      </c>
    </row>
    <row r="4321" spans="2:2" x14ac:dyDescent="0.3">
      <c r="B4321" t="s">
        <v>388</v>
      </c>
    </row>
    <row r="4322" spans="2:2" x14ac:dyDescent="0.3">
      <c r="B4322" t="s">
        <v>201</v>
      </c>
    </row>
    <row r="4323" spans="2:2" x14ac:dyDescent="0.3">
      <c r="B4323" t="s">
        <v>321</v>
      </c>
    </row>
    <row r="4324" spans="2:2" x14ac:dyDescent="0.3">
      <c r="B4324" t="s">
        <v>774</v>
      </c>
    </row>
    <row r="4325" spans="2:2" x14ac:dyDescent="0.3">
      <c r="B4325" t="s">
        <v>352</v>
      </c>
    </row>
    <row r="4326" spans="2:2" x14ac:dyDescent="0.3">
      <c r="B4326" t="s">
        <v>300</v>
      </c>
    </row>
    <row r="4327" spans="2:2" x14ac:dyDescent="0.3">
      <c r="B4327" t="s">
        <v>735</v>
      </c>
    </row>
    <row r="4328" spans="2:2" x14ac:dyDescent="0.3">
      <c r="B4328" t="s">
        <v>554</v>
      </c>
    </row>
    <row r="4329" spans="2:2" x14ac:dyDescent="0.3">
      <c r="B4329" t="s">
        <v>775</v>
      </c>
    </row>
    <row r="4330" spans="2:2" x14ac:dyDescent="0.3">
      <c r="B4330" t="s">
        <v>330</v>
      </c>
    </row>
    <row r="4331" spans="2:2" x14ac:dyDescent="0.3">
      <c r="B4331" t="s">
        <v>701</v>
      </c>
    </row>
    <row r="4332" spans="2:2" x14ac:dyDescent="0.3">
      <c r="B4332" t="s">
        <v>595</v>
      </c>
    </row>
    <row r="4333" spans="2:2" x14ac:dyDescent="0.3">
      <c r="B4333" t="s">
        <v>208</v>
      </c>
    </row>
    <row r="4334" spans="2:2" x14ac:dyDescent="0.3">
      <c r="B4334" t="s">
        <v>712</v>
      </c>
    </row>
    <row r="4335" spans="2:2" x14ac:dyDescent="0.3">
      <c r="B4335" t="s">
        <v>776</v>
      </c>
    </row>
    <row r="4336" spans="2:2" x14ac:dyDescent="0.3">
      <c r="B4336" t="s">
        <v>777</v>
      </c>
    </row>
    <row r="4337" spans="2:2" x14ac:dyDescent="0.3">
      <c r="B4337" t="s">
        <v>528</v>
      </c>
    </row>
    <row r="4338" spans="2:2" x14ac:dyDescent="0.3">
      <c r="B4338" t="s">
        <v>316</v>
      </c>
    </row>
    <row r="4339" spans="2:2" x14ac:dyDescent="0.3">
      <c r="B4339" t="s">
        <v>409</v>
      </c>
    </row>
    <row r="4340" spans="2:2" x14ac:dyDescent="0.3">
      <c r="B4340" t="s">
        <v>300</v>
      </c>
    </row>
    <row r="4341" spans="2:2" x14ac:dyDescent="0.3">
      <c r="B4341" t="s">
        <v>190</v>
      </c>
    </row>
    <row r="4342" spans="2:2" x14ac:dyDescent="0.3">
      <c r="B4342" t="s">
        <v>373</v>
      </c>
    </row>
    <row r="4343" spans="2:2" x14ac:dyDescent="0.3">
      <c r="B4343" t="s">
        <v>298</v>
      </c>
    </row>
    <row r="4344" spans="2:2" x14ac:dyDescent="0.3">
      <c r="B4344" t="s">
        <v>778</v>
      </c>
    </row>
    <row r="4345" spans="2:2" x14ac:dyDescent="0.3">
      <c r="B4345" t="s">
        <v>474</v>
      </c>
    </row>
    <row r="4346" spans="2:2" x14ac:dyDescent="0.3">
      <c r="B4346" t="s">
        <v>443</v>
      </c>
    </row>
    <row r="4347" spans="2:2" x14ac:dyDescent="0.3">
      <c r="B4347" t="s">
        <v>779</v>
      </c>
    </row>
    <row r="4348" spans="2:2" x14ac:dyDescent="0.3">
      <c r="B4348" t="s">
        <v>298</v>
      </c>
    </row>
    <row r="4349" spans="2:2" x14ac:dyDescent="0.3">
      <c r="B4349" t="s">
        <v>780</v>
      </c>
    </row>
    <row r="4350" spans="2:2" x14ac:dyDescent="0.3">
      <c r="B4350" t="s">
        <v>781</v>
      </c>
    </row>
    <row r="4351" spans="2:2" x14ac:dyDescent="0.3">
      <c r="B4351" t="s">
        <v>782</v>
      </c>
    </row>
    <row r="4352" spans="2:2" x14ac:dyDescent="0.3">
      <c r="B4352" t="s">
        <v>278</v>
      </c>
    </row>
    <row r="4353" spans="2:2" x14ac:dyDescent="0.3">
      <c r="B4353" t="s">
        <v>783</v>
      </c>
    </row>
    <row r="4354" spans="2:2" x14ac:dyDescent="0.3">
      <c r="B4354" t="s">
        <v>298</v>
      </c>
    </row>
    <row r="4355" spans="2:2" x14ac:dyDescent="0.3">
      <c r="B4355" t="s">
        <v>784</v>
      </c>
    </row>
    <row r="4356" spans="2:2" x14ac:dyDescent="0.3">
      <c r="B4356" t="s">
        <v>443</v>
      </c>
    </row>
    <row r="4357" spans="2:2" x14ac:dyDescent="0.3">
      <c r="B4357" t="s">
        <v>443</v>
      </c>
    </row>
    <row r="4358" spans="2:2" x14ac:dyDescent="0.3">
      <c r="B4358" t="s">
        <v>201</v>
      </c>
    </row>
    <row r="4359" spans="2:2" x14ac:dyDescent="0.3">
      <c r="B4359" t="s">
        <v>222</v>
      </c>
    </row>
    <row r="4360" spans="2:2" x14ac:dyDescent="0.3">
      <c r="B4360" t="s">
        <v>300</v>
      </c>
    </row>
    <row r="4361" spans="2:2" x14ac:dyDescent="0.3">
      <c r="B4361" t="s">
        <v>300</v>
      </c>
    </row>
    <row r="4362" spans="2:2" x14ac:dyDescent="0.3">
      <c r="B4362" t="s">
        <v>785</v>
      </c>
    </row>
    <row r="4363" spans="2:2" x14ac:dyDescent="0.3">
      <c r="B4363" t="s">
        <v>579</v>
      </c>
    </row>
    <row r="4364" spans="2:2" x14ac:dyDescent="0.3">
      <c r="B4364" t="s">
        <v>344</v>
      </c>
    </row>
    <row r="4365" spans="2:2" x14ac:dyDescent="0.3">
      <c r="B4365" t="s">
        <v>298</v>
      </c>
    </row>
    <row r="4366" spans="2:2" x14ac:dyDescent="0.3">
      <c r="B4366" t="s">
        <v>196</v>
      </c>
    </row>
    <row r="4367" spans="2:2" x14ac:dyDescent="0.3">
      <c r="B4367" t="s">
        <v>199</v>
      </c>
    </row>
    <row r="4368" spans="2:2" x14ac:dyDescent="0.3">
      <c r="B4368" t="s">
        <v>300</v>
      </c>
    </row>
    <row r="4369" spans="2:2" x14ac:dyDescent="0.3">
      <c r="B4369" t="s">
        <v>191</v>
      </c>
    </row>
    <row r="4370" spans="2:2" x14ac:dyDescent="0.3">
      <c r="B4370" t="s">
        <v>298</v>
      </c>
    </row>
    <row r="4371" spans="2:2" x14ac:dyDescent="0.3">
      <c r="B4371" t="s">
        <v>276</v>
      </c>
    </row>
    <row r="4372" spans="2:2" x14ac:dyDescent="0.3">
      <c r="B4372" t="s">
        <v>243</v>
      </c>
    </row>
    <row r="4373" spans="2:2" x14ac:dyDescent="0.3">
      <c r="B4373" t="s">
        <v>579</v>
      </c>
    </row>
    <row r="4374" spans="2:2" x14ac:dyDescent="0.3">
      <c r="B4374" t="s">
        <v>786</v>
      </c>
    </row>
    <row r="4375" spans="2:2" x14ac:dyDescent="0.3">
      <c r="B4375" t="s">
        <v>373</v>
      </c>
    </row>
    <row r="4376" spans="2:2" x14ac:dyDescent="0.3">
      <c r="B4376" t="s">
        <v>787</v>
      </c>
    </row>
    <row r="4377" spans="2:2" x14ac:dyDescent="0.3">
      <c r="B4377" t="s">
        <v>369</v>
      </c>
    </row>
    <row r="4378" spans="2:2" x14ac:dyDescent="0.3">
      <c r="B4378" t="s">
        <v>196</v>
      </c>
    </row>
    <row r="4379" spans="2:2" x14ac:dyDescent="0.3">
      <c r="B4379" t="s">
        <v>582</v>
      </c>
    </row>
    <row r="4380" spans="2:2" x14ac:dyDescent="0.3">
      <c r="B4380" t="s">
        <v>703</v>
      </c>
    </row>
    <row r="4381" spans="2:2" x14ac:dyDescent="0.3">
      <c r="B4381" t="s">
        <v>298</v>
      </c>
    </row>
    <row r="4382" spans="2:2" x14ac:dyDescent="0.3">
      <c r="B4382" t="s">
        <v>788</v>
      </c>
    </row>
    <row r="4383" spans="2:2" x14ac:dyDescent="0.3">
      <c r="B4383" t="s">
        <v>201</v>
      </c>
    </row>
    <row r="4384" spans="2:2" x14ac:dyDescent="0.3">
      <c r="B4384" t="s">
        <v>298</v>
      </c>
    </row>
    <row r="4385" spans="2:2" x14ac:dyDescent="0.3">
      <c r="B4385" t="s">
        <v>300</v>
      </c>
    </row>
    <row r="4386" spans="2:2" x14ac:dyDescent="0.3">
      <c r="B4386" t="s">
        <v>373</v>
      </c>
    </row>
    <row r="4387" spans="2:2" x14ac:dyDescent="0.3">
      <c r="B4387" t="s">
        <v>243</v>
      </c>
    </row>
    <row r="4388" spans="2:2" x14ac:dyDescent="0.3">
      <c r="B4388" t="s">
        <v>789</v>
      </c>
    </row>
    <row r="4389" spans="2:2" x14ac:dyDescent="0.3">
      <c r="B4389" t="s">
        <v>298</v>
      </c>
    </row>
    <row r="4390" spans="2:2" x14ac:dyDescent="0.3">
      <c r="B4390" t="s">
        <v>196</v>
      </c>
    </row>
    <row r="4391" spans="2:2" x14ac:dyDescent="0.3">
      <c r="B4391" t="s">
        <v>630</v>
      </c>
    </row>
    <row r="4392" spans="2:2" x14ac:dyDescent="0.3">
      <c r="B4392" t="s">
        <v>380</v>
      </c>
    </row>
    <row r="4393" spans="2:2" x14ac:dyDescent="0.3">
      <c r="B4393" t="s">
        <v>305</v>
      </c>
    </row>
    <row r="4394" spans="2:2" x14ac:dyDescent="0.3">
      <c r="B4394" t="s">
        <v>305</v>
      </c>
    </row>
    <row r="4395" spans="2:2" x14ac:dyDescent="0.3">
      <c r="B4395" t="s">
        <v>415</v>
      </c>
    </row>
    <row r="4396" spans="2:2" x14ac:dyDescent="0.3">
      <c r="B4396" t="s">
        <v>790</v>
      </c>
    </row>
    <row r="4397" spans="2:2" x14ac:dyDescent="0.3">
      <c r="B4397" t="s">
        <v>791</v>
      </c>
    </row>
    <row r="4398" spans="2:2" x14ac:dyDescent="0.3">
      <c r="B4398" t="s">
        <v>194</v>
      </c>
    </row>
    <row r="4399" spans="2:2" x14ac:dyDescent="0.3">
      <c r="B4399" t="s">
        <v>592</v>
      </c>
    </row>
    <row r="4400" spans="2:2" x14ac:dyDescent="0.3">
      <c r="B4400" t="s">
        <v>344</v>
      </c>
    </row>
    <row r="4401" spans="2:2" x14ac:dyDescent="0.3">
      <c r="B4401" t="s">
        <v>392</v>
      </c>
    </row>
    <row r="4402" spans="2:2" x14ac:dyDescent="0.3">
      <c r="B4402" t="s">
        <v>199</v>
      </c>
    </row>
    <row r="4403" spans="2:2" x14ac:dyDescent="0.3">
      <c r="B4403" t="s">
        <v>424</v>
      </c>
    </row>
    <row r="4404" spans="2:2" x14ac:dyDescent="0.3">
      <c r="B4404" t="s">
        <v>484</v>
      </c>
    </row>
    <row r="4405" spans="2:2" x14ac:dyDescent="0.3">
      <c r="B4405" t="s">
        <v>792</v>
      </c>
    </row>
    <row r="4406" spans="2:2" x14ac:dyDescent="0.3">
      <c r="B4406" t="s">
        <v>442</v>
      </c>
    </row>
    <row r="4407" spans="2:2" x14ac:dyDescent="0.3">
      <c r="B4407" t="s">
        <v>456</v>
      </c>
    </row>
    <row r="4408" spans="2:2" x14ac:dyDescent="0.3">
      <c r="B4408" t="s">
        <v>793</v>
      </c>
    </row>
    <row r="4409" spans="2:2" x14ac:dyDescent="0.3">
      <c r="B4409" t="s">
        <v>295</v>
      </c>
    </row>
    <row r="4410" spans="2:2" x14ac:dyDescent="0.3">
      <c r="B4410" t="s">
        <v>750</v>
      </c>
    </row>
    <row r="4411" spans="2:2" x14ac:dyDescent="0.3">
      <c r="B4411" t="s">
        <v>675</v>
      </c>
    </row>
    <row r="4412" spans="2:2" x14ac:dyDescent="0.3">
      <c r="B4412" t="s">
        <v>433</v>
      </c>
    </row>
    <row r="4413" spans="2:2" x14ac:dyDescent="0.3">
      <c r="B4413" t="s">
        <v>201</v>
      </c>
    </row>
    <row r="4414" spans="2:2" x14ac:dyDescent="0.3">
      <c r="B4414" t="s">
        <v>326</v>
      </c>
    </row>
    <row r="4415" spans="2:2" x14ac:dyDescent="0.3">
      <c r="B4415" t="s">
        <v>286</v>
      </c>
    </row>
    <row r="4416" spans="2:2" x14ac:dyDescent="0.3">
      <c r="B4416" t="s">
        <v>489</v>
      </c>
    </row>
    <row r="4417" spans="2:2" x14ac:dyDescent="0.3">
      <c r="B4417" t="s">
        <v>176</v>
      </c>
    </row>
    <row r="4418" spans="2:2" x14ac:dyDescent="0.3">
      <c r="B4418" t="s">
        <v>794</v>
      </c>
    </row>
    <row r="4419" spans="2:2" x14ac:dyDescent="0.3">
      <c r="B4419" t="s">
        <v>278</v>
      </c>
    </row>
    <row r="4420" spans="2:2" x14ac:dyDescent="0.3">
      <c r="B4420" t="s">
        <v>691</v>
      </c>
    </row>
    <row r="4421" spans="2:2" x14ac:dyDescent="0.3">
      <c r="B4421" t="s">
        <v>795</v>
      </c>
    </row>
    <row r="4422" spans="2:2" x14ac:dyDescent="0.3">
      <c r="B4422" t="s">
        <v>796</v>
      </c>
    </row>
    <row r="4423" spans="2:2" x14ac:dyDescent="0.3">
      <c r="B4423" t="s">
        <v>777</v>
      </c>
    </row>
    <row r="4424" spans="2:2" x14ac:dyDescent="0.3">
      <c r="B4424" t="s">
        <v>295</v>
      </c>
    </row>
    <row r="4425" spans="2:2" x14ac:dyDescent="0.3">
      <c r="B4425" t="s">
        <v>603</v>
      </c>
    </row>
    <row r="4426" spans="2:2" x14ac:dyDescent="0.3">
      <c r="B4426" t="s">
        <v>275</v>
      </c>
    </row>
    <row r="4427" spans="2:2" x14ac:dyDescent="0.3">
      <c r="B4427" t="s">
        <v>442</v>
      </c>
    </row>
    <row r="4428" spans="2:2" x14ac:dyDescent="0.3">
      <c r="B4428" t="s">
        <v>541</v>
      </c>
    </row>
    <row r="4429" spans="2:2" x14ac:dyDescent="0.3">
      <c r="B4429" t="s">
        <v>736</v>
      </c>
    </row>
    <row r="4430" spans="2:2" x14ac:dyDescent="0.3">
      <c r="B4430" t="s">
        <v>190</v>
      </c>
    </row>
    <row r="4431" spans="2:2" x14ac:dyDescent="0.3">
      <c r="B4431" t="s">
        <v>797</v>
      </c>
    </row>
    <row r="4432" spans="2:2" x14ac:dyDescent="0.3">
      <c r="B4432" t="s">
        <v>357</v>
      </c>
    </row>
    <row r="4433" spans="2:2" x14ac:dyDescent="0.3">
      <c r="B4433" t="s">
        <v>798</v>
      </c>
    </row>
    <row r="4434" spans="2:2" x14ac:dyDescent="0.3">
      <c r="B4434" t="s">
        <v>400</v>
      </c>
    </row>
    <row r="4435" spans="2:2" x14ac:dyDescent="0.3">
      <c r="B4435" t="s">
        <v>380</v>
      </c>
    </row>
    <row r="4436" spans="2:2" x14ac:dyDescent="0.3">
      <c r="B4436" t="s">
        <v>799</v>
      </c>
    </row>
    <row r="4437" spans="2:2" x14ac:dyDescent="0.3">
      <c r="B4437" t="s">
        <v>800</v>
      </c>
    </row>
    <row r="4438" spans="2:2" x14ac:dyDescent="0.3">
      <c r="B4438" t="s">
        <v>414</v>
      </c>
    </row>
    <row r="4439" spans="2:2" x14ac:dyDescent="0.3">
      <c r="B4439" t="s">
        <v>636</v>
      </c>
    </row>
    <row r="4440" spans="2:2" x14ac:dyDescent="0.3">
      <c r="B4440" t="s">
        <v>369</v>
      </c>
    </row>
    <row r="4441" spans="2:2" x14ac:dyDescent="0.3">
      <c r="B4441" t="s">
        <v>344</v>
      </c>
    </row>
    <row r="4442" spans="2:2" x14ac:dyDescent="0.3">
      <c r="B4442" t="s">
        <v>801</v>
      </c>
    </row>
    <row r="4443" spans="2:2" x14ac:dyDescent="0.3">
      <c r="B4443" t="s">
        <v>244</v>
      </c>
    </row>
    <row r="4444" spans="2:2" x14ac:dyDescent="0.3">
      <c r="B4444" t="s">
        <v>341</v>
      </c>
    </row>
    <row r="4445" spans="2:2" x14ac:dyDescent="0.3">
      <c r="B4445" t="s">
        <v>202</v>
      </c>
    </row>
    <row r="4446" spans="2:2" x14ac:dyDescent="0.3">
      <c r="B4446" t="s">
        <v>579</v>
      </c>
    </row>
    <row r="4447" spans="2:2" x14ac:dyDescent="0.3">
      <c r="B4447" t="s">
        <v>802</v>
      </c>
    </row>
    <row r="4448" spans="2:2" x14ac:dyDescent="0.3">
      <c r="B4448" t="s">
        <v>635</v>
      </c>
    </row>
    <row r="4449" spans="2:2" x14ac:dyDescent="0.3">
      <c r="B4449" t="s">
        <v>196</v>
      </c>
    </row>
    <row r="4450" spans="2:2" x14ac:dyDescent="0.3">
      <c r="B4450" t="s">
        <v>344</v>
      </c>
    </row>
    <row r="4451" spans="2:2" x14ac:dyDescent="0.3">
      <c r="B4451" t="s">
        <v>190</v>
      </c>
    </row>
    <row r="4452" spans="2:2" x14ac:dyDescent="0.3">
      <c r="B4452" t="s">
        <v>690</v>
      </c>
    </row>
    <row r="4453" spans="2:2" x14ac:dyDescent="0.3">
      <c r="B4453" t="s">
        <v>587</v>
      </c>
    </row>
    <row r="4454" spans="2:2" x14ac:dyDescent="0.3">
      <c r="B4454" t="s">
        <v>298</v>
      </c>
    </row>
    <row r="4455" spans="2:2" x14ac:dyDescent="0.3">
      <c r="B4455" t="s">
        <v>344</v>
      </c>
    </row>
    <row r="4456" spans="2:2" x14ac:dyDescent="0.3">
      <c r="B4456" t="s">
        <v>388</v>
      </c>
    </row>
    <row r="4457" spans="2:2" x14ac:dyDescent="0.3">
      <c r="B4457" t="s">
        <v>537</v>
      </c>
    </row>
    <row r="4458" spans="2:2" x14ac:dyDescent="0.3">
      <c r="B4458" t="s">
        <v>602</v>
      </c>
    </row>
    <row r="4459" spans="2:2" x14ac:dyDescent="0.3">
      <c r="B4459" t="s">
        <v>803</v>
      </c>
    </row>
    <row r="4460" spans="2:2" x14ac:dyDescent="0.3">
      <c r="B4460" t="s">
        <v>318</v>
      </c>
    </row>
    <row r="4461" spans="2:2" x14ac:dyDescent="0.3">
      <c r="B4461" t="s">
        <v>409</v>
      </c>
    </row>
    <row r="4462" spans="2:2" x14ac:dyDescent="0.3">
      <c r="B4462" t="s">
        <v>373</v>
      </c>
    </row>
    <row r="4463" spans="2:2" x14ac:dyDescent="0.3">
      <c r="B4463" t="s">
        <v>227</v>
      </c>
    </row>
    <row r="4464" spans="2:2" x14ac:dyDescent="0.3">
      <c r="B4464" t="s">
        <v>278</v>
      </c>
    </row>
    <row r="4465" spans="2:2" x14ac:dyDescent="0.3">
      <c r="B4465" t="s">
        <v>300</v>
      </c>
    </row>
    <row r="4466" spans="2:2" x14ac:dyDescent="0.3">
      <c r="B4466" t="s">
        <v>456</v>
      </c>
    </row>
    <row r="4467" spans="2:2" x14ac:dyDescent="0.3">
      <c r="B4467" t="s">
        <v>804</v>
      </c>
    </row>
    <row r="4468" spans="2:2" x14ac:dyDescent="0.3">
      <c r="B4468" t="s">
        <v>365</v>
      </c>
    </row>
    <row r="4469" spans="2:2" x14ac:dyDescent="0.3">
      <c r="B4469" t="s">
        <v>554</v>
      </c>
    </row>
    <row r="4470" spans="2:2" x14ac:dyDescent="0.3">
      <c r="B4470" t="s">
        <v>218</v>
      </c>
    </row>
    <row r="4471" spans="2:2" x14ac:dyDescent="0.3">
      <c r="B4471" t="s">
        <v>196</v>
      </c>
    </row>
    <row r="4472" spans="2:2" x14ac:dyDescent="0.3">
      <c r="B4472" t="s">
        <v>400</v>
      </c>
    </row>
    <row r="4473" spans="2:2" x14ac:dyDescent="0.3">
      <c r="B4473" t="s">
        <v>442</v>
      </c>
    </row>
    <row r="4474" spans="2:2" x14ac:dyDescent="0.3">
      <c r="B4474" t="s">
        <v>805</v>
      </c>
    </row>
    <row r="4475" spans="2:2" x14ac:dyDescent="0.3">
      <c r="B4475" t="s">
        <v>300</v>
      </c>
    </row>
    <row r="4476" spans="2:2" x14ac:dyDescent="0.3">
      <c r="B4476" t="s">
        <v>329</v>
      </c>
    </row>
    <row r="4477" spans="2:2" x14ac:dyDescent="0.3">
      <c r="B4477" t="s">
        <v>278</v>
      </c>
    </row>
    <row r="4478" spans="2:2" x14ac:dyDescent="0.3">
      <c r="B4478" t="s">
        <v>443</v>
      </c>
    </row>
    <row r="4479" spans="2:2" x14ac:dyDescent="0.3">
      <c r="B4479" t="s">
        <v>806</v>
      </c>
    </row>
    <row r="4480" spans="2:2" x14ac:dyDescent="0.3">
      <c r="B4480" t="s">
        <v>807</v>
      </c>
    </row>
    <row r="4481" spans="2:2" x14ac:dyDescent="0.3">
      <c r="B4481" t="s">
        <v>443</v>
      </c>
    </row>
    <row r="4482" spans="2:2" x14ac:dyDescent="0.3">
      <c r="B4482" t="s">
        <v>589</v>
      </c>
    </row>
    <row r="4483" spans="2:2" x14ac:dyDescent="0.3">
      <c r="B4483" t="s">
        <v>373</v>
      </c>
    </row>
    <row r="4484" spans="2:2" x14ac:dyDescent="0.3">
      <c r="B4484" t="s">
        <v>602</v>
      </c>
    </row>
    <row r="4485" spans="2:2" x14ac:dyDescent="0.3">
      <c r="B4485" t="s">
        <v>270</v>
      </c>
    </row>
    <row r="4486" spans="2:2" x14ac:dyDescent="0.3">
      <c r="B4486" t="s">
        <v>544</v>
      </c>
    </row>
    <row r="4487" spans="2:2" x14ac:dyDescent="0.3">
      <c r="B4487" t="s">
        <v>459</v>
      </c>
    </row>
    <row r="4488" spans="2:2" x14ac:dyDescent="0.3">
      <c r="B4488" t="s">
        <v>298</v>
      </c>
    </row>
    <row r="4489" spans="2:2" x14ac:dyDescent="0.3">
      <c r="B4489" t="s">
        <v>783</v>
      </c>
    </row>
    <row r="4490" spans="2:2" x14ac:dyDescent="0.3">
      <c r="B4490" t="s">
        <v>601</v>
      </c>
    </row>
    <row r="4491" spans="2:2" x14ac:dyDescent="0.3">
      <c r="B4491" t="s">
        <v>298</v>
      </c>
    </row>
    <row r="4492" spans="2:2" x14ac:dyDescent="0.3">
      <c r="B4492" t="s">
        <v>300</v>
      </c>
    </row>
    <row r="4493" spans="2:2" x14ac:dyDescent="0.3">
      <c r="B4493" t="s">
        <v>178</v>
      </c>
    </row>
    <row r="4494" spans="2:2" x14ac:dyDescent="0.3">
      <c r="B4494" t="s">
        <v>500</v>
      </c>
    </row>
    <row r="4495" spans="2:2" x14ac:dyDescent="0.3">
      <c r="B4495" t="s">
        <v>300</v>
      </c>
    </row>
    <row r="4496" spans="2:2" x14ac:dyDescent="0.3">
      <c r="B4496" t="s">
        <v>808</v>
      </c>
    </row>
    <row r="4497" spans="2:2" x14ac:dyDescent="0.3">
      <c r="B4497" t="s">
        <v>278</v>
      </c>
    </row>
    <row r="4498" spans="2:2" x14ac:dyDescent="0.3">
      <c r="B4498" t="s">
        <v>373</v>
      </c>
    </row>
    <row r="4499" spans="2:2" x14ac:dyDescent="0.3">
      <c r="B4499" t="s">
        <v>712</v>
      </c>
    </row>
    <row r="4500" spans="2:2" x14ac:dyDescent="0.3">
      <c r="B4500" t="s">
        <v>243</v>
      </c>
    </row>
    <row r="4501" spans="2:2" x14ac:dyDescent="0.3">
      <c r="B4501" t="s">
        <v>388</v>
      </c>
    </row>
    <row r="4502" spans="2:2" x14ac:dyDescent="0.3">
      <c r="B4502" t="s">
        <v>411</v>
      </c>
    </row>
    <row r="4503" spans="2:2" x14ac:dyDescent="0.3">
      <c r="B4503" t="s">
        <v>483</v>
      </c>
    </row>
    <row r="4504" spans="2:2" x14ac:dyDescent="0.3">
      <c r="B4504" t="s">
        <v>809</v>
      </c>
    </row>
    <row r="4505" spans="2:2" x14ac:dyDescent="0.3">
      <c r="B4505" t="s">
        <v>537</v>
      </c>
    </row>
    <row r="4506" spans="2:2" x14ac:dyDescent="0.3">
      <c r="B4506" t="s">
        <v>298</v>
      </c>
    </row>
    <row r="4507" spans="2:2" x14ac:dyDescent="0.3">
      <c r="B4507" t="s">
        <v>278</v>
      </c>
    </row>
    <row r="4508" spans="2:2" x14ac:dyDescent="0.3">
      <c r="B4508" t="s">
        <v>671</v>
      </c>
    </row>
    <row r="4509" spans="2:2" x14ac:dyDescent="0.3">
      <c r="B4509" t="s">
        <v>278</v>
      </c>
    </row>
    <row r="4510" spans="2:2" x14ac:dyDescent="0.3">
      <c r="B4510" t="s">
        <v>369</v>
      </c>
    </row>
    <row r="4511" spans="2:2" x14ac:dyDescent="0.3">
      <c r="B4511" t="s">
        <v>278</v>
      </c>
    </row>
    <row r="4512" spans="2:2" x14ac:dyDescent="0.3">
      <c r="B4512" t="s">
        <v>443</v>
      </c>
    </row>
    <row r="4513" spans="2:2" x14ac:dyDescent="0.3">
      <c r="B4513" t="s">
        <v>396</v>
      </c>
    </row>
    <row r="4514" spans="2:2" x14ac:dyDescent="0.3">
      <c r="B4514" t="s">
        <v>657</v>
      </c>
    </row>
    <row r="4515" spans="2:2" x14ac:dyDescent="0.3">
      <c r="B4515" t="s">
        <v>329</v>
      </c>
    </row>
    <row r="4516" spans="2:2" x14ac:dyDescent="0.3">
      <c r="B4516" t="s">
        <v>343</v>
      </c>
    </row>
    <row r="4517" spans="2:2" x14ac:dyDescent="0.3">
      <c r="B4517" t="s">
        <v>644</v>
      </c>
    </row>
    <row r="4518" spans="2:2" x14ac:dyDescent="0.3">
      <c r="B4518" t="s">
        <v>810</v>
      </c>
    </row>
    <row r="4519" spans="2:2" x14ac:dyDescent="0.3">
      <c r="B4519" t="s">
        <v>811</v>
      </c>
    </row>
    <row r="4520" spans="2:2" x14ac:dyDescent="0.3">
      <c r="B4520" t="s">
        <v>712</v>
      </c>
    </row>
    <row r="4521" spans="2:2" x14ac:dyDescent="0.3">
      <c r="B4521" t="s">
        <v>174</v>
      </c>
    </row>
    <row r="4522" spans="2:2" x14ac:dyDescent="0.3">
      <c r="B4522" t="s">
        <v>295</v>
      </c>
    </row>
    <row r="4523" spans="2:2" x14ac:dyDescent="0.3">
      <c r="B4523" t="s">
        <v>190</v>
      </c>
    </row>
    <row r="4524" spans="2:2" x14ac:dyDescent="0.3">
      <c r="B4524" t="s">
        <v>723</v>
      </c>
    </row>
    <row r="4525" spans="2:2" x14ac:dyDescent="0.3">
      <c r="B4525" t="s">
        <v>449</v>
      </c>
    </row>
    <row r="4526" spans="2:2" x14ac:dyDescent="0.3">
      <c r="B4526" t="s">
        <v>653</v>
      </c>
    </row>
    <row r="4527" spans="2:2" x14ac:dyDescent="0.3">
      <c r="B4527" t="s">
        <v>243</v>
      </c>
    </row>
    <row r="4528" spans="2:2" x14ac:dyDescent="0.3">
      <c r="B4528" t="s">
        <v>657</v>
      </c>
    </row>
    <row r="4529" spans="2:2" x14ac:dyDescent="0.3">
      <c r="B4529" t="s">
        <v>298</v>
      </c>
    </row>
    <row r="4530" spans="2:2" x14ac:dyDescent="0.3">
      <c r="B4530" t="s">
        <v>243</v>
      </c>
    </row>
    <row r="4531" spans="2:2" x14ac:dyDescent="0.3">
      <c r="B4531" t="s">
        <v>443</v>
      </c>
    </row>
    <row r="4532" spans="2:2" x14ac:dyDescent="0.3">
      <c r="B4532" t="s">
        <v>286</v>
      </c>
    </row>
    <row r="4533" spans="2:2" x14ac:dyDescent="0.3">
      <c r="B4533" t="s">
        <v>300</v>
      </c>
    </row>
    <row r="4534" spans="2:2" x14ac:dyDescent="0.3">
      <c r="B4534" t="s">
        <v>278</v>
      </c>
    </row>
    <row r="4535" spans="2:2" x14ac:dyDescent="0.3">
      <c r="B4535" t="s">
        <v>183</v>
      </c>
    </row>
    <row r="4536" spans="2:2" x14ac:dyDescent="0.3">
      <c r="B4536" t="s">
        <v>479</v>
      </c>
    </row>
    <row r="4537" spans="2:2" x14ac:dyDescent="0.3">
      <c r="B4537" t="s">
        <v>233</v>
      </c>
    </row>
    <row r="4538" spans="2:2" x14ac:dyDescent="0.3">
      <c r="B4538" t="s">
        <v>196</v>
      </c>
    </row>
    <row r="4539" spans="2:2" x14ac:dyDescent="0.3">
      <c r="B4539" t="s">
        <v>443</v>
      </c>
    </row>
    <row r="4540" spans="2:2" x14ac:dyDescent="0.3">
      <c r="B4540" t="s">
        <v>278</v>
      </c>
    </row>
    <row r="4541" spans="2:2" x14ac:dyDescent="0.3">
      <c r="B4541" t="s">
        <v>484</v>
      </c>
    </row>
    <row r="4542" spans="2:2" x14ac:dyDescent="0.3">
      <c r="B4542" t="s">
        <v>278</v>
      </c>
    </row>
    <row r="4543" spans="2:2" x14ac:dyDescent="0.3">
      <c r="B4543" t="s">
        <v>190</v>
      </c>
    </row>
    <row r="4544" spans="2:2" x14ac:dyDescent="0.3">
      <c r="B4544" t="s">
        <v>174</v>
      </c>
    </row>
    <row r="4545" spans="2:2" x14ac:dyDescent="0.3">
      <c r="B4545" t="s">
        <v>598</v>
      </c>
    </row>
    <row r="4546" spans="2:2" x14ac:dyDescent="0.3">
      <c r="B4546" t="s">
        <v>482</v>
      </c>
    </row>
    <row r="4547" spans="2:2" x14ac:dyDescent="0.3">
      <c r="B4547" t="s">
        <v>443</v>
      </c>
    </row>
    <row r="4548" spans="2:2" x14ac:dyDescent="0.3">
      <c r="B4548" t="s">
        <v>446</v>
      </c>
    </row>
    <row r="4549" spans="2:2" x14ac:dyDescent="0.3">
      <c r="B4549" t="s">
        <v>196</v>
      </c>
    </row>
    <row r="4550" spans="2:2" x14ac:dyDescent="0.3">
      <c r="B4550" t="s">
        <v>219</v>
      </c>
    </row>
    <row r="4551" spans="2:2" x14ac:dyDescent="0.3">
      <c r="B4551" t="s">
        <v>443</v>
      </c>
    </row>
    <row r="4552" spans="2:2" x14ac:dyDescent="0.3">
      <c r="B4552" t="s">
        <v>693</v>
      </c>
    </row>
    <row r="4553" spans="2:2" x14ac:dyDescent="0.3">
      <c r="B4553" t="s">
        <v>282</v>
      </c>
    </row>
    <row r="4554" spans="2:2" x14ac:dyDescent="0.3">
      <c r="B4554" t="s">
        <v>300</v>
      </c>
    </row>
    <row r="4555" spans="2:2" x14ac:dyDescent="0.3">
      <c r="B4555" t="s">
        <v>812</v>
      </c>
    </row>
    <row r="4556" spans="2:2" x14ac:dyDescent="0.3">
      <c r="B4556" t="s">
        <v>671</v>
      </c>
    </row>
    <row r="4557" spans="2:2" x14ac:dyDescent="0.3">
      <c r="B4557" t="s">
        <v>671</v>
      </c>
    </row>
    <row r="4558" spans="2:2" x14ac:dyDescent="0.3">
      <c r="B4558" t="s">
        <v>602</v>
      </c>
    </row>
    <row r="4559" spans="2:2" x14ac:dyDescent="0.3">
      <c r="B4559" t="s">
        <v>813</v>
      </c>
    </row>
    <row r="4560" spans="2:2" x14ac:dyDescent="0.3">
      <c r="B4560" t="s">
        <v>344</v>
      </c>
    </row>
    <row r="4561" spans="2:2" x14ac:dyDescent="0.3">
      <c r="B4561" t="s">
        <v>814</v>
      </c>
    </row>
    <row r="4562" spans="2:2" x14ac:dyDescent="0.3">
      <c r="B4562" t="s">
        <v>341</v>
      </c>
    </row>
    <row r="4563" spans="2:2" x14ac:dyDescent="0.3">
      <c r="B4563" t="s">
        <v>566</v>
      </c>
    </row>
    <row r="4564" spans="2:2" x14ac:dyDescent="0.3">
      <c r="B4564" t="s">
        <v>755</v>
      </c>
    </row>
    <row r="4565" spans="2:2" x14ac:dyDescent="0.3">
      <c r="B4565" t="s">
        <v>815</v>
      </c>
    </row>
    <row r="4566" spans="2:2" x14ac:dyDescent="0.3">
      <c r="B4566" t="s">
        <v>602</v>
      </c>
    </row>
    <row r="4567" spans="2:2" x14ac:dyDescent="0.3">
      <c r="B4567" t="s">
        <v>201</v>
      </c>
    </row>
    <row r="4568" spans="2:2" x14ac:dyDescent="0.3">
      <c r="B4568" t="s">
        <v>816</v>
      </c>
    </row>
    <row r="4569" spans="2:2" x14ac:dyDescent="0.3">
      <c r="B4569" t="s">
        <v>307</v>
      </c>
    </row>
    <row r="4570" spans="2:2" x14ac:dyDescent="0.3">
      <c r="B4570" t="s">
        <v>174</v>
      </c>
    </row>
    <row r="4571" spans="2:2" x14ac:dyDescent="0.3">
      <c r="B4571" t="s">
        <v>589</v>
      </c>
    </row>
    <row r="4572" spans="2:2" x14ac:dyDescent="0.3">
      <c r="B4572" t="s">
        <v>298</v>
      </c>
    </row>
    <row r="4573" spans="2:2" x14ac:dyDescent="0.3">
      <c r="B4573" t="s">
        <v>712</v>
      </c>
    </row>
    <row r="4574" spans="2:2" x14ac:dyDescent="0.3">
      <c r="B4574" t="s">
        <v>570</v>
      </c>
    </row>
    <row r="4575" spans="2:2" x14ac:dyDescent="0.3">
      <c r="B4575" t="s">
        <v>523</v>
      </c>
    </row>
    <row r="4576" spans="2:2" x14ac:dyDescent="0.3">
      <c r="B4576" t="s">
        <v>817</v>
      </c>
    </row>
    <row r="4577" spans="2:2" x14ac:dyDescent="0.3">
      <c r="B4577" t="s">
        <v>329</v>
      </c>
    </row>
    <row r="4578" spans="2:2" x14ac:dyDescent="0.3">
      <c r="B4578" t="s">
        <v>201</v>
      </c>
    </row>
    <row r="4579" spans="2:2" x14ac:dyDescent="0.3">
      <c r="B4579" t="s">
        <v>818</v>
      </c>
    </row>
    <row r="4580" spans="2:2" x14ac:dyDescent="0.3">
      <c r="B4580" t="s">
        <v>176</v>
      </c>
    </row>
    <row r="4581" spans="2:2" x14ac:dyDescent="0.3">
      <c r="B4581" t="s">
        <v>341</v>
      </c>
    </row>
    <row r="4582" spans="2:2" x14ac:dyDescent="0.3">
      <c r="B4582" t="s">
        <v>733</v>
      </c>
    </row>
    <row r="4583" spans="2:2" x14ac:dyDescent="0.3">
      <c r="B4583" t="s">
        <v>178</v>
      </c>
    </row>
    <row r="4584" spans="2:2" x14ac:dyDescent="0.3">
      <c r="B4584" t="s">
        <v>819</v>
      </c>
    </row>
    <row r="4585" spans="2:2" x14ac:dyDescent="0.3">
      <c r="B4585" t="s">
        <v>409</v>
      </c>
    </row>
    <row r="4586" spans="2:2" x14ac:dyDescent="0.3">
      <c r="B4586" t="s">
        <v>298</v>
      </c>
    </row>
    <row r="4587" spans="2:2" x14ac:dyDescent="0.3">
      <c r="B4587" t="s">
        <v>794</v>
      </c>
    </row>
    <row r="4588" spans="2:2" x14ac:dyDescent="0.3">
      <c r="B4588" t="s">
        <v>298</v>
      </c>
    </row>
    <row r="4589" spans="2:2" x14ac:dyDescent="0.3">
      <c r="B4589" t="s">
        <v>554</v>
      </c>
    </row>
    <row r="4590" spans="2:2" x14ac:dyDescent="0.3">
      <c r="B4590" t="s">
        <v>269</v>
      </c>
    </row>
    <row r="4591" spans="2:2" x14ac:dyDescent="0.3">
      <c r="B4591" t="s">
        <v>820</v>
      </c>
    </row>
    <row r="4592" spans="2:2" x14ac:dyDescent="0.3">
      <c r="B4592" t="s">
        <v>373</v>
      </c>
    </row>
    <row r="4593" spans="2:2" x14ac:dyDescent="0.3">
      <c r="B4593" t="s">
        <v>201</v>
      </c>
    </row>
    <row r="4594" spans="2:2" x14ac:dyDescent="0.3">
      <c r="B4594" t="s">
        <v>537</v>
      </c>
    </row>
    <row r="4595" spans="2:2" x14ac:dyDescent="0.3">
      <c r="B4595" t="s">
        <v>300</v>
      </c>
    </row>
    <row r="4596" spans="2:2" x14ac:dyDescent="0.3">
      <c r="B4596" t="s">
        <v>178</v>
      </c>
    </row>
    <row r="4597" spans="2:2" x14ac:dyDescent="0.3">
      <c r="B4597" t="s">
        <v>607</v>
      </c>
    </row>
    <row r="4598" spans="2:2" x14ac:dyDescent="0.3">
      <c r="B4598" t="s">
        <v>222</v>
      </c>
    </row>
    <row r="4599" spans="2:2" x14ac:dyDescent="0.3">
      <c r="B4599" t="s">
        <v>602</v>
      </c>
    </row>
    <row r="4600" spans="2:2" x14ac:dyDescent="0.3">
      <c r="B4600" t="s">
        <v>298</v>
      </c>
    </row>
    <row r="4601" spans="2:2" x14ac:dyDescent="0.3">
      <c r="B4601" t="s">
        <v>295</v>
      </c>
    </row>
    <row r="4602" spans="2:2" x14ac:dyDescent="0.3">
      <c r="B4602" t="s">
        <v>298</v>
      </c>
    </row>
    <row r="4603" spans="2:2" x14ac:dyDescent="0.3">
      <c r="B4603" t="s">
        <v>821</v>
      </c>
    </row>
    <row r="4604" spans="2:2" x14ac:dyDescent="0.3">
      <c r="B4604" t="s">
        <v>607</v>
      </c>
    </row>
    <row r="4605" spans="2:2" x14ac:dyDescent="0.3">
      <c r="B4605" t="s">
        <v>507</v>
      </c>
    </row>
    <row r="4606" spans="2:2" x14ac:dyDescent="0.3">
      <c r="B4606" t="s">
        <v>341</v>
      </c>
    </row>
    <row r="4607" spans="2:2" x14ac:dyDescent="0.3">
      <c r="B4607" t="s">
        <v>409</v>
      </c>
    </row>
    <row r="4608" spans="2:2" x14ac:dyDescent="0.3">
      <c r="B4608" t="s">
        <v>300</v>
      </c>
    </row>
    <row r="4609" spans="2:2" x14ac:dyDescent="0.3">
      <c r="B4609" t="s">
        <v>822</v>
      </c>
    </row>
    <row r="4610" spans="2:2" x14ac:dyDescent="0.3">
      <c r="B4610" t="s">
        <v>341</v>
      </c>
    </row>
    <row r="4611" spans="2:2" x14ac:dyDescent="0.3">
      <c r="B4611" t="s">
        <v>250</v>
      </c>
    </row>
    <row r="4612" spans="2:2" x14ac:dyDescent="0.3">
      <c r="B4612" t="s">
        <v>602</v>
      </c>
    </row>
    <row r="4613" spans="2:2" x14ac:dyDescent="0.3">
      <c r="B4613" t="s">
        <v>300</v>
      </c>
    </row>
    <row r="4614" spans="2:2" x14ac:dyDescent="0.3">
      <c r="B4614" t="s">
        <v>603</v>
      </c>
    </row>
    <row r="4615" spans="2:2" x14ac:dyDescent="0.3">
      <c r="B4615" t="s">
        <v>652</v>
      </c>
    </row>
    <row r="4616" spans="2:2" x14ac:dyDescent="0.3">
      <c r="B4616" t="s">
        <v>443</v>
      </c>
    </row>
    <row r="4617" spans="2:2" x14ac:dyDescent="0.3">
      <c r="B4617" t="s">
        <v>201</v>
      </c>
    </row>
    <row r="4618" spans="2:2" x14ac:dyDescent="0.3">
      <c r="B4618" t="s">
        <v>628</v>
      </c>
    </row>
    <row r="4619" spans="2:2" x14ac:dyDescent="0.3">
      <c r="B4619" t="s">
        <v>823</v>
      </c>
    </row>
    <row r="4620" spans="2:2" x14ac:dyDescent="0.3">
      <c r="B4620" t="s">
        <v>433</v>
      </c>
    </row>
    <row r="4621" spans="2:2" x14ac:dyDescent="0.3">
      <c r="B4621" t="s">
        <v>686</v>
      </c>
    </row>
    <row r="4622" spans="2:2" x14ac:dyDescent="0.3">
      <c r="B4622" t="s">
        <v>566</v>
      </c>
    </row>
    <row r="4623" spans="2:2" x14ac:dyDescent="0.3">
      <c r="B4623" t="s">
        <v>541</v>
      </c>
    </row>
    <row r="4624" spans="2:2" x14ac:dyDescent="0.3">
      <c r="B4624" t="s">
        <v>824</v>
      </c>
    </row>
    <row r="4625" spans="2:2" x14ac:dyDescent="0.3">
      <c r="B4625" t="s">
        <v>218</v>
      </c>
    </row>
    <row r="4626" spans="2:2" x14ac:dyDescent="0.3">
      <c r="B4626" t="s">
        <v>825</v>
      </c>
    </row>
    <row r="4627" spans="2:2" x14ac:dyDescent="0.3">
      <c r="B4627" t="s">
        <v>554</v>
      </c>
    </row>
    <row r="4628" spans="2:2" x14ac:dyDescent="0.3">
      <c r="B4628" t="s">
        <v>708</v>
      </c>
    </row>
    <row r="4629" spans="2:2" x14ac:dyDescent="0.3">
      <c r="B4629" t="s">
        <v>598</v>
      </c>
    </row>
    <row r="4630" spans="2:2" x14ac:dyDescent="0.3">
      <c r="B4630" t="s">
        <v>433</v>
      </c>
    </row>
    <row r="4631" spans="2:2" x14ac:dyDescent="0.3">
      <c r="B4631" t="s">
        <v>325</v>
      </c>
    </row>
    <row r="4632" spans="2:2" x14ac:dyDescent="0.3">
      <c r="B4632" t="s">
        <v>190</v>
      </c>
    </row>
    <row r="4633" spans="2:2" x14ac:dyDescent="0.3">
      <c r="B4633" t="s">
        <v>598</v>
      </c>
    </row>
    <row r="4634" spans="2:2" x14ac:dyDescent="0.3">
      <c r="B4634" t="s">
        <v>300</v>
      </c>
    </row>
    <row r="4635" spans="2:2" x14ac:dyDescent="0.3">
      <c r="B4635" t="s">
        <v>443</v>
      </c>
    </row>
    <row r="4636" spans="2:2" x14ac:dyDescent="0.3">
      <c r="B4636" t="s">
        <v>373</v>
      </c>
    </row>
    <row r="4637" spans="2:2" x14ac:dyDescent="0.3">
      <c r="B4637" t="s">
        <v>298</v>
      </c>
    </row>
    <row r="4638" spans="2:2" x14ac:dyDescent="0.3">
      <c r="B4638" t="s">
        <v>278</v>
      </c>
    </row>
    <row r="4639" spans="2:2" x14ac:dyDescent="0.3">
      <c r="B4639" t="s">
        <v>443</v>
      </c>
    </row>
    <row r="4640" spans="2:2" x14ac:dyDescent="0.3">
      <c r="B4640" t="s">
        <v>298</v>
      </c>
    </row>
    <row r="4641" spans="2:2" x14ac:dyDescent="0.3">
      <c r="B4641" t="s">
        <v>507</v>
      </c>
    </row>
    <row r="4642" spans="2:2" x14ac:dyDescent="0.3">
      <c r="B4642" t="s">
        <v>278</v>
      </c>
    </row>
    <row r="4643" spans="2:2" x14ac:dyDescent="0.3">
      <c r="B4643" t="s">
        <v>337</v>
      </c>
    </row>
    <row r="4644" spans="2:2" x14ac:dyDescent="0.3">
      <c r="B4644" t="s">
        <v>794</v>
      </c>
    </row>
    <row r="4645" spans="2:2" x14ac:dyDescent="0.3">
      <c r="B4645" t="s">
        <v>602</v>
      </c>
    </row>
    <row r="4646" spans="2:2" x14ac:dyDescent="0.3">
      <c r="B4646" t="s">
        <v>443</v>
      </c>
    </row>
    <row r="4647" spans="2:2" x14ac:dyDescent="0.3">
      <c r="B4647" t="s">
        <v>411</v>
      </c>
    </row>
    <row r="4648" spans="2:2" x14ac:dyDescent="0.3">
      <c r="B4648" t="s">
        <v>826</v>
      </c>
    </row>
    <row r="4649" spans="2:2" x14ac:dyDescent="0.3">
      <c r="B4649" t="s">
        <v>439</v>
      </c>
    </row>
    <row r="4650" spans="2:2" x14ac:dyDescent="0.3">
      <c r="B4650" t="s">
        <v>827</v>
      </c>
    </row>
    <row r="4651" spans="2:2" x14ac:dyDescent="0.3">
      <c r="B4651" t="s">
        <v>541</v>
      </c>
    </row>
    <row r="4652" spans="2:2" x14ac:dyDescent="0.3">
      <c r="B4652" t="s">
        <v>500</v>
      </c>
    </row>
    <row r="4653" spans="2:2" x14ac:dyDescent="0.3">
      <c r="B4653" t="s">
        <v>544</v>
      </c>
    </row>
    <row r="4654" spans="2:2" x14ac:dyDescent="0.3">
      <c r="B4654" t="s">
        <v>512</v>
      </c>
    </row>
    <row r="4655" spans="2:2" x14ac:dyDescent="0.3">
      <c r="B4655" t="s">
        <v>828</v>
      </c>
    </row>
    <row r="4656" spans="2:2" x14ac:dyDescent="0.3">
      <c r="B4656" t="s">
        <v>373</v>
      </c>
    </row>
    <row r="4657" spans="2:2" x14ac:dyDescent="0.3">
      <c r="B4657" t="s">
        <v>190</v>
      </c>
    </row>
    <row r="4658" spans="2:2" x14ac:dyDescent="0.3">
      <c r="B4658" t="s">
        <v>599</v>
      </c>
    </row>
    <row r="4659" spans="2:2" x14ac:dyDescent="0.3">
      <c r="B4659" t="s">
        <v>298</v>
      </c>
    </row>
    <row r="4660" spans="2:2" x14ac:dyDescent="0.3">
      <c r="B4660" t="s">
        <v>278</v>
      </c>
    </row>
    <row r="4661" spans="2:2" x14ac:dyDescent="0.3">
      <c r="B4661" t="s">
        <v>443</v>
      </c>
    </row>
    <row r="4662" spans="2:2" x14ac:dyDescent="0.3">
      <c r="B4662" t="s">
        <v>236</v>
      </c>
    </row>
    <row r="4663" spans="2:2" x14ac:dyDescent="0.3">
      <c r="B4663" t="s">
        <v>829</v>
      </c>
    </row>
    <row r="4664" spans="2:2" x14ac:dyDescent="0.3">
      <c r="B4664" t="s">
        <v>298</v>
      </c>
    </row>
    <row r="4665" spans="2:2" x14ac:dyDescent="0.3">
      <c r="B4665" t="s">
        <v>808</v>
      </c>
    </row>
    <row r="4666" spans="2:2" x14ac:dyDescent="0.3">
      <c r="B4666" t="s">
        <v>190</v>
      </c>
    </row>
    <row r="4667" spans="2:2" x14ac:dyDescent="0.3">
      <c r="B4667" t="s">
        <v>278</v>
      </c>
    </row>
    <row r="4668" spans="2:2" x14ac:dyDescent="0.3">
      <c r="B4668" t="s">
        <v>367</v>
      </c>
    </row>
    <row r="4669" spans="2:2" x14ac:dyDescent="0.3">
      <c r="B4669" t="s">
        <v>443</v>
      </c>
    </row>
    <row r="4670" spans="2:2" x14ac:dyDescent="0.3">
      <c r="B4670" t="s">
        <v>534</v>
      </c>
    </row>
    <row r="4671" spans="2:2" x14ac:dyDescent="0.3">
      <c r="B4671" t="s">
        <v>298</v>
      </c>
    </row>
    <row r="4672" spans="2:2" x14ac:dyDescent="0.3">
      <c r="B4672" t="s">
        <v>275</v>
      </c>
    </row>
    <row r="4673" spans="2:2" x14ac:dyDescent="0.3">
      <c r="B4673" t="s">
        <v>552</v>
      </c>
    </row>
    <row r="4674" spans="2:2" x14ac:dyDescent="0.3">
      <c r="B4674" t="s">
        <v>300</v>
      </c>
    </row>
    <row r="4675" spans="2:2" x14ac:dyDescent="0.3">
      <c r="B4675" t="s">
        <v>603</v>
      </c>
    </row>
    <row r="4676" spans="2:2" x14ac:dyDescent="0.3">
      <c r="B4676" t="s">
        <v>174</v>
      </c>
    </row>
    <row r="4677" spans="2:2" x14ac:dyDescent="0.3">
      <c r="B4677" t="s">
        <v>443</v>
      </c>
    </row>
    <row r="4678" spans="2:2" x14ac:dyDescent="0.3">
      <c r="B4678" t="s">
        <v>830</v>
      </c>
    </row>
    <row r="4679" spans="2:2" x14ac:dyDescent="0.3">
      <c r="B4679" t="s">
        <v>190</v>
      </c>
    </row>
    <row r="4680" spans="2:2" x14ac:dyDescent="0.3">
      <c r="B4680" t="s">
        <v>326</v>
      </c>
    </row>
    <row r="4681" spans="2:2" x14ac:dyDescent="0.3">
      <c r="B4681" t="s">
        <v>344</v>
      </c>
    </row>
    <row r="4682" spans="2:2" x14ac:dyDescent="0.3">
      <c r="B4682" t="s">
        <v>298</v>
      </c>
    </row>
    <row r="4683" spans="2:2" x14ac:dyDescent="0.3">
      <c r="B4683" t="s">
        <v>300</v>
      </c>
    </row>
    <row r="4684" spans="2:2" x14ac:dyDescent="0.3">
      <c r="B4684" t="s">
        <v>560</v>
      </c>
    </row>
    <row r="4685" spans="2:2" x14ac:dyDescent="0.3">
      <c r="B4685" t="s">
        <v>543</v>
      </c>
    </row>
    <row r="4686" spans="2:2" x14ac:dyDescent="0.3">
      <c r="B4686" t="s">
        <v>676</v>
      </c>
    </row>
    <row r="4687" spans="2:2" x14ac:dyDescent="0.3">
      <c r="B4687" t="s">
        <v>636</v>
      </c>
    </row>
    <row r="4688" spans="2:2" x14ac:dyDescent="0.3">
      <c r="B4688" t="s">
        <v>341</v>
      </c>
    </row>
    <row r="4689" spans="2:2" x14ac:dyDescent="0.3">
      <c r="B4689" t="s">
        <v>307</v>
      </c>
    </row>
    <row r="4690" spans="2:2" x14ac:dyDescent="0.3">
      <c r="B4690" t="s">
        <v>507</v>
      </c>
    </row>
    <row r="4691" spans="2:2" x14ac:dyDescent="0.3">
      <c r="B4691" t="s">
        <v>712</v>
      </c>
    </row>
    <row r="4692" spans="2:2" x14ac:dyDescent="0.3">
      <c r="B4692" t="s">
        <v>442</v>
      </c>
    </row>
    <row r="4693" spans="2:2" x14ac:dyDescent="0.3">
      <c r="B4693" t="s">
        <v>464</v>
      </c>
    </row>
    <row r="4694" spans="2:2" x14ac:dyDescent="0.3">
      <c r="B4694" t="s">
        <v>323</v>
      </c>
    </row>
    <row r="4695" spans="2:2" x14ac:dyDescent="0.3">
      <c r="B4695" t="s">
        <v>454</v>
      </c>
    </row>
    <row r="4696" spans="2:2" x14ac:dyDescent="0.3">
      <c r="B4696" t="s">
        <v>831</v>
      </c>
    </row>
    <row r="4697" spans="2:2" x14ac:dyDescent="0.3">
      <c r="B4697" t="s">
        <v>305</v>
      </c>
    </row>
    <row r="4698" spans="2:2" x14ac:dyDescent="0.3">
      <c r="B4698" t="s">
        <v>411</v>
      </c>
    </row>
    <row r="4699" spans="2:2" x14ac:dyDescent="0.3">
      <c r="B4699" t="s">
        <v>474</v>
      </c>
    </row>
    <row r="4700" spans="2:2" x14ac:dyDescent="0.3">
      <c r="B4700" t="s">
        <v>278</v>
      </c>
    </row>
    <row r="4701" spans="2:2" x14ac:dyDescent="0.3">
      <c r="B4701" t="s">
        <v>301</v>
      </c>
    </row>
    <row r="4702" spans="2:2" x14ac:dyDescent="0.3">
      <c r="B4702" t="s">
        <v>301</v>
      </c>
    </row>
    <row r="4703" spans="2:2" x14ac:dyDescent="0.3">
      <c r="B4703" t="s">
        <v>443</v>
      </c>
    </row>
    <row r="4704" spans="2:2" x14ac:dyDescent="0.3">
      <c r="B4704" t="s">
        <v>588</v>
      </c>
    </row>
    <row r="4705" spans="2:2" x14ac:dyDescent="0.3">
      <c r="B4705" t="s">
        <v>243</v>
      </c>
    </row>
    <row r="4706" spans="2:2" x14ac:dyDescent="0.3">
      <c r="B4706" t="s">
        <v>361</v>
      </c>
    </row>
    <row r="4707" spans="2:2" x14ac:dyDescent="0.3">
      <c r="B4707" t="s">
        <v>190</v>
      </c>
    </row>
    <row r="4708" spans="2:2" x14ac:dyDescent="0.3">
      <c r="B4708" t="s">
        <v>443</v>
      </c>
    </row>
    <row r="4709" spans="2:2" x14ac:dyDescent="0.3">
      <c r="B4709" t="s">
        <v>832</v>
      </c>
    </row>
    <row r="4710" spans="2:2" x14ac:dyDescent="0.3">
      <c r="B4710" t="s">
        <v>345</v>
      </c>
    </row>
    <row r="4711" spans="2:2" x14ac:dyDescent="0.3">
      <c r="B4711" t="s">
        <v>740</v>
      </c>
    </row>
    <row r="4712" spans="2:2" x14ac:dyDescent="0.3">
      <c r="B4712" t="s">
        <v>591</v>
      </c>
    </row>
    <row r="4713" spans="2:2" x14ac:dyDescent="0.3">
      <c r="B4713" t="s">
        <v>605</v>
      </c>
    </row>
    <row r="4714" spans="2:2" x14ac:dyDescent="0.3">
      <c r="B4714" t="s">
        <v>411</v>
      </c>
    </row>
    <row r="4715" spans="2:2" x14ac:dyDescent="0.3">
      <c r="B4715" t="s">
        <v>644</v>
      </c>
    </row>
    <row r="4716" spans="2:2" x14ac:dyDescent="0.3">
      <c r="B4716" t="s">
        <v>554</v>
      </c>
    </row>
    <row r="4717" spans="2:2" x14ac:dyDescent="0.3">
      <c r="B4717" t="s">
        <v>484</v>
      </c>
    </row>
    <row r="4718" spans="2:2" x14ac:dyDescent="0.3">
      <c r="B4718" t="s">
        <v>298</v>
      </c>
    </row>
    <row r="4719" spans="2:2" x14ac:dyDescent="0.3">
      <c r="B4719" t="s">
        <v>286</v>
      </c>
    </row>
    <row r="4720" spans="2:2" x14ac:dyDescent="0.3">
      <c r="B4720" t="s">
        <v>392</v>
      </c>
    </row>
    <row r="4721" spans="2:2" x14ac:dyDescent="0.3">
      <c r="B4721" t="s">
        <v>373</v>
      </c>
    </row>
    <row r="4722" spans="2:2" x14ac:dyDescent="0.3">
      <c r="B4722" t="s">
        <v>833</v>
      </c>
    </row>
    <row r="4723" spans="2:2" x14ac:dyDescent="0.3">
      <c r="B4723" t="s">
        <v>237</v>
      </c>
    </row>
    <row r="4724" spans="2:2" x14ac:dyDescent="0.3">
      <c r="B4724" t="s">
        <v>554</v>
      </c>
    </row>
    <row r="4725" spans="2:2" x14ac:dyDescent="0.3">
      <c r="B4725" t="s">
        <v>362</v>
      </c>
    </row>
    <row r="4726" spans="2:2" x14ac:dyDescent="0.3">
      <c r="B4726" t="s">
        <v>442</v>
      </c>
    </row>
    <row r="4727" spans="2:2" x14ac:dyDescent="0.3">
      <c r="B4727" t="s">
        <v>373</v>
      </c>
    </row>
    <row r="4728" spans="2:2" x14ac:dyDescent="0.3">
      <c r="B4728" t="s">
        <v>834</v>
      </c>
    </row>
    <row r="4729" spans="2:2" x14ac:dyDescent="0.3">
      <c r="B4729" t="s">
        <v>238</v>
      </c>
    </row>
    <row r="4730" spans="2:2" x14ac:dyDescent="0.3">
      <c r="B4730" t="s">
        <v>236</v>
      </c>
    </row>
    <row r="4731" spans="2:2" x14ac:dyDescent="0.3">
      <c r="B4731" t="s">
        <v>631</v>
      </c>
    </row>
    <row r="4732" spans="2:2" x14ac:dyDescent="0.3">
      <c r="B4732" t="s">
        <v>489</v>
      </c>
    </row>
    <row r="4733" spans="2:2" x14ac:dyDescent="0.3">
      <c r="B4733" t="s">
        <v>341</v>
      </c>
    </row>
    <row r="4734" spans="2:2" x14ac:dyDescent="0.3">
      <c r="B4734" t="s">
        <v>298</v>
      </c>
    </row>
    <row r="4735" spans="2:2" x14ac:dyDescent="0.3">
      <c r="B4735" t="s">
        <v>341</v>
      </c>
    </row>
    <row r="4736" spans="2:2" x14ac:dyDescent="0.3">
      <c r="B4736" t="s">
        <v>278</v>
      </c>
    </row>
    <row r="4737" spans="2:2" x14ac:dyDescent="0.3">
      <c r="B4737" t="s">
        <v>201</v>
      </c>
    </row>
    <row r="4738" spans="2:2" x14ac:dyDescent="0.3">
      <c r="B4738" t="s">
        <v>598</v>
      </c>
    </row>
    <row r="4739" spans="2:2" x14ac:dyDescent="0.3">
      <c r="B4739" t="s">
        <v>243</v>
      </c>
    </row>
    <row r="4740" spans="2:2" x14ac:dyDescent="0.3">
      <c r="B4740" t="s">
        <v>278</v>
      </c>
    </row>
    <row r="4741" spans="2:2" x14ac:dyDescent="0.3">
      <c r="B4741" t="s">
        <v>446</v>
      </c>
    </row>
    <row r="4742" spans="2:2" x14ac:dyDescent="0.3">
      <c r="B4742" t="s">
        <v>602</v>
      </c>
    </row>
    <row r="4743" spans="2:2" x14ac:dyDescent="0.3">
      <c r="B4743" t="s">
        <v>779</v>
      </c>
    </row>
    <row r="4744" spans="2:2" x14ac:dyDescent="0.3">
      <c r="B4744" t="s">
        <v>617</v>
      </c>
    </row>
    <row r="4745" spans="2:2" x14ac:dyDescent="0.3">
      <c r="B4745" t="s">
        <v>300</v>
      </c>
    </row>
    <row r="4746" spans="2:2" x14ac:dyDescent="0.3">
      <c r="B4746" t="s">
        <v>835</v>
      </c>
    </row>
    <row r="4747" spans="2:2" x14ac:dyDescent="0.3">
      <c r="B4747" t="s">
        <v>174</v>
      </c>
    </row>
    <row r="4748" spans="2:2" x14ac:dyDescent="0.3">
      <c r="B4748" t="s">
        <v>445</v>
      </c>
    </row>
    <row r="4749" spans="2:2" x14ac:dyDescent="0.3">
      <c r="B4749" t="s">
        <v>286</v>
      </c>
    </row>
    <row r="4750" spans="2:2" x14ac:dyDescent="0.3">
      <c r="B4750" t="s">
        <v>325</v>
      </c>
    </row>
    <row r="4751" spans="2:2" x14ac:dyDescent="0.3">
      <c r="B4751" t="s">
        <v>836</v>
      </c>
    </row>
    <row r="4752" spans="2:2" x14ac:dyDescent="0.3">
      <c r="B4752" t="s">
        <v>278</v>
      </c>
    </row>
    <row r="4753" spans="2:2" x14ac:dyDescent="0.3">
      <c r="B4753" t="s">
        <v>228</v>
      </c>
    </row>
    <row r="4754" spans="2:2" x14ac:dyDescent="0.3">
      <c r="B4754" t="s">
        <v>664</v>
      </c>
    </row>
    <row r="4755" spans="2:2" x14ac:dyDescent="0.3">
      <c r="B4755" t="s">
        <v>474</v>
      </c>
    </row>
    <row r="4756" spans="2:2" x14ac:dyDescent="0.3">
      <c r="B4756" t="s">
        <v>530</v>
      </c>
    </row>
    <row r="4757" spans="2:2" x14ac:dyDescent="0.3">
      <c r="B4757" t="s">
        <v>285</v>
      </c>
    </row>
    <row r="4758" spans="2:2" x14ac:dyDescent="0.3">
      <c r="B4758" t="s">
        <v>300</v>
      </c>
    </row>
    <row r="4759" spans="2:2" x14ac:dyDescent="0.3">
      <c r="B4759" t="s">
        <v>837</v>
      </c>
    </row>
    <row r="4760" spans="2:2" x14ac:dyDescent="0.3">
      <c r="B4760" t="s">
        <v>237</v>
      </c>
    </row>
    <row r="4761" spans="2:2" x14ac:dyDescent="0.3">
      <c r="B4761" t="s">
        <v>700</v>
      </c>
    </row>
    <row r="4762" spans="2:2" x14ac:dyDescent="0.3">
      <c r="B4762" t="s">
        <v>229</v>
      </c>
    </row>
    <row r="4763" spans="2:2" x14ac:dyDescent="0.3">
      <c r="B4763" t="s">
        <v>190</v>
      </c>
    </row>
    <row r="4764" spans="2:2" x14ac:dyDescent="0.3">
      <c r="B4764" t="s">
        <v>443</v>
      </c>
    </row>
    <row r="4765" spans="2:2" x14ac:dyDescent="0.3">
      <c r="B4765" t="s">
        <v>573</v>
      </c>
    </row>
    <row r="4766" spans="2:2" x14ac:dyDescent="0.3">
      <c r="B4766" t="s">
        <v>432</v>
      </c>
    </row>
    <row r="4767" spans="2:2" x14ac:dyDescent="0.3">
      <c r="B4767" t="s">
        <v>602</v>
      </c>
    </row>
    <row r="4768" spans="2:2" x14ac:dyDescent="0.3">
      <c r="B4768" t="s">
        <v>409</v>
      </c>
    </row>
    <row r="4769" spans="2:2" x14ac:dyDescent="0.3">
      <c r="B4769" t="s">
        <v>331</v>
      </c>
    </row>
    <row r="4770" spans="2:2" x14ac:dyDescent="0.3">
      <c r="B4770" t="s">
        <v>238</v>
      </c>
    </row>
    <row r="4771" spans="2:2" x14ac:dyDescent="0.3">
      <c r="B4771" t="s">
        <v>343</v>
      </c>
    </row>
    <row r="4772" spans="2:2" x14ac:dyDescent="0.3">
      <c r="B4772" t="s">
        <v>592</v>
      </c>
    </row>
    <row r="4773" spans="2:2" x14ac:dyDescent="0.3">
      <c r="B4773" t="s">
        <v>488</v>
      </c>
    </row>
    <row r="4774" spans="2:2" x14ac:dyDescent="0.3">
      <c r="B4774" t="s">
        <v>341</v>
      </c>
    </row>
    <row r="4775" spans="2:2" x14ac:dyDescent="0.3">
      <c r="B4775" t="s">
        <v>196</v>
      </c>
    </row>
    <row r="4776" spans="2:2" x14ac:dyDescent="0.3">
      <c r="B4776" t="s">
        <v>323</v>
      </c>
    </row>
    <row r="4777" spans="2:2" x14ac:dyDescent="0.3">
      <c r="B4777" t="s">
        <v>348</v>
      </c>
    </row>
    <row r="4778" spans="2:2" x14ac:dyDescent="0.3">
      <c r="B4778" t="s">
        <v>352</v>
      </c>
    </row>
    <row r="4779" spans="2:2" x14ac:dyDescent="0.3">
      <c r="B4779" t="s">
        <v>284</v>
      </c>
    </row>
    <row r="4780" spans="2:2" x14ac:dyDescent="0.3">
      <c r="B4780" t="s">
        <v>341</v>
      </c>
    </row>
    <row r="4781" spans="2:2" x14ac:dyDescent="0.3">
      <c r="B4781" t="s">
        <v>298</v>
      </c>
    </row>
    <row r="4782" spans="2:2" x14ac:dyDescent="0.3">
      <c r="B4782" t="s">
        <v>202</v>
      </c>
    </row>
    <row r="4783" spans="2:2" x14ac:dyDescent="0.3">
      <c r="B4783" t="s">
        <v>478</v>
      </c>
    </row>
    <row r="4784" spans="2:2" x14ac:dyDescent="0.3">
      <c r="B4784" t="s">
        <v>173</v>
      </c>
    </row>
    <row r="4785" spans="2:2" x14ac:dyDescent="0.3">
      <c r="B4785" t="s">
        <v>838</v>
      </c>
    </row>
    <row r="4786" spans="2:2" x14ac:dyDescent="0.3">
      <c r="B4786" t="s">
        <v>190</v>
      </c>
    </row>
    <row r="4787" spans="2:2" x14ac:dyDescent="0.3">
      <c r="B4787" t="s">
        <v>464</v>
      </c>
    </row>
    <row r="4788" spans="2:2" x14ac:dyDescent="0.3">
      <c r="B4788" t="s">
        <v>341</v>
      </c>
    </row>
    <row r="4789" spans="2:2" x14ac:dyDescent="0.3">
      <c r="B4789" t="s">
        <v>284</v>
      </c>
    </row>
    <row r="4790" spans="2:2" x14ac:dyDescent="0.3">
      <c r="B4790" t="s">
        <v>298</v>
      </c>
    </row>
    <row r="4791" spans="2:2" x14ac:dyDescent="0.3">
      <c r="B4791" t="s">
        <v>605</v>
      </c>
    </row>
    <row r="4792" spans="2:2" x14ac:dyDescent="0.3">
      <c r="B4792" t="s">
        <v>278</v>
      </c>
    </row>
    <row r="4793" spans="2:2" x14ac:dyDescent="0.3">
      <c r="B4793" t="s">
        <v>720</v>
      </c>
    </row>
    <row r="4794" spans="2:2" x14ac:dyDescent="0.3">
      <c r="B4794" t="s">
        <v>270</v>
      </c>
    </row>
    <row r="4795" spans="2:2" x14ac:dyDescent="0.3">
      <c r="B4795" t="s">
        <v>278</v>
      </c>
    </row>
    <row r="4796" spans="2:2" x14ac:dyDescent="0.3">
      <c r="B4796" t="s">
        <v>190</v>
      </c>
    </row>
    <row r="4797" spans="2:2" x14ac:dyDescent="0.3">
      <c r="B4797" t="s">
        <v>315</v>
      </c>
    </row>
    <row r="4798" spans="2:2" x14ac:dyDescent="0.3">
      <c r="B4798" t="s">
        <v>839</v>
      </c>
    </row>
    <row r="4799" spans="2:2" x14ac:dyDescent="0.3">
      <c r="B4799" t="s">
        <v>840</v>
      </c>
    </row>
    <row r="4800" spans="2:2" x14ac:dyDescent="0.3">
      <c r="B4800" t="s">
        <v>243</v>
      </c>
    </row>
    <row r="4801" spans="2:2" x14ac:dyDescent="0.3">
      <c r="B4801" t="s">
        <v>592</v>
      </c>
    </row>
    <row r="4802" spans="2:2" x14ac:dyDescent="0.3">
      <c r="B4802" t="s">
        <v>541</v>
      </c>
    </row>
    <row r="4803" spans="2:2" x14ac:dyDescent="0.3">
      <c r="B4803" t="s">
        <v>841</v>
      </c>
    </row>
    <row r="4804" spans="2:2" x14ac:dyDescent="0.3">
      <c r="B4804" t="s">
        <v>278</v>
      </c>
    </row>
    <row r="4805" spans="2:2" x14ac:dyDescent="0.3">
      <c r="B4805" t="s">
        <v>298</v>
      </c>
    </row>
    <row r="4806" spans="2:2" x14ac:dyDescent="0.3">
      <c r="B4806" t="s">
        <v>278</v>
      </c>
    </row>
    <row r="4807" spans="2:2" x14ac:dyDescent="0.3">
      <c r="B4807" t="s">
        <v>767</v>
      </c>
    </row>
    <row r="4808" spans="2:2" x14ac:dyDescent="0.3">
      <c r="B4808" t="s">
        <v>362</v>
      </c>
    </row>
    <row r="4809" spans="2:2" x14ac:dyDescent="0.3">
      <c r="B4809" t="s">
        <v>712</v>
      </c>
    </row>
    <row r="4810" spans="2:2" x14ac:dyDescent="0.3">
      <c r="B4810" t="s">
        <v>300</v>
      </c>
    </row>
    <row r="4811" spans="2:2" x14ac:dyDescent="0.3">
      <c r="B4811" t="s">
        <v>603</v>
      </c>
    </row>
    <row r="4812" spans="2:2" x14ac:dyDescent="0.3">
      <c r="B4812" t="s">
        <v>300</v>
      </c>
    </row>
    <row r="4813" spans="2:2" x14ac:dyDescent="0.3">
      <c r="B4813" t="s">
        <v>443</v>
      </c>
    </row>
    <row r="4814" spans="2:2" x14ac:dyDescent="0.3">
      <c r="B4814" t="s">
        <v>300</v>
      </c>
    </row>
    <row r="4815" spans="2:2" x14ac:dyDescent="0.3">
      <c r="B4815" t="s">
        <v>323</v>
      </c>
    </row>
    <row r="4816" spans="2:2" x14ac:dyDescent="0.3">
      <c r="B4816" t="s">
        <v>842</v>
      </c>
    </row>
    <row r="4817" spans="2:2" x14ac:dyDescent="0.3">
      <c r="B4817" t="s">
        <v>442</v>
      </c>
    </row>
    <row r="4818" spans="2:2" x14ac:dyDescent="0.3">
      <c r="B4818" t="s">
        <v>829</v>
      </c>
    </row>
    <row r="4819" spans="2:2" x14ac:dyDescent="0.3">
      <c r="B4819" t="s">
        <v>672</v>
      </c>
    </row>
    <row r="4820" spans="2:2" x14ac:dyDescent="0.3">
      <c r="B4820" t="s">
        <v>323</v>
      </c>
    </row>
    <row r="4821" spans="2:2" x14ac:dyDescent="0.3">
      <c r="B4821" t="s">
        <v>843</v>
      </c>
    </row>
    <row r="4822" spans="2:2" x14ac:dyDescent="0.3">
      <c r="B4822" t="s">
        <v>278</v>
      </c>
    </row>
    <row r="4823" spans="2:2" x14ac:dyDescent="0.3">
      <c r="B4823" t="s">
        <v>550</v>
      </c>
    </row>
    <row r="4824" spans="2:2" x14ac:dyDescent="0.3">
      <c r="B4824" t="s">
        <v>396</v>
      </c>
    </row>
    <row r="4825" spans="2:2" x14ac:dyDescent="0.3">
      <c r="B4825" t="s">
        <v>344</v>
      </c>
    </row>
    <row r="4826" spans="2:2" x14ac:dyDescent="0.3">
      <c r="B4826" t="s">
        <v>271</v>
      </c>
    </row>
    <row r="4827" spans="2:2" x14ac:dyDescent="0.3">
      <c r="B4827" t="s">
        <v>712</v>
      </c>
    </row>
    <row r="4828" spans="2:2" x14ac:dyDescent="0.3">
      <c r="B4828" t="s">
        <v>611</v>
      </c>
    </row>
    <row r="4829" spans="2:2" x14ac:dyDescent="0.3">
      <c r="B4829" t="s">
        <v>384</v>
      </c>
    </row>
    <row r="4830" spans="2:2" x14ac:dyDescent="0.3">
      <c r="B4830" t="s">
        <v>479</v>
      </c>
    </row>
    <row r="4831" spans="2:2" x14ac:dyDescent="0.3">
      <c r="B4831" t="s">
        <v>315</v>
      </c>
    </row>
    <row r="4832" spans="2:2" x14ac:dyDescent="0.3">
      <c r="B4832" t="s">
        <v>196</v>
      </c>
    </row>
    <row r="4833" spans="2:2" x14ac:dyDescent="0.3">
      <c r="B4833" t="s">
        <v>325</v>
      </c>
    </row>
    <row r="4834" spans="2:2" x14ac:dyDescent="0.3">
      <c r="B4834" t="s">
        <v>227</v>
      </c>
    </row>
    <row r="4835" spans="2:2" x14ac:dyDescent="0.3">
      <c r="B4835" t="s">
        <v>844</v>
      </c>
    </row>
    <row r="4836" spans="2:2" x14ac:dyDescent="0.3">
      <c r="B4836" t="s">
        <v>323</v>
      </c>
    </row>
    <row r="4837" spans="2:2" x14ac:dyDescent="0.3">
      <c r="B4837" t="s">
        <v>270</v>
      </c>
    </row>
    <row r="4838" spans="2:2" x14ac:dyDescent="0.3">
      <c r="B4838" t="s">
        <v>845</v>
      </c>
    </row>
    <row r="4839" spans="2:2" x14ac:dyDescent="0.3">
      <c r="B4839" t="s">
        <v>238</v>
      </c>
    </row>
    <row r="4840" spans="2:2" x14ac:dyDescent="0.3">
      <c r="B4840" t="s">
        <v>725</v>
      </c>
    </row>
    <row r="4841" spans="2:2" x14ac:dyDescent="0.3">
      <c r="B4841" t="s">
        <v>579</v>
      </c>
    </row>
    <row r="4842" spans="2:2" x14ac:dyDescent="0.3">
      <c r="B4842" t="s">
        <v>341</v>
      </c>
    </row>
    <row r="4843" spans="2:2" x14ac:dyDescent="0.3">
      <c r="B4843" t="s">
        <v>846</v>
      </c>
    </row>
    <row r="4844" spans="2:2" x14ac:dyDescent="0.3">
      <c r="B4844" t="s">
        <v>847</v>
      </c>
    </row>
    <row r="4845" spans="2:2" x14ac:dyDescent="0.3">
      <c r="B4845" t="s">
        <v>848</v>
      </c>
    </row>
    <row r="4846" spans="2:2" x14ac:dyDescent="0.3">
      <c r="B4846" t="s">
        <v>397</v>
      </c>
    </row>
    <row r="4847" spans="2:2" x14ac:dyDescent="0.3">
      <c r="B4847" t="s">
        <v>395</v>
      </c>
    </row>
    <row r="4848" spans="2:2" x14ac:dyDescent="0.3">
      <c r="B4848" t="s">
        <v>174</v>
      </c>
    </row>
    <row r="4849" spans="2:2" x14ac:dyDescent="0.3">
      <c r="B4849" t="s">
        <v>849</v>
      </c>
    </row>
    <row r="4850" spans="2:2" x14ac:dyDescent="0.3">
      <c r="B4850" t="s">
        <v>201</v>
      </c>
    </row>
    <row r="4851" spans="2:2" x14ac:dyDescent="0.3">
      <c r="B4851" t="s">
        <v>286</v>
      </c>
    </row>
    <row r="4852" spans="2:2" x14ac:dyDescent="0.3">
      <c r="B4852" t="s">
        <v>459</v>
      </c>
    </row>
    <row r="4853" spans="2:2" x14ac:dyDescent="0.3">
      <c r="B4853" t="s">
        <v>552</v>
      </c>
    </row>
    <row r="4854" spans="2:2" x14ac:dyDescent="0.3">
      <c r="B4854" t="s">
        <v>190</v>
      </c>
    </row>
    <row r="4855" spans="2:2" x14ac:dyDescent="0.3">
      <c r="B4855" t="s">
        <v>442</v>
      </c>
    </row>
    <row r="4856" spans="2:2" x14ac:dyDescent="0.3">
      <c r="B4856" t="s">
        <v>850</v>
      </c>
    </row>
    <row r="4857" spans="2:2" x14ac:dyDescent="0.3">
      <c r="B4857" t="s">
        <v>307</v>
      </c>
    </row>
    <row r="4858" spans="2:2" x14ac:dyDescent="0.3">
      <c r="B4858" t="s">
        <v>443</v>
      </c>
    </row>
    <row r="4859" spans="2:2" x14ac:dyDescent="0.3">
      <c r="B4859" t="s">
        <v>190</v>
      </c>
    </row>
    <row r="4860" spans="2:2" x14ac:dyDescent="0.3">
      <c r="B4860" t="s">
        <v>700</v>
      </c>
    </row>
    <row r="4861" spans="2:2" x14ac:dyDescent="0.3">
      <c r="B4861" t="s">
        <v>300</v>
      </c>
    </row>
    <row r="4862" spans="2:2" x14ac:dyDescent="0.3">
      <c r="B4862" t="s">
        <v>298</v>
      </c>
    </row>
    <row r="4863" spans="2:2" x14ac:dyDescent="0.3">
      <c r="B4863" t="s">
        <v>294</v>
      </c>
    </row>
    <row r="4864" spans="2:2" x14ac:dyDescent="0.3">
      <c r="B4864" t="s">
        <v>253</v>
      </c>
    </row>
    <row r="4865" spans="2:2" x14ac:dyDescent="0.3">
      <c r="B4865" t="s">
        <v>640</v>
      </c>
    </row>
    <row r="4866" spans="2:2" x14ac:dyDescent="0.3">
      <c r="B4866" t="s">
        <v>659</v>
      </c>
    </row>
    <row r="4867" spans="2:2" x14ac:dyDescent="0.3">
      <c r="B4867" t="s">
        <v>554</v>
      </c>
    </row>
    <row r="4868" spans="2:2" x14ac:dyDescent="0.3">
      <c r="B4868" t="s">
        <v>554</v>
      </c>
    </row>
    <row r="4869" spans="2:2" x14ac:dyDescent="0.3">
      <c r="B4869" t="s">
        <v>245</v>
      </c>
    </row>
    <row r="4870" spans="2:2" x14ac:dyDescent="0.3">
      <c r="B4870" t="s">
        <v>657</v>
      </c>
    </row>
    <row r="4871" spans="2:2" x14ac:dyDescent="0.3">
      <c r="B4871" t="s">
        <v>191</v>
      </c>
    </row>
    <row r="4872" spans="2:2" x14ac:dyDescent="0.3">
      <c r="B4872" t="s">
        <v>177</v>
      </c>
    </row>
    <row r="4873" spans="2:2" x14ac:dyDescent="0.3">
      <c r="B4873" t="s">
        <v>409</v>
      </c>
    </row>
    <row r="4874" spans="2:2" x14ac:dyDescent="0.3">
      <c r="B4874" t="s">
        <v>190</v>
      </c>
    </row>
    <row r="4875" spans="2:2" x14ac:dyDescent="0.3">
      <c r="B4875" t="s">
        <v>278</v>
      </c>
    </row>
    <row r="4876" spans="2:2" x14ac:dyDescent="0.3">
      <c r="B4876" t="s">
        <v>630</v>
      </c>
    </row>
    <row r="4877" spans="2:2" x14ac:dyDescent="0.3">
      <c r="B4877" t="s">
        <v>300</v>
      </c>
    </row>
    <row r="4878" spans="2:2" x14ac:dyDescent="0.3">
      <c r="B4878" t="s">
        <v>579</v>
      </c>
    </row>
    <row r="4879" spans="2:2" x14ac:dyDescent="0.3">
      <c r="B4879" t="s">
        <v>697</v>
      </c>
    </row>
    <row r="4880" spans="2:2" x14ac:dyDescent="0.3">
      <c r="B4880" t="s">
        <v>190</v>
      </c>
    </row>
    <row r="4881" spans="2:2" x14ac:dyDescent="0.3">
      <c r="B4881" t="s">
        <v>199</v>
      </c>
    </row>
    <row r="4882" spans="2:2" x14ac:dyDescent="0.3">
      <c r="B4882" t="s">
        <v>728</v>
      </c>
    </row>
    <row r="4883" spans="2:2" x14ac:dyDescent="0.3">
      <c r="B4883" t="s">
        <v>602</v>
      </c>
    </row>
    <row r="4884" spans="2:2" x14ac:dyDescent="0.3">
      <c r="B4884" t="s">
        <v>409</v>
      </c>
    </row>
    <row r="4885" spans="2:2" x14ac:dyDescent="0.3">
      <c r="B4885" t="s">
        <v>300</v>
      </c>
    </row>
    <row r="4886" spans="2:2" x14ac:dyDescent="0.3">
      <c r="B4886" t="s">
        <v>851</v>
      </c>
    </row>
    <row r="4887" spans="2:2" x14ac:dyDescent="0.3">
      <c r="B4887" t="s">
        <v>300</v>
      </c>
    </row>
    <row r="4888" spans="2:2" x14ac:dyDescent="0.3">
      <c r="B4888" t="s">
        <v>298</v>
      </c>
    </row>
    <row r="4889" spans="2:2" x14ac:dyDescent="0.3">
      <c r="B4889" t="s">
        <v>811</v>
      </c>
    </row>
    <row r="4890" spans="2:2" x14ac:dyDescent="0.3">
      <c r="B4890" t="s">
        <v>644</v>
      </c>
    </row>
    <row r="4891" spans="2:2" x14ac:dyDescent="0.3">
      <c r="B4891" t="s">
        <v>523</v>
      </c>
    </row>
    <row r="4892" spans="2:2" x14ac:dyDescent="0.3">
      <c r="B4892" t="s">
        <v>373</v>
      </c>
    </row>
    <row r="4893" spans="2:2" x14ac:dyDescent="0.3">
      <c r="B4893" t="s">
        <v>278</v>
      </c>
    </row>
    <row r="4894" spans="2:2" x14ac:dyDescent="0.3">
      <c r="B4894" t="s">
        <v>352</v>
      </c>
    </row>
    <row r="4895" spans="2:2" x14ac:dyDescent="0.3">
      <c r="B4895" t="s">
        <v>362</v>
      </c>
    </row>
    <row r="4896" spans="2:2" x14ac:dyDescent="0.3">
      <c r="B4896" t="s">
        <v>606</v>
      </c>
    </row>
    <row r="4897" spans="2:2" x14ac:dyDescent="0.3">
      <c r="B4897" t="s">
        <v>852</v>
      </c>
    </row>
    <row r="4898" spans="2:2" x14ac:dyDescent="0.3">
      <c r="B4898" t="s">
        <v>484</v>
      </c>
    </row>
    <row r="4899" spans="2:2" x14ac:dyDescent="0.3">
      <c r="B4899" t="s">
        <v>286</v>
      </c>
    </row>
    <row r="4900" spans="2:2" x14ac:dyDescent="0.3">
      <c r="B4900" t="s">
        <v>190</v>
      </c>
    </row>
    <row r="4901" spans="2:2" x14ac:dyDescent="0.3">
      <c r="B4901" t="s">
        <v>323</v>
      </c>
    </row>
    <row r="4902" spans="2:2" x14ac:dyDescent="0.3">
      <c r="B4902" t="s">
        <v>443</v>
      </c>
    </row>
    <row r="4903" spans="2:2" x14ac:dyDescent="0.3">
      <c r="B4903" t="s">
        <v>579</v>
      </c>
    </row>
    <row r="4904" spans="2:2" x14ac:dyDescent="0.3">
      <c r="B4904" t="s">
        <v>589</v>
      </c>
    </row>
    <row r="4905" spans="2:2" x14ac:dyDescent="0.3">
      <c r="B4905" t="s">
        <v>588</v>
      </c>
    </row>
    <row r="4906" spans="2:2" x14ac:dyDescent="0.3">
      <c r="B4906" t="s">
        <v>300</v>
      </c>
    </row>
    <row r="4907" spans="2:2" x14ac:dyDescent="0.3">
      <c r="B4907" t="s">
        <v>269</v>
      </c>
    </row>
    <row r="4908" spans="2:2" x14ac:dyDescent="0.3">
      <c r="B4908" t="s">
        <v>579</v>
      </c>
    </row>
    <row r="4909" spans="2:2" x14ac:dyDescent="0.3">
      <c r="B4909" t="s">
        <v>190</v>
      </c>
    </row>
    <row r="4910" spans="2:2" x14ac:dyDescent="0.3">
      <c r="B4910" t="s">
        <v>853</v>
      </c>
    </row>
    <row r="4911" spans="2:2" x14ac:dyDescent="0.3">
      <c r="B4911" t="s">
        <v>270</v>
      </c>
    </row>
    <row r="4912" spans="2:2" x14ac:dyDescent="0.3">
      <c r="B4912" t="s">
        <v>811</v>
      </c>
    </row>
    <row r="4913" spans="2:2" x14ac:dyDescent="0.3">
      <c r="B4913" t="s">
        <v>443</v>
      </c>
    </row>
    <row r="4914" spans="2:2" x14ac:dyDescent="0.3">
      <c r="B4914" t="s">
        <v>649</v>
      </c>
    </row>
    <row r="4915" spans="2:2" x14ac:dyDescent="0.3">
      <c r="B4915" t="s">
        <v>278</v>
      </c>
    </row>
    <row r="4916" spans="2:2" x14ac:dyDescent="0.3">
      <c r="B4916" t="s">
        <v>190</v>
      </c>
    </row>
    <row r="4917" spans="2:2" x14ac:dyDescent="0.3">
      <c r="B4917" t="s">
        <v>207</v>
      </c>
    </row>
    <row r="4918" spans="2:2" x14ac:dyDescent="0.3">
      <c r="B4918" t="s">
        <v>300</v>
      </c>
    </row>
    <row r="4919" spans="2:2" x14ac:dyDescent="0.3">
      <c r="B4919" t="s">
        <v>190</v>
      </c>
    </row>
    <row r="4920" spans="2:2" x14ac:dyDescent="0.3">
      <c r="B4920" t="s">
        <v>549</v>
      </c>
    </row>
    <row r="4921" spans="2:2" x14ac:dyDescent="0.3">
      <c r="B4921" t="s">
        <v>443</v>
      </c>
    </row>
    <row r="4922" spans="2:2" x14ac:dyDescent="0.3">
      <c r="B4922" t="s">
        <v>286</v>
      </c>
    </row>
    <row r="4923" spans="2:2" x14ac:dyDescent="0.3">
      <c r="B4923" t="s">
        <v>243</v>
      </c>
    </row>
    <row r="4924" spans="2:2" x14ac:dyDescent="0.3">
      <c r="B4924" t="s">
        <v>854</v>
      </c>
    </row>
    <row r="4925" spans="2:2" x14ac:dyDescent="0.3">
      <c r="B4925" t="s">
        <v>201</v>
      </c>
    </row>
    <row r="4926" spans="2:2" x14ac:dyDescent="0.3">
      <c r="B4926" t="s">
        <v>429</v>
      </c>
    </row>
    <row r="4927" spans="2:2" x14ac:dyDescent="0.3">
      <c r="B4927" t="s">
        <v>598</v>
      </c>
    </row>
    <row r="4928" spans="2:2" x14ac:dyDescent="0.3">
      <c r="B4928" t="s">
        <v>424</v>
      </c>
    </row>
    <row r="4929" spans="2:2" x14ac:dyDescent="0.3">
      <c r="B4929" t="s">
        <v>855</v>
      </c>
    </row>
    <row r="4930" spans="2:2" x14ac:dyDescent="0.3">
      <c r="B4930" t="s">
        <v>298</v>
      </c>
    </row>
    <row r="4931" spans="2:2" x14ac:dyDescent="0.3">
      <c r="B4931" t="s">
        <v>478</v>
      </c>
    </row>
    <row r="4932" spans="2:2" x14ac:dyDescent="0.3">
      <c r="B4932" t="s">
        <v>479</v>
      </c>
    </row>
    <row r="4933" spans="2:2" x14ac:dyDescent="0.3">
      <c r="B4933" t="s">
        <v>276</v>
      </c>
    </row>
    <row r="4934" spans="2:2" x14ac:dyDescent="0.3">
      <c r="B4934" t="s">
        <v>325</v>
      </c>
    </row>
    <row r="4935" spans="2:2" x14ac:dyDescent="0.3">
      <c r="B4935" t="s">
        <v>657</v>
      </c>
    </row>
    <row r="4936" spans="2:2" x14ac:dyDescent="0.3">
      <c r="B4936" t="s">
        <v>733</v>
      </c>
    </row>
    <row r="4937" spans="2:2" x14ac:dyDescent="0.3">
      <c r="B4937" t="s">
        <v>443</v>
      </c>
    </row>
    <row r="4938" spans="2:2" x14ac:dyDescent="0.3">
      <c r="B4938" t="s">
        <v>756</v>
      </c>
    </row>
    <row r="4939" spans="2:2" x14ac:dyDescent="0.3">
      <c r="B4939" t="s">
        <v>752</v>
      </c>
    </row>
    <row r="4940" spans="2:2" x14ac:dyDescent="0.3">
      <c r="B4940" t="s">
        <v>373</v>
      </c>
    </row>
    <row r="4941" spans="2:2" x14ac:dyDescent="0.3">
      <c r="B4941" t="s">
        <v>300</v>
      </c>
    </row>
    <row r="4942" spans="2:2" x14ac:dyDescent="0.3">
      <c r="B4942" t="s">
        <v>278</v>
      </c>
    </row>
    <row r="4943" spans="2:2" x14ac:dyDescent="0.3">
      <c r="B4943" t="s">
        <v>298</v>
      </c>
    </row>
    <row r="4944" spans="2:2" x14ac:dyDescent="0.3">
      <c r="B4944" t="s">
        <v>305</v>
      </c>
    </row>
    <row r="4945" spans="2:2" x14ac:dyDescent="0.3">
      <c r="B4945" t="s">
        <v>500</v>
      </c>
    </row>
    <row r="4946" spans="2:2" x14ac:dyDescent="0.3">
      <c r="B4946" t="s">
        <v>405</v>
      </c>
    </row>
    <row r="4947" spans="2:2" x14ac:dyDescent="0.3">
      <c r="B4947" t="s">
        <v>362</v>
      </c>
    </row>
    <row r="4948" spans="2:2" x14ac:dyDescent="0.3">
      <c r="B4948" t="s">
        <v>278</v>
      </c>
    </row>
    <row r="4949" spans="2:2" x14ac:dyDescent="0.3">
      <c r="B4949" t="s">
        <v>856</v>
      </c>
    </row>
    <row r="4950" spans="2:2" x14ac:dyDescent="0.3">
      <c r="B4950" t="s">
        <v>199</v>
      </c>
    </row>
    <row r="4951" spans="2:2" x14ac:dyDescent="0.3">
      <c r="B4951" t="s">
        <v>474</v>
      </c>
    </row>
    <row r="4952" spans="2:2" x14ac:dyDescent="0.3">
      <c r="B4952" t="s">
        <v>644</v>
      </c>
    </row>
    <row r="4953" spans="2:2" x14ac:dyDescent="0.3">
      <c r="B4953" t="s">
        <v>284</v>
      </c>
    </row>
    <row r="4954" spans="2:2" x14ac:dyDescent="0.3">
      <c r="B4954" t="s">
        <v>602</v>
      </c>
    </row>
    <row r="4955" spans="2:2" x14ac:dyDescent="0.3">
      <c r="B4955" t="s">
        <v>351</v>
      </c>
    </row>
    <row r="4956" spans="2:2" x14ac:dyDescent="0.3">
      <c r="B4956" t="s">
        <v>660</v>
      </c>
    </row>
    <row r="4957" spans="2:2" x14ac:dyDescent="0.3">
      <c r="B4957" t="s">
        <v>300</v>
      </c>
    </row>
    <row r="4958" spans="2:2" x14ac:dyDescent="0.3">
      <c r="B4958" t="s">
        <v>857</v>
      </c>
    </row>
    <row r="4959" spans="2:2" x14ac:dyDescent="0.3">
      <c r="B4959" t="s">
        <v>190</v>
      </c>
    </row>
    <row r="4960" spans="2:2" x14ac:dyDescent="0.3">
      <c r="B4960" t="s">
        <v>329</v>
      </c>
    </row>
    <row r="4961" spans="2:2" x14ac:dyDescent="0.3">
      <c r="B4961" t="s">
        <v>220</v>
      </c>
    </row>
    <row r="4962" spans="2:2" x14ac:dyDescent="0.3">
      <c r="B4962" t="s">
        <v>300</v>
      </c>
    </row>
    <row r="4963" spans="2:2" x14ac:dyDescent="0.3">
      <c r="B4963" t="s">
        <v>443</v>
      </c>
    </row>
    <row r="4964" spans="2:2" x14ac:dyDescent="0.3">
      <c r="B4964" t="s">
        <v>298</v>
      </c>
    </row>
    <row r="4965" spans="2:2" x14ac:dyDescent="0.3">
      <c r="B4965" t="s">
        <v>581</v>
      </c>
    </row>
    <row r="4966" spans="2:2" x14ac:dyDescent="0.3">
      <c r="B4966" t="s">
        <v>298</v>
      </c>
    </row>
    <row r="4967" spans="2:2" x14ac:dyDescent="0.3">
      <c r="B4967" t="s">
        <v>259</v>
      </c>
    </row>
    <row r="4968" spans="2:2" x14ac:dyDescent="0.3">
      <c r="B4968" t="s">
        <v>479</v>
      </c>
    </row>
    <row r="4969" spans="2:2" x14ac:dyDescent="0.3">
      <c r="B4969" t="s">
        <v>592</v>
      </c>
    </row>
    <row r="4970" spans="2:2" x14ac:dyDescent="0.3">
      <c r="B4970" t="s">
        <v>858</v>
      </c>
    </row>
    <row r="4971" spans="2:2" x14ac:dyDescent="0.3">
      <c r="B4971" t="s">
        <v>581</v>
      </c>
    </row>
    <row r="4972" spans="2:2" x14ac:dyDescent="0.3">
      <c r="B4972" t="s">
        <v>298</v>
      </c>
    </row>
    <row r="4973" spans="2:2" x14ac:dyDescent="0.3">
      <c r="B4973" t="s">
        <v>278</v>
      </c>
    </row>
    <row r="4974" spans="2:2" x14ac:dyDescent="0.3">
      <c r="B4974" t="s">
        <v>464</v>
      </c>
    </row>
    <row r="4975" spans="2:2" x14ac:dyDescent="0.3">
      <c r="B4975" t="s">
        <v>278</v>
      </c>
    </row>
    <row r="4976" spans="2:2" x14ac:dyDescent="0.3">
      <c r="B4976" t="s">
        <v>190</v>
      </c>
    </row>
    <row r="4977" spans="2:2" x14ac:dyDescent="0.3">
      <c r="B4977" t="s">
        <v>433</v>
      </c>
    </row>
    <row r="4978" spans="2:2" x14ac:dyDescent="0.3">
      <c r="B4978" t="s">
        <v>712</v>
      </c>
    </row>
    <row r="4979" spans="2:2" x14ac:dyDescent="0.3">
      <c r="B4979" t="s">
        <v>479</v>
      </c>
    </row>
    <row r="4980" spans="2:2" x14ac:dyDescent="0.3">
      <c r="B4980" t="s">
        <v>313</v>
      </c>
    </row>
    <row r="4981" spans="2:2" x14ac:dyDescent="0.3">
      <c r="B4981" t="s">
        <v>190</v>
      </c>
    </row>
    <row r="4982" spans="2:2" x14ac:dyDescent="0.3">
      <c r="B4982" t="s">
        <v>270</v>
      </c>
    </row>
    <row r="4983" spans="2:2" x14ac:dyDescent="0.3">
      <c r="B4983" t="s">
        <v>303</v>
      </c>
    </row>
    <row r="4984" spans="2:2" x14ac:dyDescent="0.3">
      <c r="B4984" t="s">
        <v>477</v>
      </c>
    </row>
    <row r="4985" spans="2:2" x14ac:dyDescent="0.3">
      <c r="B4985" t="s">
        <v>554</v>
      </c>
    </row>
    <row r="4986" spans="2:2" x14ac:dyDescent="0.3">
      <c r="B4986" t="s">
        <v>648</v>
      </c>
    </row>
    <row r="4987" spans="2:2" x14ac:dyDescent="0.3">
      <c r="B4987" t="s">
        <v>560</v>
      </c>
    </row>
    <row r="4988" spans="2:2" x14ac:dyDescent="0.3">
      <c r="B4988" t="s">
        <v>284</v>
      </c>
    </row>
    <row r="4989" spans="2:2" x14ac:dyDescent="0.3">
      <c r="B4989" t="s">
        <v>244</v>
      </c>
    </row>
    <row r="4990" spans="2:2" x14ac:dyDescent="0.3">
      <c r="B4990" t="s">
        <v>859</v>
      </c>
    </row>
    <row r="4991" spans="2:2" x14ac:dyDescent="0.3">
      <c r="B4991" t="s">
        <v>860</v>
      </c>
    </row>
    <row r="4992" spans="2:2" x14ac:dyDescent="0.3">
      <c r="B4992" t="s">
        <v>345</v>
      </c>
    </row>
    <row r="4993" spans="2:2" x14ac:dyDescent="0.3">
      <c r="B4993" t="s">
        <v>286</v>
      </c>
    </row>
    <row r="4994" spans="2:2" x14ac:dyDescent="0.3">
      <c r="B4994" t="s">
        <v>443</v>
      </c>
    </row>
    <row r="4995" spans="2:2" x14ac:dyDescent="0.3">
      <c r="B4995" t="s">
        <v>573</v>
      </c>
    </row>
    <row r="4996" spans="2:2" x14ac:dyDescent="0.3">
      <c r="B4996" t="s">
        <v>550</v>
      </c>
    </row>
    <row r="4997" spans="2:2" x14ac:dyDescent="0.3">
      <c r="B4997" t="s">
        <v>414</v>
      </c>
    </row>
    <row r="4998" spans="2:2" x14ac:dyDescent="0.3">
      <c r="B4998" t="s">
        <v>341</v>
      </c>
    </row>
    <row r="4999" spans="2:2" x14ac:dyDescent="0.3">
      <c r="B4999" t="s">
        <v>733</v>
      </c>
    </row>
    <row r="5000" spans="2:2" x14ac:dyDescent="0.3">
      <c r="B5000" t="s">
        <v>537</v>
      </c>
    </row>
    <row r="5001" spans="2:2" x14ac:dyDescent="0.3">
      <c r="B5001" t="s">
        <v>358</v>
      </c>
    </row>
    <row r="5002" spans="2:2" x14ac:dyDescent="0.3">
      <c r="B5002" t="s">
        <v>278</v>
      </c>
    </row>
    <row r="5003" spans="2:2" x14ac:dyDescent="0.3">
      <c r="B5003" t="s">
        <v>442</v>
      </c>
    </row>
    <row r="5004" spans="2:2" x14ac:dyDescent="0.3">
      <c r="B5004" t="s">
        <v>861</v>
      </c>
    </row>
    <row r="5005" spans="2:2" x14ac:dyDescent="0.3">
      <c r="B5005" t="s">
        <v>190</v>
      </c>
    </row>
    <row r="5006" spans="2:2" x14ac:dyDescent="0.3">
      <c r="B5006" t="s">
        <v>325</v>
      </c>
    </row>
    <row r="5007" spans="2:2" x14ac:dyDescent="0.3">
      <c r="B5007" t="s">
        <v>278</v>
      </c>
    </row>
    <row r="5008" spans="2:2" x14ac:dyDescent="0.3">
      <c r="B5008" t="s">
        <v>196</v>
      </c>
    </row>
    <row r="5009" spans="2:2" x14ac:dyDescent="0.3">
      <c r="B5009" t="s">
        <v>313</v>
      </c>
    </row>
    <row r="5010" spans="2:2" x14ac:dyDescent="0.3">
      <c r="B5010" t="s">
        <v>397</v>
      </c>
    </row>
    <row r="5011" spans="2:2" x14ac:dyDescent="0.3">
      <c r="B5011" t="s">
        <v>281</v>
      </c>
    </row>
    <row r="5012" spans="2:2" x14ac:dyDescent="0.3">
      <c r="B5012" t="s">
        <v>645</v>
      </c>
    </row>
    <row r="5013" spans="2:2" x14ac:dyDescent="0.3">
      <c r="B5013" t="s">
        <v>602</v>
      </c>
    </row>
    <row r="5014" spans="2:2" x14ac:dyDescent="0.3">
      <c r="B5014" t="s">
        <v>312</v>
      </c>
    </row>
    <row r="5015" spans="2:2" x14ac:dyDescent="0.3">
      <c r="B5015" t="s">
        <v>298</v>
      </c>
    </row>
    <row r="5016" spans="2:2" x14ac:dyDescent="0.3">
      <c r="B5016" t="s">
        <v>862</v>
      </c>
    </row>
    <row r="5017" spans="2:2" x14ac:dyDescent="0.3">
      <c r="B5017" t="s">
        <v>863</v>
      </c>
    </row>
    <row r="5018" spans="2:2" x14ac:dyDescent="0.3">
      <c r="B5018" t="s">
        <v>300</v>
      </c>
    </row>
    <row r="5019" spans="2:2" x14ac:dyDescent="0.3">
      <c r="B5019" t="s">
        <v>373</v>
      </c>
    </row>
    <row r="5020" spans="2:2" x14ac:dyDescent="0.3">
      <c r="B5020" t="s">
        <v>178</v>
      </c>
    </row>
    <row r="5021" spans="2:2" x14ac:dyDescent="0.3">
      <c r="B5021" t="s">
        <v>298</v>
      </c>
    </row>
    <row r="5022" spans="2:2" x14ac:dyDescent="0.3">
      <c r="B5022" t="s">
        <v>405</v>
      </c>
    </row>
    <row r="5023" spans="2:2" x14ac:dyDescent="0.3">
      <c r="B5023" t="s">
        <v>541</v>
      </c>
    </row>
    <row r="5024" spans="2:2" x14ac:dyDescent="0.3">
      <c r="B5024" t="s">
        <v>864</v>
      </c>
    </row>
    <row r="5025" spans="2:2" x14ac:dyDescent="0.3">
      <c r="B5025" t="s">
        <v>865</v>
      </c>
    </row>
    <row r="5026" spans="2:2" x14ac:dyDescent="0.3">
      <c r="B5026" t="s">
        <v>866</v>
      </c>
    </row>
    <row r="5027" spans="2:2" x14ac:dyDescent="0.3">
      <c r="B5027" t="s">
        <v>284</v>
      </c>
    </row>
    <row r="5028" spans="2:2" x14ac:dyDescent="0.3">
      <c r="B5028" t="s">
        <v>484</v>
      </c>
    </row>
    <row r="5029" spans="2:2" x14ac:dyDescent="0.3">
      <c r="B5029" t="s">
        <v>384</v>
      </c>
    </row>
    <row r="5030" spans="2:2" x14ac:dyDescent="0.3">
      <c r="B5030" t="s">
        <v>398</v>
      </c>
    </row>
    <row r="5031" spans="2:2" x14ac:dyDescent="0.3">
      <c r="B5031" t="s">
        <v>867</v>
      </c>
    </row>
    <row r="5032" spans="2:2" x14ac:dyDescent="0.3">
      <c r="B5032" t="s">
        <v>373</v>
      </c>
    </row>
    <row r="5033" spans="2:2" x14ac:dyDescent="0.3">
      <c r="B5033" t="s">
        <v>243</v>
      </c>
    </row>
    <row r="5034" spans="2:2" x14ac:dyDescent="0.3">
      <c r="B5034" t="s">
        <v>640</v>
      </c>
    </row>
    <row r="5035" spans="2:2" x14ac:dyDescent="0.3">
      <c r="B5035" t="s">
        <v>479</v>
      </c>
    </row>
    <row r="5036" spans="2:2" x14ac:dyDescent="0.3">
      <c r="B5036" t="s">
        <v>494</v>
      </c>
    </row>
    <row r="5037" spans="2:2" x14ac:dyDescent="0.3">
      <c r="B5037" t="s">
        <v>537</v>
      </c>
    </row>
    <row r="5038" spans="2:2" x14ac:dyDescent="0.3">
      <c r="B5038" t="s">
        <v>298</v>
      </c>
    </row>
    <row r="5039" spans="2:2" x14ac:dyDescent="0.3">
      <c r="B5039" t="s">
        <v>392</v>
      </c>
    </row>
    <row r="5040" spans="2:2" x14ac:dyDescent="0.3">
      <c r="B5040" t="s">
        <v>868</v>
      </c>
    </row>
    <row r="5041" spans="2:2" x14ac:dyDescent="0.3">
      <c r="B5041" t="s">
        <v>175</v>
      </c>
    </row>
    <row r="5042" spans="2:2" x14ac:dyDescent="0.3">
      <c r="B5042" t="s">
        <v>598</v>
      </c>
    </row>
    <row r="5043" spans="2:2" x14ac:dyDescent="0.3">
      <c r="B5043" t="s">
        <v>478</v>
      </c>
    </row>
    <row r="5044" spans="2:2" x14ac:dyDescent="0.3">
      <c r="B5044" t="s">
        <v>190</v>
      </c>
    </row>
    <row r="5045" spans="2:2" x14ac:dyDescent="0.3">
      <c r="B5045" t="s">
        <v>325</v>
      </c>
    </row>
    <row r="5046" spans="2:2" x14ac:dyDescent="0.3">
      <c r="B5046" t="s">
        <v>300</v>
      </c>
    </row>
    <row r="5047" spans="2:2" x14ac:dyDescent="0.3">
      <c r="B5047" t="s">
        <v>750</v>
      </c>
    </row>
    <row r="5048" spans="2:2" x14ac:dyDescent="0.3">
      <c r="B5048" t="s">
        <v>409</v>
      </c>
    </row>
    <row r="5049" spans="2:2" x14ac:dyDescent="0.3">
      <c r="B5049" t="s">
        <v>869</v>
      </c>
    </row>
    <row r="5050" spans="2:2" x14ac:dyDescent="0.3">
      <c r="B5050" t="s">
        <v>286</v>
      </c>
    </row>
    <row r="5051" spans="2:2" x14ac:dyDescent="0.3">
      <c r="B5051" t="s">
        <v>373</v>
      </c>
    </row>
    <row r="5052" spans="2:2" x14ac:dyDescent="0.3">
      <c r="B5052" t="s">
        <v>479</v>
      </c>
    </row>
    <row r="5053" spans="2:2" x14ac:dyDescent="0.3">
      <c r="B5053" t="s">
        <v>377</v>
      </c>
    </row>
    <row r="5054" spans="2:2" x14ac:dyDescent="0.3">
      <c r="B5054" t="s">
        <v>466</v>
      </c>
    </row>
    <row r="5055" spans="2:2" x14ac:dyDescent="0.3">
      <c r="B5055" t="s">
        <v>298</v>
      </c>
    </row>
    <row r="5056" spans="2:2" x14ac:dyDescent="0.3">
      <c r="B5056" t="s">
        <v>544</v>
      </c>
    </row>
    <row r="5057" spans="2:2" x14ac:dyDescent="0.3">
      <c r="B5057" t="s">
        <v>701</v>
      </c>
    </row>
    <row r="5058" spans="2:2" x14ac:dyDescent="0.3">
      <c r="B5058" t="s">
        <v>870</v>
      </c>
    </row>
    <row r="5059" spans="2:2" x14ac:dyDescent="0.3">
      <c r="B5059" t="s">
        <v>373</v>
      </c>
    </row>
    <row r="5060" spans="2:2" x14ac:dyDescent="0.3">
      <c r="B5060" t="s">
        <v>196</v>
      </c>
    </row>
    <row r="5061" spans="2:2" x14ac:dyDescent="0.3">
      <c r="B5061" t="s">
        <v>298</v>
      </c>
    </row>
    <row r="5062" spans="2:2" x14ac:dyDescent="0.3">
      <c r="B5062" t="s">
        <v>278</v>
      </c>
    </row>
    <row r="5063" spans="2:2" x14ac:dyDescent="0.3">
      <c r="B5063" t="s">
        <v>471</v>
      </c>
    </row>
    <row r="5064" spans="2:2" x14ac:dyDescent="0.3">
      <c r="B5064" t="s">
        <v>190</v>
      </c>
    </row>
    <row r="5065" spans="2:2" x14ac:dyDescent="0.3">
      <c r="B5065" t="s">
        <v>541</v>
      </c>
    </row>
    <row r="5066" spans="2:2" x14ac:dyDescent="0.3">
      <c r="B5066" t="s">
        <v>598</v>
      </c>
    </row>
    <row r="5067" spans="2:2" x14ac:dyDescent="0.3">
      <c r="B5067" t="s">
        <v>871</v>
      </c>
    </row>
    <row r="5068" spans="2:2" x14ac:dyDescent="0.3">
      <c r="B5068" t="s">
        <v>334</v>
      </c>
    </row>
    <row r="5069" spans="2:2" x14ac:dyDescent="0.3">
      <c r="B5069" t="s">
        <v>298</v>
      </c>
    </row>
    <row r="5070" spans="2:2" x14ac:dyDescent="0.3">
      <c r="B5070" t="s">
        <v>222</v>
      </c>
    </row>
    <row r="5071" spans="2:2" x14ac:dyDescent="0.3">
      <c r="B5071" t="s">
        <v>189</v>
      </c>
    </row>
    <row r="5072" spans="2:2" x14ac:dyDescent="0.3">
      <c r="B5072" t="s">
        <v>479</v>
      </c>
    </row>
    <row r="5073" spans="2:2" x14ac:dyDescent="0.3">
      <c r="B5073" t="s">
        <v>405</v>
      </c>
    </row>
    <row r="5074" spans="2:2" x14ac:dyDescent="0.3">
      <c r="B5074" t="s">
        <v>489</v>
      </c>
    </row>
    <row r="5075" spans="2:2" x14ac:dyDescent="0.3">
      <c r="B5075" t="s">
        <v>243</v>
      </c>
    </row>
    <row r="5076" spans="2:2" x14ac:dyDescent="0.3">
      <c r="B5076" t="s">
        <v>276</v>
      </c>
    </row>
    <row r="5077" spans="2:2" x14ac:dyDescent="0.3">
      <c r="B5077" t="s">
        <v>298</v>
      </c>
    </row>
    <row r="5078" spans="2:2" x14ac:dyDescent="0.3">
      <c r="B5078" t="s">
        <v>373</v>
      </c>
    </row>
    <row r="5079" spans="2:2" x14ac:dyDescent="0.3">
      <c r="B5079" t="s">
        <v>373</v>
      </c>
    </row>
    <row r="5080" spans="2:2" x14ac:dyDescent="0.3">
      <c r="B5080" t="s">
        <v>789</v>
      </c>
    </row>
    <row r="5081" spans="2:2" x14ac:dyDescent="0.3">
      <c r="B5081" t="s">
        <v>373</v>
      </c>
    </row>
    <row r="5082" spans="2:2" x14ac:dyDescent="0.3">
      <c r="B5082" t="s">
        <v>233</v>
      </c>
    </row>
    <row r="5083" spans="2:2" x14ac:dyDescent="0.3">
      <c r="B5083" t="s">
        <v>190</v>
      </c>
    </row>
    <row r="5084" spans="2:2" x14ac:dyDescent="0.3">
      <c r="B5084" t="s">
        <v>443</v>
      </c>
    </row>
    <row r="5085" spans="2:2" x14ac:dyDescent="0.3">
      <c r="B5085" t="s">
        <v>872</v>
      </c>
    </row>
    <row r="5086" spans="2:2" x14ac:dyDescent="0.3">
      <c r="B5086" t="s">
        <v>873</v>
      </c>
    </row>
    <row r="5087" spans="2:2" x14ac:dyDescent="0.3">
      <c r="B5087" t="s">
        <v>733</v>
      </c>
    </row>
    <row r="5088" spans="2:2" x14ac:dyDescent="0.3">
      <c r="B5088" t="s">
        <v>278</v>
      </c>
    </row>
    <row r="5089" spans="2:2" x14ac:dyDescent="0.3">
      <c r="B5089" t="s">
        <v>443</v>
      </c>
    </row>
    <row r="5090" spans="2:2" x14ac:dyDescent="0.3">
      <c r="B5090" t="s">
        <v>373</v>
      </c>
    </row>
    <row r="5091" spans="2:2" x14ac:dyDescent="0.3">
      <c r="B5091" t="s">
        <v>479</v>
      </c>
    </row>
    <row r="5092" spans="2:2" x14ac:dyDescent="0.3">
      <c r="B5092" t="s">
        <v>550</v>
      </c>
    </row>
    <row r="5093" spans="2:2" x14ac:dyDescent="0.3">
      <c r="B5093" t="s">
        <v>525</v>
      </c>
    </row>
    <row r="5094" spans="2:2" x14ac:dyDescent="0.3">
      <c r="B5094" t="s">
        <v>432</v>
      </c>
    </row>
    <row r="5095" spans="2:2" x14ac:dyDescent="0.3">
      <c r="B5095" t="s">
        <v>466</v>
      </c>
    </row>
    <row r="5096" spans="2:2" x14ac:dyDescent="0.3">
      <c r="B5096" t="s">
        <v>341</v>
      </c>
    </row>
    <row r="5097" spans="2:2" x14ac:dyDescent="0.3">
      <c r="B5097" t="s">
        <v>243</v>
      </c>
    </row>
    <row r="5098" spans="2:2" x14ac:dyDescent="0.3">
      <c r="B5098" t="s">
        <v>373</v>
      </c>
    </row>
    <row r="5099" spans="2:2" x14ac:dyDescent="0.3">
      <c r="B5099" t="s">
        <v>323</v>
      </c>
    </row>
    <row r="5100" spans="2:2" x14ac:dyDescent="0.3">
      <c r="B5100" t="s">
        <v>278</v>
      </c>
    </row>
    <row r="5101" spans="2:2" x14ac:dyDescent="0.3">
      <c r="B5101" t="s">
        <v>341</v>
      </c>
    </row>
    <row r="5102" spans="2:2" x14ac:dyDescent="0.3">
      <c r="B5102" t="s">
        <v>560</v>
      </c>
    </row>
    <row r="5103" spans="2:2" x14ac:dyDescent="0.3">
      <c r="B5103" t="s">
        <v>298</v>
      </c>
    </row>
    <row r="5104" spans="2:2" x14ac:dyDescent="0.3">
      <c r="B5104" t="s">
        <v>373</v>
      </c>
    </row>
    <row r="5105" spans="2:2" x14ac:dyDescent="0.3">
      <c r="B5105" t="s">
        <v>874</v>
      </c>
    </row>
    <row r="5106" spans="2:2" x14ac:dyDescent="0.3">
      <c r="B5106" t="s">
        <v>329</v>
      </c>
    </row>
    <row r="5107" spans="2:2" x14ac:dyDescent="0.3">
      <c r="B5107" t="s">
        <v>258</v>
      </c>
    </row>
    <row r="5108" spans="2:2" x14ac:dyDescent="0.3">
      <c r="B5108" t="s">
        <v>231</v>
      </c>
    </row>
    <row r="5109" spans="2:2" x14ac:dyDescent="0.3">
      <c r="B5109" t="s">
        <v>213</v>
      </c>
    </row>
    <row r="5110" spans="2:2" x14ac:dyDescent="0.3">
      <c r="B5110" t="s">
        <v>281</v>
      </c>
    </row>
    <row r="5111" spans="2:2" x14ac:dyDescent="0.3">
      <c r="B5111" t="s">
        <v>875</v>
      </c>
    </row>
    <row r="5112" spans="2:2" x14ac:dyDescent="0.3">
      <c r="B5112" t="s">
        <v>443</v>
      </c>
    </row>
    <row r="5113" spans="2:2" x14ac:dyDescent="0.3">
      <c r="B5113" t="s">
        <v>286</v>
      </c>
    </row>
    <row r="5114" spans="2:2" x14ac:dyDescent="0.3">
      <c r="B5114" t="s">
        <v>243</v>
      </c>
    </row>
    <row r="5115" spans="2:2" x14ac:dyDescent="0.3">
      <c r="B5115" t="s">
        <v>876</v>
      </c>
    </row>
    <row r="5116" spans="2:2" x14ac:dyDescent="0.3">
      <c r="B5116" t="s">
        <v>644</v>
      </c>
    </row>
    <row r="5117" spans="2:2" x14ac:dyDescent="0.3">
      <c r="B5117" t="s">
        <v>443</v>
      </c>
    </row>
    <row r="5118" spans="2:2" x14ac:dyDescent="0.3">
      <c r="B5118" t="s">
        <v>479</v>
      </c>
    </row>
    <row r="5119" spans="2:2" x14ac:dyDescent="0.3">
      <c r="B5119" t="s">
        <v>443</v>
      </c>
    </row>
    <row r="5120" spans="2:2" x14ac:dyDescent="0.3">
      <c r="B5120" t="s">
        <v>236</v>
      </c>
    </row>
    <row r="5121" spans="2:2" x14ac:dyDescent="0.3">
      <c r="B5121" t="s">
        <v>173</v>
      </c>
    </row>
    <row r="5122" spans="2:2" x14ac:dyDescent="0.3">
      <c r="B5122" t="s">
        <v>298</v>
      </c>
    </row>
    <row r="5123" spans="2:2" x14ac:dyDescent="0.3">
      <c r="B5123" t="s">
        <v>560</v>
      </c>
    </row>
    <row r="5124" spans="2:2" x14ac:dyDescent="0.3">
      <c r="B5124" t="s">
        <v>877</v>
      </c>
    </row>
    <row r="5125" spans="2:2" x14ac:dyDescent="0.3">
      <c r="B5125" t="s">
        <v>408</v>
      </c>
    </row>
    <row r="5126" spans="2:2" x14ac:dyDescent="0.3">
      <c r="B5126" t="s">
        <v>295</v>
      </c>
    </row>
    <row r="5127" spans="2:2" x14ac:dyDescent="0.3">
      <c r="B5127" t="s">
        <v>763</v>
      </c>
    </row>
    <row r="5128" spans="2:2" x14ac:dyDescent="0.3">
      <c r="B5128" t="s">
        <v>243</v>
      </c>
    </row>
    <row r="5129" spans="2:2" x14ac:dyDescent="0.3">
      <c r="B5129" t="s">
        <v>878</v>
      </c>
    </row>
    <row r="5130" spans="2:2" x14ac:dyDescent="0.3">
      <c r="B5130" t="s">
        <v>305</v>
      </c>
    </row>
    <row r="5131" spans="2:2" x14ac:dyDescent="0.3">
      <c r="B5131" t="s">
        <v>473</v>
      </c>
    </row>
    <row r="5132" spans="2:2" x14ac:dyDescent="0.3">
      <c r="B5132" t="s">
        <v>298</v>
      </c>
    </row>
    <row r="5133" spans="2:2" x14ac:dyDescent="0.3">
      <c r="B5133" t="s">
        <v>284</v>
      </c>
    </row>
    <row r="5134" spans="2:2" x14ac:dyDescent="0.3">
      <c r="B5134" t="s">
        <v>190</v>
      </c>
    </row>
    <row r="5135" spans="2:2" x14ac:dyDescent="0.3">
      <c r="B5135" t="s">
        <v>325</v>
      </c>
    </row>
    <row r="5136" spans="2:2" x14ac:dyDescent="0.3">
      <c r="B5136" t="s">
        <v>190</v>
      </c>
    </row>
    <row r="5137" spans="2:2" x14ac:dyDescent="0.3">
      <c r="B5137" t="s">
        <v>537</v>
      </c>
    </row>
    <row r="5138" spans="2:2" x14ac:dyDescent="0.3">
      <c r="B5138" t="s">
        <v>298</v>
      </c>
    </row>
    <row r="5139" spans="2:2" x14ac:dyDescent="0.3">
      <c r="B5139" t="s">
        <v>443</v>
      </c>
    </row>
    <row r="5140" spans="2:2" x14ac:dyDescent="0.3">
      <c r="B5140" t="s">
        <v>243</v>
      </c>
    </row>
    <row r="5141" spans="2:2" x14ac:dyDescent="0.3">
      <c r="B5141" t="s">
        <v>341</v>
      </c>
    </row>
    <row r="5142" spans="2:2" x14ac:dyDescent="0.3">
      <c r="B5142" t="s">
        <v>443</v>
      </c>
    </row>
    <row r="5143" spans="2:2" x14ac:dyDescent="0.3">
      <c r="B5143" t="s">
        <v>750</v>
      </c>
    </row>
    <row r="5144" spans="2:2" x14ac:dyDescent="0.3">
      <c r="B5144" t="s">
        <v>190</v>
      </c>
    </row>
    <row r="5145" spans="2:2" x14ac:dyDescent="0.3">
      <c r="B5145" t="s">
        <v>879</v>
      </c>
    </row>
    <row r="5146" spans="2:2" x14ac:dyDescent="0.3">
      <c r="B5146" t="s">
        <v>473</v>
      </c>
    </row>
    <row r="5147" spans="2:2" x14ac:dyDescent="0.3">
      <c r="B5147" t="s">
        <v>298</v>
      </c>
    </row>
    <row r="5148" spans="2:2" x14ac:dyDescent="0.3">
      <c r="B5148" t="s">
        <v>373</v>
      </c>
    </row>
    <row r="5149" spans="2:2" x14ac:dyDescent="0.3">
      <c r="B5149" t="s">
        <v>298</v>
      </c>
    </row>
    <row r="5150" spans="2:2" x14ac:dyDescent="0.3">
      <c r="B5150" t="s">
        <v>341</v>
      </c>
    </row>
    <row r="5151" spans="2:2" x14ac:dyDescent="0.3">
      <c r="B5151" t="s">
        <v>579</v>
      </c>
    </row>
    <row r="5152" spans="2:2" x14ac:dyDescent="0.3">
      <c r="B5152" t="s">
        <v>286</v>
      </c>
    </row>
    <row r="5153" spans="2:2" x14ac:dyDescent="0.3">
      <c r="B5153" t="s">
        <v>236</v>
      </c>
    </row>
    <row r="5154" spans="2:2" x14ac:dyDescent="0.3">
      <c r="B5154" t="s">
        <v>300</v>
      </c>
    </row>
    <row r="5155" spans="2:2" x14ac:dyDescent="0.3">
      <c r="B5155" t="s">
        <v>190</v>
      </c>
    </row>
    <row r="5156" spans="2:2" x14ac:dyDescent="0.3">
      <c r="B5156" t="s">
        <v>579</v>
      </c>
    </row>
    <row r="5157" spans="2:2" x14ac:dyDescent="0.3">
      <c r="B5157" t="s">
        <v>325</v>
      </c>
    </row>
    <row r="5158" spans="2:2" x14ac:dyDescent="0.3">
      <c r="B5158" t="s">
        <v>607</v>
      </c>
    </row>
    <row r="5159" spans="2:2" x14ac:dyDescent="0.3">
      <c r="B5159" t="s">
        <v>278</v>
      </c>
    </row>
    <row r="5160" spans="2:2" x14ac:dyDescent="0.3">
      <c r="B5160" t="s">
        <v>592</v>
      </c>
    </row>
    <row r="5161" spans="2:2" x14ac:dyDescent="0.3">
      <c r="B5161" t="s">
        <v>700</v>
      </c>
    </row>
    <row r="5162" spans="2:2" x14ac:dyDescent="0.3">
      <c r="B5162" t="s">
        <v>358</v>
      </c>
    </row>
    <row r="5163" spans="2:2" x14ac:dyDescent="0.3">
      <c r="B5163" t="s">
        <v>606</v>
      </c>
    </row>
    <row r="5164" spans="2:2" x14ac:dyDescent="0.3">
      <c r="B5164" t="s">
        <v>789</v>
      </c>
    </row>
    <row r="5165" spans="2:2" x14ac:dyDescent="0.3">
      <c r="B5165" t="s">
        <v>489</v>
      </c>
    </row>
    <row r="5166" spans="2:2" x14ac:dyDescent="0.3">
      <c r="B5166" t="s">
        <v>644</v>
      </c>
    </row>
    <row r="5167" spans="2:2" x14ac:dyDescent="0.3">
      <c r="B5167" t="s">
        <v>341</v>
      </c>
    </row>
    <row r="5168" spans="2:2" x14ac:dyDescent="0.3">
      <c r="B5168" t="s">
        <v>537</v>
      </c>
    </row>
    <row r="5169" spans="2:2" x14ac:dyDescent="0.3">
      <c r="B5169" t="s">
        <v>341</v>
      </c>
    </row>
    <row r="5170" spans="2:2" x14ac:dyDescent="0.3">
      <c r="B5170" t="s">
        <v>278</v>
      </c>
    </row>
    <row r="5171" spans="2:2" x14ac:dyDescent="0.3">
      <c r="B5171" t="s">
        <v>344</v>
      </c>
    </row>
    <row r="5172" spans="2:2" x14ac:dyDescent="0.3">
      <c r="B5172" t="s">
        <v>443</v>
      </c>
    </row>
    <row r="5173" spans="2:2" x14ac:dyDescent="0.3">
      <c r="B5173" t="s">
        <v>300</v>
      </c>
    </row>
    <row r="5174" spans="2:2" x14ac:dyDescent="0.3">
      <c r="B5174" t="s">
        <v>494</v>
      </c>
    </row>
    <row r="5175" spans="2:2" x14ac:dyDescent="0.3">
      <c r="B5175" t="s">
        <v>602</v>
      </c>
    </row>
    <row r="5176" spans="2:2" x14ac:dyDescent="0.3">
      <c r="B5176" t="s">
        <v>274</v>
      </c>
    </row>
    <row r="5177" spans="2:2" x14ac:dyDescent="0.3">
      <c r="B5177" t="s">
        <v>880</v>
      </c>
    </row>
    <row r="5178" spans="2:2" x14ac:dyDescent="0.3">
      <c r="B5178" t="s">
        <v>278</v>
      </c>
    </row>
    <row r="5179" spans="2:2" x14ac:dyDescent="0.3">
      <c r="B5179" t="s">
        <v>630</v>
      </c>
    </row>
    <row r="5180" spans="2:2" x14ac:dyDescent="0.3">
      <c r="B5180" t="s">
        <v>373</v>
      </c>
    </row>
    <row r="5181" spans="2:2" x14ac:dyDescent="0.3">
      <c r="B5181" t="s">
        <v>298</v>
      </c>
    </row>
    <row r="5182" spans="2:2" x14ac:dyDescent="0.3">
      <c r="B5182" t="s">
        <v>298</v>
      </c>
    </row>
    <row r="5183" spans="2:2" x14ac:dyDescent="0.3">
      <c r="B5183" t="s">
        <v>881</v>
      </c>
    </row>
    <row r="5184" spans="2:2" x14ac:dyDescent="0.3">
      <c r="B5184" t="s">
        <v>329</v>
      </c>
    </row>
    <row r="5185" spans="2:2" x14ac:dyDescent="0.3">
      <c r="B5185" t="s">
        <v>552</v>
      </c>
    </row>
    <row r="5186" spans="2:2" x14ac:dyDescent="0.3">
      <c r="B5186" t="s">
        <v>443</v>
      </c>
    </row>
    <row r="5187" spans="2:2" x14ac:dyDescent="0.3">
      <c r="B5187" t="s">
        <v>479</v>
      </c>
    </row>
    <row r="5188" spans="2:2" x14ac:dyDescent="0.3">
      <c r="B5188" t="s">
        <v>537</v>
      </c>
    </row>
    <row r="5189" spans="2:2" x14ac:dyDescent="0.3">
      <c r="B5189" t="s">
        <v>663</v>
      </c>
    </row>
    <row r="5190" spans="2:2" x14ac:dyDescent="0.3">
      <c r="B5190" t="s">
        <v>473</v>
      </c>
    </row>
    <row r="5191" spans="2:2" x14ac:dyDescent="0.3">
      <c r="B5191" t="s">
        <v>352</v>
      </c>
    </row>
    <row r="5192" spans="2:2" x14ac:dyDescent="0.3">
      <c r="B5192" t="s">
        <v>300</v>
      </c>
    </row>
    <row r="5193" spans="2:2" x14ac:dyDescent="0.3">
      <c r="B5193" t="s">
        <v>443</v>
      </c>
    </row>
    <row r="5194" spans="2:2" x14ac:dyDescent="0.3">
      <c r="B5194" t="s">
        <v>537</v>
      </c>
    </row>
    <row r="5195" spans="2:2" x14ac:dyDescent="0.3">
      <c r="B5195" t="s">
        <v>589</v>
      </c>
    </row>
    <row r="5196" spans="2:2" x14ac:dyDescent="0.3">
      <c r="B5196" t="s">
        <v>278</v>
      </c>
    </row>
    <row r="5197" spans="2:2" x14ac:dyDescent="0.3">
      <c r="B5197" t="s">
        <v>464</v>
      </c>
    </row>
    <row r="5198" spans="2:2" x14ac:dyDescent="0.3">
      <c r="B5198" t="s">
        <v>244</v>
      </c>
    </row>
    <row r="5199" spans="2:2" x14ac:dyDescent="0.3">
      <c r="B5199" t="s">
        <v>645</v>
      </c>
    </row>
    <row r="5200" spans="2:2" x14ac:dyDescent="0.3">
      <c r="B5200" t="s">
        <v>409</v>
      </c>
    </row>
    <row r="5201" spans="2:2" x14ac:dyDescent="0.3">
      <c r="B5201" t="s">
        <v>473</v>
      </c>
    </row>
    <row r="5202" spans="2:2" x14ac:dyDescent="0.3">
      <c r="B5202" t="s">
        <v>537</v>
      </c>
    </row>
    <row r="5203" spans="2:2" x14ac:dyDescent="0.3">
      <c r="B5203" t="s">
        <v>882</v>
      </c>
    </row>
    <row r="5204" spans="2:2" x14ac:dyDescent="0.3">
      <c r="B5204" t="s">
        <v>883</v>
      </c>
    </row>
    <row r="5205" spans="2:2" x14ac:dyDescent="0.3">
      <c r="B5205" t="s">
        <v>373</v>
      </c>
    </row>
    <row r="5206" spans="2:2" x14ac:dyDescent="0.3">
      <c r="B5206" t="s">
        <v>678</v>
      </c>
    </row>
    <row r="5207" spans="2:2" x14ac:dyDescent="0.3">
      <c r="B5207" t="s">
        <v>191</v>
      </c>
    </row>
    <row r="5208" spans="2:2" x14ac:dyDescent="0.3">
      <c r="B5208" t="s">
        <v>175</v>
      </c>
    </row>
    <row r="5209" spans="2:2" x14ac:dyDescent="0.3">
      <c r="B5209" t="s">
        <v>409</v>
      </c>
    </row>
    <row r="5210" spans="2:2" x14ac:dyDescent="0.3">
      <c r="B5210" t="s">
        <v>409</v>
      </c>
    </row>
    <row r="5211" spans="2:2" x14ac:dyDescent="0.3">
      <c r="B5211" t="s">
        <v>373</v>
      </c>
    </row>
    <row r="5212" spans="2:2" x14ac:dyDescent="0.3">
      <c r="B5212" t="s">
        <v>733</v>
      </c>
    </row>
    <row r="5213" spans="2:2" x14ac:dyDescent="0.3">
      <c r="B5213" t="s">
        <v>884</v>
      </c>
    </row>
    <row r="5214" spans="2:2" x14ac:dyDescent="0.3">
      <c r="B5214" t="s">
        <v>243</v>
      </c>
    </row>
    <row r="5215" spans="2:2" x14ac:dyDescent="0.3">
      <c r="B5215" t="s">
        <v>750</v>
      </c>
    </row>
    <row r="5216" spans="2:2" x14ac:dyDescent="0.3">
      <c r="B5216" t="s">
        <v>572</v>
      </c>
    </row>
    <row r="5217" spans="2:2" x14ac:dyDescent="0.3">
      <c r="B5217" t="s">
        <v>778</v>
      </c>
    </row>
    <row r="5218" spans="2:2" x14ac:dyDescent="0.3">
      <c r="B5218" t="s">
        <v>373</v>
      </c>
    </row>
    <row r="5219" spans="2:2" x14ac:dyDescent="0.3">
      <c r="B5219" t="s">
        <v>885</v>
      </c>
    </row>
    <row r="5220" spans="2:2" x14ac:dyDescent="0.3">
      <c r="B5220" t="s">
        <v>176</v>
      </c>
    </row>
    <row r="5221" spans="2:2" x14ac:dyDescent="0.3">
      <c r="B5221" t="s">
        <v>305</v>
      </c>
    </row>
    <row r="5222" spans="2:2" x14ac:dyDescent="0.3">
      <c r="B5222" t="s">
        <v>479</v>
      </c>
    </row>
    <row r="5223" spans="2:2" x14ac:dyDescent="0.3">
      <c r="B5223" t="s">
        <v>300</v>
      </c>
    </row>
    <row r="5224" spans="2:2" x14ac:dyDescent="0.3">
      <c r="B5224" t="s">
        <v>300</v>
      </c>
    </row>
    <row r="5225" spans="2:2" x14ac:dyDescent="0.3">
      <c r="B5225" t="s">
        <v>325</v>
      </c>
    </row>
    <row r="5226" spans="2:2" x14ac:dyDescent="0.3">
      <c r="B5226" t="s">
        <v>188</v>
      </c>
    </row>
    <row r="5227" spans="2:2" x14ac:dyDescent="0.3">
      <c r="B5227" t="s">
        <v>494</v>
      </c>
    </row>
    <row r="5228" spans="2:2" x14ac:dyDescent="0.3">
      <c r="B5228" t="s">
        <v>409</v>
      </c>
    </row>
    <row r="5229" spans="2:2" x14ac:dyDescent="0.3">
      <c r="B5229" t="s">
        <v>592</v>
      </c>
    </row>
    <row r="5230" spans="2:2" x14ac:dyDescent="0.3">
      <c r="B5230" t="s">
        <v>409</v>
      </c>
    </row>
    <row r="5231" spans="2:2" x14ac:dyDescent="0.3">
      <c r="B5231" t="s">
        <v>534</v>
      </c>
    </row>
    <row r="5232" spans="2:2" x14ac:dyDescent="0.3">
      <c r="B5232" t="s">
        <v>552</v>
      </c>
    </row>
    <row r="5233" spans="2:2" x14ac:dyDescent="0.3">
      <c r="B5233" t="s">
        <v>479</v>
      </c>
    </row>
    <row r="5234" spans="2:2" x14ac:dyDescent="0.3">
      <c r="B5234" t="s">
        <v>176</v>
      </c>
    </row>
    <row r="5235" spans="2:2" x14ac:dyDescent="0.3">
      <c r="B5235" t="s">
        <v>572</v>
      </c>
    </row>
    <row r="5236" spans="2:2" x14ac:dyDescent="0.3">
      <c r="B5236" t="s">
        <v>373</v>
      </c>
    </row>
    <row r="5237" spans="2:2" x14ac:dyDescent="0.3">
      <c r="B5237" t="s">
        <v>395</v>
      </c>
    </row>
    <row r="5238" spans="2:2" x14ac:dyDescent="0.3">
      <c r="B5238" t="s">
        <v>373</v>
      </c>
    </row>
    <row r="5239" spans="2:2" x14ac:dyDescent="0.3">
      <c r="B5239" t="s">
        <v>636</v>
      </c>
    </row>
    <row r="5240" spans="2:2" x14ac:dyDescent="0.3">
      <c r="B5240" t="s">
        <v>388</v>
      </c>
    </row>
    <row r="5241" spans="2:2" x14ac:dyDescent="0.3">
      <c r="B5241" t="s">
        <v>657</v>
      </c>
    </row>
    <row r="5242" spans="2:2" x14ac:dyDescent="0.3">
      <c r="B5242" t="s">
        <v>343</v>
      </c>
    </row>
    <row r="5243" spans="2:2" x14ac:dyDescent="0.3">
      <c r="B5243" t="s">
        <v>831</v>
      </c>
    </row>
    <row r="5244" spans="2:2" x14ac:dyDescent="0.3">
      <c r="B5244" t="s">
        <v>554</v>
      </c>
    </row>
    <row r="5245" spans="2:2" x14ac:dyDescent="0.3">
      <c r="B5245" t="s">
        <v>886</v>
      </c>
    </row>
    <row r="5246" spans="2:2" x14ac:dyDescent="0.3">
      <c r="B5246" t="s">
        <v>253</v>
      </c>
    </row>
    <row r="5247" spans="2:2" x14ac:dyDescent="0.3">
      <c r="B5247" t="s">
        <v>443</v>
      </c>
    </row>
    <row r="5248" spans="2:2" x14ac:dyDescent="0.3">
      <c r="B5248" t="s">
        <v>243</v>
      </c>
    </row>
    <row r="5249" spans="2:2" x14ac:dyDescent="0.3">
      <c r="B5249" t="s">
        <v>478</v>
      </c>
    </row>
    <row r="5250" spans="2:2" x14ac:dyDescent="0.3">
      <c r="B5250" t="s">
        <v>298</v>
      </c>
    </row>
    <row r="5251" spans="2:2" x14ac:dyDescent="0.3">
      <c r="B5251" t="s">
        <v>202</v>
      </c>
    </row>
    <row r="5252" spans="2:2" x14ac:dyDescent="0.3">
      <c r="B5252" t="s">
        <v>286</v>
      </c>
    </row>
    <row r="5253" spans="2:2" x14ac:dyDescent="0.3">
      <c r="B5253" t="s">
        <v>542</v>
      </c>
    </row>
    <row r="5254" spans="2:2" x14ac:dyDescent="0.3">
      <c r="B5254" t="s">
        <v>190</v>
      </c>
    </row>
    <row r="5255" spans="2:2" x14ac:dyDescent="0.3">
      <c r="B5255" t="s">
        <v>233</v>
      </c>
    </row>
    <row r="5256" spans="2:2" x14ac:dyDescent="0.3">
      <c r="B5256" t="s">
        <v>630</v>
      </c>
    </row>
    <row r="5257" spans="2:2" x14ac:dyDescent="0.3">
      <c r="B5257" t="s">
        <v>300</v>
      </c>
    </row>
    <row r="5258" spans="2:2" x14ac:dyDescent="0.3">
      <c r="B5258" t="s">
        <v>298</v>
      </c>
    </row>
    <row r="5259" spans="2:2" x14ac:dyDescent="0.3">
      <c r="B5259" t="s">
        <v>887</v>
      </c>
    </row>
    <row r="5260" spans="2:2" x14ac:dyDescent="0.3">
      <c r="B5260" t="s">
        <v>888</v>
      </c>
    </row>
    <row r="5261" spans="2:2" x14ac:dyDescent="0.3">
      <c r="B5261" t="s">
        <v>581</v>
      </c>
    </row>
    <row r="5262" spans="2:2" x14ac:dyDescent="0.3">
      <c r="B5262" t="s">
        <v>300</v>
      </c>
    </row>
    <row r="5263" spans="2:2" x14ac:dyDescent="0.3">
      <c r="B5263" t="s">
        <v>233</v>
      </c>
    </row>
    <row r="5264" spans="2:2" x14ac:dyDescent="0.3">
      <c r="B5264" t="s">
        <v>279</v>
      </c>
    </row>
    <row r="5265" spans="2:2" x14ac:dyDescent="0.3">
      <c r="B5265" t="s">
        <v>341</v>
      </c>
    </row>
    <row r="5266" spans="2:2" x14ac:dyDescent="0.3">
      <c r="B5266" t="s">
        <v>298</v>
      </c>
    </row>
    <row r="5267" spans="2:2" x14ac:dyDescent="0.3">
      <c r="B5267" t="s">
        <v>310</v>
      </c>
    </row>
    <row r="5268" spans="2:2" x14ac:dyDescent="0.3">
      <c r="B5268" t="s">
        <v>459</v>
      </c>
    </row>
    <row r="5269" spans="2:2" x14ac:dyDescent="0.3">
      <c r="B5269" t="s">
        <v>889</v>
      </c>
    </row>
    <row r="5270" spans="2:2" x14ac:dyDescent="0.3">
      <c r="B5270" t="s">
        <v>298</v>
      </c>
    </row>
    <row r="5271" spans="2:2" x14ac:dyDescent="0.3">
      <c r="B5271" t="s">
        <v>791</v>
      </c>
    </row>
    <row r="5272" spans="2:2" x14ac:dyDescent="0.3">
      <c r="B5272" t="s">
        <v>325</v>
      </c>
    </row>
    <row r="5273" spans="2:2" x14ac:dyDescent="0.3">
      <c r="B5273" t="s">
        <v>528</v>
      </c>
    </row>
    <row r="5274" spans="2:2" x14ac:dyDescent="0.3">
      <c r="B5274" t="s">
        <v>667</v>
      </c>
    </row>
    <row r="5275" spans="2:2" x14ac:dyDescent="0.3">
      <c r="B5275" t="s">
        <v>890</v>
      </c>
    </row>
    <row r="5276" spans="2:2" x14ac:dyDescent="0.3">
      <c r="B5276" t="s">
        <v>286</v>
      </c>
    </row>
    <row r="5277" spans="2:2" x14ac:dyDescent="0.3">
      <c r="B5277" t="s">
        <v>891</v>
      </c>
    </row>
    <row r="5278" spans="2:2" x14ac:dyDescent="0.3">
      <c r="B5278" t="s">
        <v>373</v>
      </c>
    </row>
    <row r="5279" spans="2:2" x14ac:dyDescent="0.3">
      <c r="B5279" t="s">
        <v>471</v>
      </c>
    </row>
    <row r="5280" spans="2:2" x14ac:dyDescent="0.3">
      <c r="B5280" t="s">
        <v>549</v>
      </c>
    </row>
    <row r="5281" spans="2:2" x14ac:dyDescent="0.3">
      <c r="B5281" t="s">
        <v>443</v>
      </c>
    </row>
    <row r="5282" spans="2:2" x14ac:dyDescent="0.3">
      <c r="B5282" t="s">
        <v>388</v>
      </c>
    </row>
    <row r="5283" spans="2:2" x14ac:dyDescent="0.3">
      <c r="B5283" t="s">
        <v>892</v>
      </c>
    </row>
    <row r="5284" spans="2:2" x14ac:dyDescent="0.3">
      <c r="B5284" t="s">
        <v>552</v>
      </c>
    </row>
    <row r="5285" spans="2:2" x14ac:dyDescent="0.3">
      <c r="B5285" t="s">
        <v>373</v>
      </c>
    </row>
    <row r="5286" spans="2:2" x14ac:dyDescent="0.3">
      <c r="B5286" t="s">
        <v>190</v>
      </c>
    </row>
    <row r="5287" spans="2:2" x14ac:dyDescent="0.3">
      <c r="B5287" t="s">
        <v>556</v>
      </c>
    </row>
    <row r="5288" spans="2:2" x14ac:dyDescent="0.3">
      <c r="B5288" t="s">
        <v>201</v>
      </c>
    </row>
    <row r="5289" spans="2:2" x14ac:dyDescent="0.3">
      <c r="B5289" t="s">
        <v>344</v>
      </c>
    </row>
    <row r="5290" spans="2:2" x14ac:dyDescent="0.3">
      <c r="B5290" t="s">
        <v>341</v>
      </c>
    </row>
    <row r="5291" spans="2:2" x14ac:dyDescent="0.3">
      <c r="B5291" t="s">
        <v>190</v>
      </c>
    </row>
    <row r="5292" spans="2:2" x14ac:dyDescent="0.3">
      <c r="B5292" t="s">
        <v>238</v>
      </c>
    </row>
    <row r="5293" spans="2:2" x14ac:dyDescent="0.3">
      <c r="B5293" t="s">
        <v>530</v>
      </c>
    </row>
    <row r="5294" spans="2:2" x14ac:dyDescent="0.3">
      <c r="B5294" t="s">
        <v>298</v>
      </c>
    </row>
    <row r="5295" spans="2:2" x14ac:dyDescent="0.3">
      <c r="B5295" t="s">
        <v>552</v>
      </c>
    </row>
    <row r="5296" spans="2:2" x14ac:dyDescent="0.3">
      <c r="B5296" t="s">
        <v>409</v>
      </c>
    </row>
    <row r="5297" spans="2:2" x14ac:dyDescent="0.3">
      <c r="B5297" t="s">
        <v>851</v>
      </c>
    </row>
    <row r="5298" spans="2:2" x14ac:dyDescent="0.3">
      <c r="B5298" t="s">
        <v>373</v>
      </c>
    </row>
    <row r="5299" spans="2:2" x14ac:dyDescent="0.3">
      <c r="B5299" t="s">
        <v>190</v>
      </c>
    </row>
    <row r="5300" spans="2:2" x14ac:dyDescent="0.3">
      <c r="B5300" t="s">
        <v>323</v>
      </c>
    </row>
    <row r="5301" spans="2:2" x14ac:dyDescent="0.3">
      <c r="B5301" t="s">
        <v>487</v>
      </c>
    </row>
    <row r="5302" spans="2:2" x14ac:dyDescent="0.3">
      <c r="B5302" t="s">
        <v>190</v>
      </c>
    </row>
    <row r="5303" spans="2:2" x14ac:dyDescent="0.3">
      <c r="B5303" t="s">
        <v>303</v>
      </c>
    </row>
    <row r="5304" spans="2:2" x14ac:dyDescent="0.3">
      <c r="B5304" t="s">
        <v>443</v>
      </c>
    </row>
    <row r="5305" spans="2:2" x14ac:dyDescent="0.3">
      <c r="B5305" t="s">
        <v>214</v>
      </c>
    </row>
    <row r="5306" spans="2:2" x14ac:dyDescent="0.3">
      <c r="B5306" t="s">
        <v>581</v>
      </c>
    </row>
    <row r="5307" spans="2:2" x14ac:dyDescent="0.3">
      <c r="B5307" t="s">
        <v>541</v>
      </c>
    </row>
    <row r="5308" spans="2:2" x14ac:dyDescent="0.3">
      <c r="B5308" t="s">
        <v>373</v>
      </c>
    </row>
    <row r="5309" spans="2:2" x14ac:dyDescent="0.3">
      <c r="B5309" t="s">
        <v>341</v>
      </c>
    </row>
    <row r="5310" spans="2:2" x14ac:dyDescent="0.3">
      <c r="B5310" t="s">
        <v>298</v>
      </c>
    </row>
    <row r="5311" spans="2:2" x14ac:dyDescent="0.3">
      <c r="B5311" t="s">
        <v>190</v>
      </c>
    </row>
    <row r="5312" spans="2:2" x14ac:dyDescent="0.3">
      <c r="B5312" t="s">
        <v>443</v>
      </c>
    </row>
    <row r="5313" spans="2:2" x14ac:dyDescent="0.3">
      <c r="B5313" t="s">
        <v>300</v>
      </c>
    </row>
    <row r="5314" spans="2:2" x14ac:dyDescent="0.3">
      <c r="B5314" t="s">
        <v>304</v>
      </c>
    </row>
    <row r="5315" spans="2:2" x14ac:dyDescent="0.3">
      <c r="B5315" t="s">
        <v>428</v>
      </c>
    </row>
    <row r="5316" spans="2:2" x14ac:dyDescent="0.3">
      <c r="B5316" t="s">
        <v>443</v>
      </c>
    </row>
    <row r="5317" spans="2:2" x14ac:dyDescent="0.3">
      <c r="B5317" t="s">
        <v>581</v>
      </c>
    </row>
    <row r="5318" spans="2:2" x14ac:dyDescent="0.3">
      <c r="B5318" t="s">
        <v>286</v>
      </c>
    </row>
    <row r="5319" spans="2:2" x14ac:dyDescent="0.3">
      <c r="B5319" t="s">
        <v>190</v>
      </c>
    </row>
    <row r="5320" spans="2:2" x14ac:dyDescent="0.3">
      <c r="B5320" t="s">
        <v>650</v>
      </c>
    </row>
    <row r="5321" spans="2:2" x14ac:dyDescent="0.3">
      <c r="B5321" t="s">
        <v>373</v>
      </c>
    </row>
    <row r="5322" spans="2:2" x14ac:dyDescent="0.3">
      <c r="B5322" t="s">
        <v>893</v>
      </c>
    </row>
    <row r="5323" spans="2:2" x14ac:dyDescent="0.3">
      <c r="B5323" t="s">
        <v>373</v>
      </c>
    </row>
    <row r="5324" spans="2:2" x14ac:dyDescent="0.3">
      <c r="B5324" t="s">
        <v>835</v>
      </c>
    </row>
    <row r="5325" spans="2:2" x14ac:dyDescent="0.3">
      <c r="B5325" t="s">
        <v>479</v>
      </c>
    </row>
    <row r="5326" spans="2:2" x14ac:dyDescent="0.3">
      <c r="B5326" t="s">
        <v>443</v>
      </c>
    </row>
    <row r="5327" spans="2:2" x14ac:dyDescent="0.3">
      <c r="B5327" t="s">
        <v>243</v>
      </c>
    </row>
    <row r="5328" spans="2:2" x14ac:dyDescent="0.3">
      <c r="B5328" t="s">
        <v>443</v>
      </c>
    </row>
    <row r="5329" spans="2:2" x14ac:dyDescent="0.3">
      <c r="B5329" t="s">
        <v>329</v>
      </c>
    </row>
    <row r="5330" spans="2:2" x14ac:dyDescent="0.3">
      <c r="B5330" t="s">
        <v>278</v>
      </c>
    </row>
    <row r="5331" spans="2:2" x14ac:dyDescent="0.3">
      <c r="B5331" t="s">
        <v>298</v>
      </c>
    </row>
    <row r="5332" spans="2:2" x14ac:dyDescent="0.3">
      <c r="B5332" t="s">
        <v>373</v>
      </c>
    </row>
    <row r="5333" spans="2:2" x14ac:dyDescent="0.3">
      <c r="B5333" t="s">
        <v>300</v>
      </c>
    </row>
    <row r="5334" spans="2:2" x14ac:dyDescent="0.3">
      <c r="B5334" t="s">
        <v>373</v>
      </c>
    </row>
    <row r="5335" spans="2:2" x14ac:dyDescent="0.3">
      <c r="B5335" t="s">
        <v>443</v>
      </c>
    </row>
    <row r="5336" spans="2:2" x14ac:dyDescent="0.3">
      <c r="B5336" t="s">
        <v>323</v>
      </c>
    </row>
    <row r="5337" spans="2:2" x14ac:dyDescent="0.3">
      <c r="B5337" t="s">
        <v>415</v>
      </c>
    </row>
    <row r="5338" spans="2:2" x14ac:dyDescent="0.3">
      <c r="B5338" t="s">
        <v>300</v>
      </c>
    </row>
    <row r="5339" spans="2:2" x14ac:dyDescent="0.3">
      <c r="B5339" t="s">
        <v>353</v>
      </c>
    </row>
    <row r="5340" spans="2:2" x14ac:dyDescent="0.3">
      <c r="B5340" t="s">
        <v>554</v>
      </c>
    </row>
    <row r="5341" spans="2:2" x14ac:dyDescent="0.3">
      <c r="B5341" t="s">
        <v>373</v>
      </c>
    </row>
    <row r="5342" spans="2:2" x14ac:dyDescent="0.3">
      <c r="B5342" t="s">
        <v>237</v>
      </c>
    </row>
    <row r="5343" spans="2:2" x14ac:dyDescent="0.3">
      <c r="B5343" t="s">
        <v>592</v>
      </c>
    </row>
    <row r="5344" spans="2:2" x14ac:dyDescent="0.3">
      <c r="B5344" t="s">
        <v>479</v>
      </c>
    </row>
    <row r="5345" spans="2:2" x14ac:dyDescent="0.3">
      <c r="B5345" t="s">
        <v>894</v>
      </c>
    </row>
    <row r="5346" spans="2:2" x14ac:dyDescent="0.3">
      <c r="B5346" t="s">
        <v>442</v>
      </c>
    </row>
    <row r="5347" spans="2:2" x14ac:dyDescent="0.3">
      <c r="B5347" t="s">
        <v>278</v>
      </c>
    </row>
    <row r="5348" spans="2:2" x14ac:dyDescent="0.3">
      <c r="B5348" t="s">
        <v>895</v>
      </c>
    </row>
    <row r="5349" spans="2:2" x14ac:dyDescent="0.3">
      <c r="B5349" t="s">
        <v>483</v>
      </c>
    </row>
    <row r="5350" spans="2:2" x14ac:dyDescent="0.3">
      <c r="B5350" t="s">
        <v>190</v>
      </c>
    </row>
    <row r="5351" spans="2:2" x14ac:dyDescent="0.3">
      <c r="B5351" t="s">
        <v>298</v>
      </c>
    </row>
    <row r="5352" spans="2:2" x14ac:dyDescent="0.3">
      <c r="B5352" t="s">
        <v>516</v>
      </c>
    </row>
    <row r="5353" spans="2:2" x14ac:dyDescent="0.3">
      <c r="B5353" t="s">
        <v>554</v>
      </c>
    </row>
    <row r="5354" spans="2:2" x14ac:dyDescent="0.3">
      <c r="B5354" t="s">
        <v>896</v>
      </c>
    </row>
    <row r="5355" spans="2:2" x14ac:dyDescent="0.3">
      <c r="B5355" t="s">
        <v>278</v>
      </c>
    </row>
    <row r="5356" spans="2:2" x14ac:dyDescent="0.3">
      <c r="B5356" t="s">
        <v>190</v>
      </c>
    </row>
    <row r="5357" spans="2:2" x14ac:dyDescent="0.3">
      <c r="B5357" t="s">
        <v>298</v>
      </c>
    </row>
    <row r="5358" spans="2:2" x14ac:dyDescent="0.3">
      <c r="B5358" t="s">
        <v>201</v>
      </c>
    </row>
    <row r="5359" spans="2:2" x14ac:dyDescent="0.3">
      <c r="B5359" t="s">
        <v>175</v>
      </c>
    </row>
    <row r="5360" spans="2:2" x14ac:dyDescent="0.3">
      <c r="B5360" t="s">
        <v>509</v>
      </c>
    </row>
    <row r="5361" spans="2:2" x14ac:dyDescent="0.3">
      <c r="B5361" t="s">
        <v>190</v>
      </c>
    </row>
    <row r="5362" spans="2:2" x14ac:dyDescent="0.3">
      <c r="B5362" t="s">
        <v>554</v>
      </c>
    </row>
    <row r="5363" spans="2:2" x14ac:dyDescent="0.3">
      <c r="B5363" t="s">
        <v>570</v>
      </c>
    </row>
    <row r="5364" spans="2:2" x14ac:dyDescent="0.3">
      <c r="B5364" t="s">
        <v>273</v>
      </c>
    </row>
    <row r="5365" spans="2:2" x14ac:dyDescent="0.3">
      <c r="B5365" t="s">
        <v>897</v>
      </c>
    </row>
    <row r="5366" spans="2:2" x14ac:dyDescent="0.3">
      <c r="B5366" t="s">
        <v>898</v>
      </c>
    </row>
    <row r="5367" spans="2:2" x14ac:dyDescent="0.3">
      <c r="B5367" t="s">
        <v>318</v>
      </c>
    </row>
    <row r="5368" spans="2:2" x14ac:dyDescent="0.3">
      <c r="B5368" t="s">
        <v>442</v>
      </c>
    </row>
    <row r="5369" spans="2:2" x14ac:dyDescent="0.3">
      <c r="B5369" t="s">
        <v>528</v>
      </c>
    </row>
    <row r="5370" spans="2:2" x14ac:dyDescent="0.3">
      <c r="B5370" t="s">
        <v>899</v>
      </c>
    </row>
    <row r="5371" spans="2:2" x14ac:dyDescent="0.3">
      <c r="B5371" t="s">
        <v>315</v>
      </c>
    </row>
    <row r="5372" spans="2:2" x14ac:dyDescent="0.3">
      <c r="B5372" t="s">
        <v>900</v>
      </c>
    </row>
    <row r="5373" spans="2:2" x14ac:dyDescent="0.3">
      <c r="B5373" t="s">
        <v>190</v>
      </c>
    </row>
    <row r="5374" spans="2:2" x14ac:dyDescent="0.3">
      <c r="B5374" t="s">
        <v>750</v>
      </c>
    </row>
    <row r="5375" spans="2:2" x14ac:dyDescent="0.3">
      <c r="B5375" t="s">
        <v>554</v>
      </c>
    </row>
    <row r="5376" spans="2:2" x14ac:dyDescent="0.3">
      <c r="B5376" t="s">
        <v>489</v>
      </c>
    </row>
    <row r="5377" spans="2:2" x14ac:dyDescent="0.3">
      <c r="B5377" t="s">
        <v>819</v>
      </c>
    </row>
    <row r="5378" spans="2:2" x14ac:dyDescent="0.3">
      <c r="B5378" t="s">
        <v>175</v>
      </c>
    </row>
    <row r="5379" spans="2:2" x14ac:dyDescent="0.3">
      <c r="B5379" t="s">
        <v>831</v>
      </c>
    </row>
    <row r="5380" spans="2:2" x14ac:dyDescent="0.3">
      <c r="B5380" t="s">
        <v>278</v>
      </c>
    </row>
    <row r="5381" spans="2:2" x14ac:dyDescent="0.3">
      <c r="B5381" t="s">
        <v>573</v>
      </c>
    </row>
    <row r="5382" spans="2:2" x14ac:dyDescent="0.3">
      <c r="B5382" t="s">
        <v>373</v>
      </c>
    </row>
    <row r="5383" spans="2:2" x14ac:dyDescent="0.3">
      <c r="B5383" t="s">
        <v>644</v>
      </c>
    </row>
    <row r="5384" spans="2:2" x14ac:dyDescent="0.3">
      <c r="B5384" t="s">
        <v>399</v>
      </c>
    </row>
    <row r="5385" spans="2:2" x14ac:dyDescent="0.3">
      <c r="B5385" t="s">
        <v>352</v>
      </c>
    </row>
    <row r="5386" spans="2:2" x14ac:dyDescent="0.3">
      <c r="B5386" t="s">
        <v>278</v>
      </c>
    </row>
    <row r="5387" spans="2:2" x14ac:dyDescent="0.3">
      <c r="B5387" t="s">
        <v>484</v>
      </c>
    </row>
    <row r="5388" spans="2:2" x14ac:dyDescent="0.3">
      <c r="B5388" t="s">
        <v>479</v>
      </c>
    </row>
    <row r="5389" spans="2:2" x14ac:dyDescent="0.3">
      <c r="B5389" t="s">
        <v>341</v>
      </c>
    </row>
    <row r="5390" spans="2:2" x14ac:dyDescent="0.3">
      <c r="B5390" t="s">
        <v>298</v>
      </c>
    </row>
    <row r="5391" spans="2:2" x14ac:dyDescent="0.3">
      <c r="B5391" t="s">
        <v>602</v>
      </c>
    </row>
    <row r="5392" spans="2:2" x14ac:dyDescent="0.3">
      <c r="B5392" t="s">
        <v>300</v>
      </c>
    </row>
    <row r="5393" spans="2:2" x14ac:dyDescent="0.3">
      <c r="B5393" t="s">
        <v>901</v>
      </c>
    </row>
    <row r="5394" spans="2:2" x14ac:dyDescent="0.3">
      <c r="B5394" t="s">
        <v>373</v>
      </c>
    </row>
    <row r="5395" spans="2:2" x14ac:dyDescent="0.3">
      <c r="B5395" t="s">
        <v>300</v>
      </c>
    </row>
    <row r="5396" spans="2:2" x14ac:dyDescent="0.3">
      <c r="B5396" t="s">
        <v>201</v>
      </c>
    </row>
    <row r="5397" spans="2:2" x14ac:dyDescent="0.3">
      <c r="B5397" t="s">
        <v>373</v>
      </c>
    </row>
    <row r="5398" spans="2:2" x14ac:dyDescent="0.3">
      <c r="B5398" t="s">
        <v>298</v>
      </c>
    </row>
    <row r="5399" spans="2:2" x14ac:dyDescent="0.3">
      <c r="B5399" t="s">
        <v>833</v>
      </c>
    </row>
    <row r="5400" spans="2:2" x14ac:dyDescent="0.3">
      <c r="B5400" t="s">
        <v>190</v>
      </c>
    </row>
    <row r="5401" spans="2:2" x14ac:dyDescent="0.3">
      <c r="B5401" t="s">
        <v>502</v>
      </c>
    </row>
    <row r="5402" spans="2:2" x14ac:dyDescent="0.3">
      <c r="B5402" t="s">
        <v>295</v>
      </c>
    </row>
    <row r="5403" spans="2:2" x14ac:dyDescent="0.3">
      <c r="B5403" t="s">
        <v>278</v>
      </c>
    </row>
    <row r="5404" spans="2:2" x14ac:dyDescent="0.3">
      <c r="B5404" t="s">
        <v>603</v>
      </c>
    </row>
    <row r="5405" spans="2:2" x14ac:dyDescent="0.3">
      <c r="B5405" t="s">
        <v>592</v>
      </c>
    </row>
    <row r="5406" spans="2:2" x14ac:dyDescent="0.3">
      <c r="B5406" t="s">
        <v>381</v>
      </c>
    </row>
    <row r="5407" spans="2:2" x14ac:dyDescent="0.3">
      <c r="B5407" t="s">
        <v>478</v>
      </c>
    </row>
    <row r="5408" spans="2:2" x14ac:dyDescent="0.3">
      <c r="B5408" t="s">
        <v>250</v>
      </c>
    </row>
    <row r="5409" spans="2:2" x14ac:dyDescent="0.3">
      <c r="B5409" t="s">
        <v>602</v>
      </c>
    </row>
    <row r="5410" spans="2:2" x14ac:dyDescent="0.3">
      <c r="B5410" t="s">
        <v>298</v>
      </c>
    </row>
    <row r="5411" spans="2:2" x14ac:dyDescent="0.3">
      <c r="B5411" t="s">
        <v>443</v>
      </c>
    </row>
    <row r="5412" spans="2:2" x14ac:dyDescent="0.3">
      <c r="B5412" t="s">
        <v>443</v>
      </c>
    </row>
    <row r="5413" spans="2:2" x14ac:dyDescent="0.3">
      <c r="B5413" t="s">
        <v>636</v>
      </c>
    </row>
    <row r="5414" spans="2:2" x14ac:dyDescent="0.3">
      <c r="B5414" t="s">
        <v>196</v>
      </c>
    </row>
    <row r="5415" spans="2:2" x14ac:dyDescent="0.3">
      <c r="B5415" t="s">
        <v>348</v>
      </c>
    </row>
    <row r="5416" spans="2:2" x14ac:dyDescent="0.3">
      <c r="B5416" t="s">
        <v>607</v>
      </c>
    </row>
    <row r="5417" spans="2:2" x14ac:dyDescent="0.3">
      <c r="B5417" t="s">
        <v>344</v>
      </c>
    </row>
    <row r="5418" spans="2:2" x14ac:dyDescent="0.3">
      <c r="B5418" t="s">
        <v>443</v>
      </c>
    </row>
    <row r="5419" spans="2:2" x14ac:dyDescent="0.3">
      <c r="B5419" t="s">
        <v>190</v>
      </c>
    </row>
    <row r="5420" spans="2:2" x14ac:dyDescent="0.3">
      <c r="B5420" t="s">
        <v>484</v>
      </c>
    </row>
    <row r="5421" spans="2:2" x14ac:dyDescent="0.3">
      <c r="B5421" t="s">
        <v>902</v>
      </c>
    </row>
    <row r="5422" spans="2:2" x14ac:dyDescent="0.3">
      <c r="B5422" t="s">
        <v>534</v>
      </c>
    </row>
    <row r="5423" spans="2:2" x14ac:dyDescent="0.3">
      <c r="B5423" t="s">
        <v>329</v>
      </c>
    </row>
    <row r="5424" spans="2:2" x14ac:dyDescent="0.3">
      <c r="B5424" t="s">
        <v>325</v>
      </c>
    </row>
    <row r="5425" spans="2:2" x14ac:dyDescent="0.3">
      <c r="B5425" t="s">
        <v>353</v>
      </c>
    </row>
    <row r="5426" spans="2:2" x14ac:dyDescent="0.3">
      <c r="B5426" t="s">
        <v>903</v>
      </c>
    </row>
    <row r="5427" spans="2:2" x14ac:dyDescent="0.3">
      <c r="B5427" t="s">
        <v>196</v>
      </c>
    </row>
    <row r="5428" spans="2:2" x14ac:dyDescent="0.3">
      <c r="B5428" t="s">
        <v>236</v>
      </c>
    </row>
    <row r="5429" spans="2:2" x14ac:dyDescent="0.3">
      <c r="B5429" t="s">
        <v>657</v>
      </c>
    </row>
    <row r="5430" spans="2:2" x14ac:dyDescent="0.3">
      <c r="B5430" t="s">
        <v>657</v>
      </c>
    </row>
    <row r="5431" spans="2:2" x14ac:dyDescent="0.3">
      <c r="B5431" t="s">
        <v>298</v>
      </c>
    </row>
    <row r="5432" spans="2:2" x14ac:dyDescent="0.3">
      <c r="B5432" t="s">
        <v>867</v>
      </c>
    </row>
    <row r="5433" spans="2:2" x14ac:dyDescent="0.3">
      <c r="B5433" t="s">
        <v>720</v>
      </c>
    </row>
    <row r="5434" spans="2:2" x14ac:dyDescent="0.3">
      <c r="B5434" t="s">
        <v>373</v>
      </c>
    </row>
    <row r="5435" spans="2:2" x14ac:dyDescent="0.3">
      <c r="B5435" t="s">
        <v>443</v>
      </c>
    </row>
    <row r="5436" spans="2:2" x14ac:dyDescent="0.3">
      <c r="B5436" t="s">
        <v>298</v>
      </c>
    </row>
    <row r="5437" spans="2:2" x14ac:dyDescent="0.3">
      <c r="B5437" t="s">
        <v>657</v>
      </c>
    </row>
    <row r="5438" spans="2:2" x14ac:dyDescent="0.3">
      <c r="B5438" t="s">
        <v>589</v>
      </c>
    </row>
    <row r="5439" spans="2:2" x14ac:dyDescent="0.3">
      <c r="B5439" t="s">
        <v>227</v>
      </c>
    </row>
    <row r="5440" spans="2:2" x14ac:dyDescent="0.3">
      <c r="B5440" t="s">
        <v>598</v>
      </c>
    </row>
    <row r="5441" spans="2:2" x14ac:dyDescent="0.3">
      <c r="B5441" t="s">
        <v>312</v>
      </c>
    </row>
    <row r="5442" spans="2:2" x14ac:dyDescent="0.3">
      <c r="B5442" t="s">
        <v>657</v>
      </c>
    </row>
    <row r="5443" spans="2:2" x14ac:dyDescent="0.3">
      <c r="B5443" t="s">
        <v>245</v>
      </c>
    </row>
    <row r="5444" spans="2:2" x14ac:dyDescent="0.3">
      <c r="B5444" t="s">
        <v>312</v>
      </c>
    </row>
    <row r="5445" spans="2:2" x14ac:dyDescent="0.3">
      <c r="B5445" t="s">
        <v>278</v>
      </c>
    </row>
    <row r="5446" spans="2:2" x14ac:dyDescent="0.3">
      <c r="B5446" t="s">
        <v>442</v>
      </c>
    </row>
    <row r="5447" spans="2:2" x14ac:dyDescent="0.3">
      <c r="B5447" t="s">
        <v>449</v>
      </c>
    </row>
    <row r="5448" spans="2:2" x14ac:dyDescent="0.3">
      <c r="B5448" t="s">
        <v>593</v>
      </c>
    </row>
    <row r="5449" spans="2:2" x14ac:dyDescent="0.3">
      <c r="B5449" t="s">
        <v>588</v>
      </c>
    </row>
    <row r="5450" spans="2:2" x14ac:dyDescent="0.3">
      <c r="B5450" t="s">
        <v>904</v>
      </c>
    </row>
    <row r="5451" spans="2:2" x14ac:dyDescent="0.3">
      <c r="B5451" t="s">
        <v>182</v>
      </c>
    </row>
    <row r="5452" spans="2:2" x14ac:dyDescent="0.3">
      <c r="B5452" t="s">
        <v>325</v>
      </c>
    </row>
    <row r="5453" spans="2:2" x14ac:dyDescent="0.3">
      <c r="B5453" t="s">
        <v>569</v>
      </c>
    </row>
    <row r="5454" spans="2:2" x14ac:dyDescent="0.3">
      <c r="B5454" t="s">
        <v>341</v>
      </c>
    </row>
    <row r="5455" spans="2:2" x14ac:dyDescent="0.3">
      <c r="B5455" t="s">
        <v>835</v>
      </c>
    </row>
    <row r="5456" spans="2:2" x14ac:dyDescent="0.3">
      <c r="B5456" t="s">
        <v>905</v>
      </c>
    </row>
    <row r="5457" spans="2:2" x14ac:dyDescent="0.3">
      <c r="B5457" t="s">
        <v>459</v>
      </c>
    </row>
    <row r="5458" spans="2:2" x14ac:dyDescent="0.3">
      <c r="B5458" t="s">
        <v>373</v>
      </c>
    </row>
    <row r="5459" spans="2:2" x14ac:dyDescent="0.3">
      <c r="B5459" t="s">
        <v>630</v>
      </c>
    </row>
    <row r="5460" spans="2:2" x14ac:dyDescent="0.3">
      <c r="B5460" t="s">
        <v>424</v>
      </c>
    </row>
    <row r="5461" spans="2:2" x14ac:dyDescent="0.3">
      <c r="B5461" t="s">
        <v>592</v>
      </c>
    </row>
    <row r="5462" spans="2:2" x14ac:dyDescent="0.3">
      <c r="B5462" t="s">
        <v>303</v>
      </c>
    </row>
    <row r="5463" spans="2:2" x14ac:dyDescent="0.3">
      <c r="B5463" t="s">
        <v>572</v>
      </c>
    </row>
    <row r="5464" spans="2:2" x14ac:dyDescent="0.3">
      <c r="B5464" t="s">
        <v>906</v>
      </c>
    </row>
    <row r="5465" spans="2:2" x14ac:dyDescent="0.3">
      <c r="B5465" t="s">
        <v>278</v>
      </c>
    </row>
    <row r="5466" spans="2:2" x14ac:dyDescent="0.3">
      <c r="B5466" t="s">
        <v>409</v>
      </c>
    </row>
    <row r="5467" spans="2:2" x14ac:dyDescent="0.3">
      <c r="B5467" t="s">
        <v>236</v>
      </c>
    </row>
    <row r="5468" spans="2:2" x14ac:dyDescent="0.3">
      <c r="B5468" t="s">
        <v>300</v>
      </c>
    </row>
    <row r="5469" spans="2:2" x14ac:dyDescent="0.3">
      <c r="B5469" t="s">
        <v>619</v>
      </c>
    </row>
    <row r="5470" spans="2:2" x14ac:dyDescent="0.3">
      <c r="B5470" t="s">
        <v>239</v>
      </c>
    </row>
    <row r="5471" spans="2:2" x14ac:dyDescent="0.3">
      <c r="B5471" t="s">
        <v>278</v>
      </c>
    </row>
    <row r="5472" spans="2:2" x14ac:dyDescent="0.3">
      <c r="B5472" t="s">
        <v>175</v>
      </c>
    </row>
    <row r="5473" spans="2:2" x14ac:dyDescent="0.3">
      <c r="B5473" t="s">
        <v>201</v>
      </c>
    </row>
    <row r="5474" spans="2:2" x14ac:dyDescent="0.3">
      <c r="B5474" t="s">
        <v>381</v>
      </c>
    </row>
    <row r="5475" spans="2:2" x14ac:dyDescent="0.3">
      <c r="B5475" t="s">
        <v>278</v>
      </c>
    </row>
    <row r="5476" spans="2:2" x14ac:dyDescent="0.3">
      <c r="B5476" t="s">
        <v>443</v>
      </c>
    </row>
    <row r="5477" spans="2:2" x14ac:dyDescent="0.3">
      <c r="B5477" t="s">
        <v>243</v>
      </c>
    </row>
    <row r="5478" spans="2:2" x14ac:dyDescent="0.3">
      <c r="B5478" t="s">
        <v>300</v>
      </c>
    </row>
    <row r="5479" spans="2:2" x14ac:dyDescent="0.3">
      <c r="B5479" t="s">
        <v>479</v>
      </c>
    </row>
    <row r="5480" spans="2:2" x14ac:dyDescent="0.3">
      <c r="B5480" t="s">
        <v>325</v>
      </c>
    </row>
    <row r="5481" spans="2:2" x14ac:dyDescent="0.3">
      <c r="B5481" t="s">
        <v>190</v>
      </c>
    </row>
    <row r="5482" spans="2:2" x14ac:dyDescent="0.3">
      <c r="B5482" t="s">
        <v>199</v>
      </c>
    </row>
    <row r="5483" spans="2:2" x14ac:dyDescent="0.3">
      <c r="B5483" t="s">
        <v>196</v>
      </c>
    </row>
    <row r="5484" spans="2:2" x14ac:dyDescent="0.3">
      <c r="B5484" t="s">
        <v>190</v>
      </c>
    </row>
    <row r="5485" spans="2:2" x14ac:dyDescent="0.3">
      <c r="B5485" t="s">
        <v>278</v>
      </c>
    </row>
    <row r="5486" spans="2:2" x14ac:dyDescent="0.3">
      <c r="B5486" t="s">
        <v>300</v>
      </c>
    </row>
    <row r="5487" spans="2:2" x14ac:dyDescent="0.3">
      <c r="B5487" t="s">
        <v>278</v>
      </c>
    </row>
    <row r="5488" spans="2:2" x14ac:dyDescent="0.3">
      <c r="B5488" t="s">
        <v>803</v>
      </c>
    </row>
    <row r="5489" spans="2:2" x14ac:dyDescent="0.3">
      <c r="B5489" t="s">
        <v>373</v>
      </c>
    </row>
    <row r="5490" spans="2:2" x14ac:dyDescent="0.3">
      <c r="B5490" t="s">
        <v>300</v>
      </c>
    </row>
    <row r="5491" spans="2:2" x14ac:dyDescent="0.3">
      <c r="B5491" t="s">
        <v>298</v>
      </c>
    </row>
    <row r="5492" spans="2:2" x14ac:dyDescent="0.3">
      <c r="B5492" t="s">
        <v>459</v>
      </c>
    </row>
    <row r="5493" spans="2:2" x14ac:dyDescent="0.3">
      <c r="B5493" t="s">
        <v>190</v>
      </c>
    </row>
    <row r="5494" spans="2:2" x14ac:dyDescent="0.3">
      <c r="B5494" t="s">
        <v>907</v>
      </c>
    </row>
    <row r="5495" spans="2:2" x14ac:dyDescent="0.3">
      <c r="B5495" t="s">
        <v>908</v>
      </c>
    </row>
    <row r="5496" spans="2:2" x14ac:dyDescent="0.3">
      <c r="B5496" t="s">
        <v>373</v>
      </c>
    </row>
    <row r="5497" spans="2:2" x14ac:dyDescent="0.3">
      <c r="B5497" t="s">
        <v>909</v>
      </c>
    </row>
    <row r="5498" spans="2:2" x14ac:dyDescent="0.3">
      <c r="B5498" t="s">
        <v>199</v>
      </c>
    </row>
    <row r="5499" spans="2:2" x14ac:dyDescent="0.3">
      <c r="B5499" t="s">
        <v>243</v>
      </c>
    </row>
    <row r="5500" spans="2:2" x14ac:dyDescent="0.3">
      <c r="B5500" t="s">
        <v>278</v>
      </c>
    </row>
    <row r="5501" spans="2:2" x14ac:dyDescent="0.3">
      <c r="B5501" t="s">
        <v>412</v>
      </c>
    </row>
    <row r="5502" spans="2:2" x14ac:dyDescent="0.3">
      <c r="B5502" t="s">
        <v>286</v>
      </c>
    </row>
    <row r="5503" spans="2:2" x14ac:dyDescent="0.3">
      <c r="B5503" t="s">
        <v>628</v>
      </c>
    </row>
    <row r="5504" spans="2:2" x14ac:dyDescent="0.3">
      <c r="B5504" t="s">
        <v>630</v>
      </c>
    </row>
    <row r="5505" spans="2:2" x14ac:dyDescent="0.3">
      <c r="B5505" t="s">
        <v>218</v>
      </c>
    </row>
    <row r="5506" spans="2:2" x14ac:dyDescent="0.3">
      <c r="B5506" t="s">
        <v>592</v>
      </c>
    </row>
    <row r="5507" spans="2:2" x14ac:dyDescent="0.3">
      <c r="B5507" t="s">
        <v>700</v>
      </c>
    </row>
    <row r="5508" spans="2:2" x14ac:dyDescent="0.3">
      <c r="B5508" t="s">
        <v>325</v>
      </c>
    </row>
    <row r="5509" spans="2:2" x14ac:dyDescent="0.3">
      <c r="B5509" t="s">
        <v>190</v>
      </c>
    </row>
    <row r="5510" spans="2:2" x14ac:dyDescent="0.3">
      <c r="B5510" t="s">
        <v>910</v>
      </c>
    </row>
    <row r="5511" spans="2:2" x14ac:dyDescent="0.3">
      <c r="B5511" t="s">
        <v>560</v>
      </c>
    </row>
    <row r="5512" spans="2:2" x14ac:dyDescent="0.3">
      <c r="B5512" t="s">
        <v>872</v>
      </c>
    </row>
    <row r="5513" spans="2:2" x14ac:dyDescent="0.3">
      <c r="B5513" t="s">
        <v>278</v>
      </c>
    </row>
    <row r="5514" spans="2:2" x14ac:dyDescent="0.3">
      <c r="B5514" t="s">
        <v>305</v>
      </c>
    </row>
    <row r="5515" spans="2:2" x14ac:dyDescent="0.3">
      <c r="B5515" t="s">
        <v>617</v>
      </c>
    </row>
    <row r="5516" spans="2:2" x14ac:dyDescent="0.3">
      <c r="B5516" t="s">
        <v>190</v>
      </c>
    </row>
    <row r="5517" spans="2:2" x14ac:dyDescent="0.3">
      <c r="B5517" t="s">
        <v>341</v>
      </c>
    </row>
    <row r="5518" spans="2:2" x14ac:dyDescent="0.3">
      <c r="B5518" t="s">
        <v>418</v>
      </c>
    </row>
    <row r="5519" spans="2:2" x14ac:dyDescent="0.3">
      <c r="B5519" t="s">
        <v>443</v>
      </c>
    </row>
    <row r="5520" spans="2:2" x14ac:dyDescent="0.3">
      <c r="B5520" t="s">
        <v>911</v>
      </c>
    </row>
    <row r="5521" spans="2:2" x14ac:dyDescent="0.3">
      <c r="B5521" t="s">
        <v>196</v>
      </c>
    </row>
    <row r="5522" spans="2:2" x14ac:dyDescent="0.3">
      <c r="B5522" t="s">
        <v>295</v>
      </c>
    </row>
    <row r="5523" spans="2:2" x14ac:dyDescent="0.3">
      <c r="B5523" t="s">
        <v>201</v>
      </c>
    </row>
    <row r="5524" spans="2:2" x14ac:dyDescent="0.3">
      <c r="B5524" t="s">
        <v>386</v>
      </c>
    </row>
    <row r="5525" spans="2:2" x14ac:dyDescent="0.3">
      <c r="B5525" t="s">
        <v>278</v>
      </c>
    </row>
    <row r="5526" spans="2:2" x14ac:dyDescent="0.3">
      <c r="B5526" t="s">
        <v>443</v>
      </c>
    </row>
    <row r="5527" spans="2:2" x14ac:dyDescent="0.3">
      <c r="B5527" t="s">
        <v>344</v>
      </c>
    </row>
    <row r="5528" spans="2:2" x14ac:dyDescent="0.3">
      <c r="B5528" t="s">
        <v>227</v>
      </c>
    </row>
    <row r="5529" spans="2:2" x14ac:dyDescent="0.3">
      <c r="B5529" t="s">
        <v>450</v>
      </c>
    </row>
    <row r="5530" spans="2:2" x14ac:dyDescent="0.3">
      <c r="B5530" t="s">
        <v>270</v>
      </c>
    </row>
    <row r="5531" spans="2:2" x14ac:dyDescent="0.3">
      <c r="B5531" t="s">
        <v>474</v>
      </c>
    </row>
    <row r="5532" spans="2:2" x14ac:dyDescent="0.3">
      <c r="B5532" t="s">
        <v>373</v>
      </c>
    </row>
    <row r="5533" spans="2:2" x14ac:dyDescent="0.3">
      <c r="B5533" t="s">
        <v>343</v>
      </c>
    </row>
    <row r="5534" spans="2:2" x14ac:dyDescent="0.3">
      <c r="B5534" t="s">
        <v>912</v>
      </c>
    </row>
    <row r="5535" spans="2:2" x14ac:dyDescent="0.3">
      <c r="B5535" t="s">
        <v>373</v>
      </c>
    </row>
    <row r="5536" spans="2:2" x14ac:dyDescent="0.3">
      <c r="B5536" t="s">
        <v>602</v>
      </c>
    </row>
    <row r="5537" spans="2:2" x14ac:dyDescent="0.3">
      <c r="B5537" t="s">
        <v>443</v>
      </c>
    </row>
    <row r="5538" spans="2:2" x14ac:dyDescent="0.3">
      <c r="B5538" t="s">
        <v>190</v>
      </c>
    </row>
    <row r="5539" spans="2:2" x14ac:dyDescent="0.3">
      <c r="B5539" t="s">
        <v>278</v>
      </c>
    </row>
    <row r="5540" spans="2:2" x14ac:dyDescent="0.3">
      <c r="B5540" t="s">
        <v>344</v>
      </c>
    </row>
    <row r="5541" spans="2:2" x14ac:dyDescent="0.3">
      <c r="B5541" t="s">
        <v>507</v>
      </c>
    </row>
    <row r="5542" spans="2:2" x14ac:dyDescent="0.3">
      <c r="B5542" t="s">
        <v>243</v>
      </c>
    </row>
    <row r="5543" spans="2:2" x14ac:dyDescent="0.3">
      <c r="B5543" t="s">
        <v>190</v>
      </c>
    </row>
    <row r="5544" spans="2:2" x14ac:dyDescent="0.3">
      <c r="B5544" t="s">
        <v>487</v>
      </c>
    </row>
    <row r="5545" spans="2:2" x14ac:dyDescent="0.3">
      <c r="B5545" t="s">
        <v>552</v>
      </c>
    </row>
    <row r="5546" spans="2:2" x14ac:dyDescent="0.3">
      <c r="B5546" t="s">
        <v>906</v>
      </c>
    </row>
    <row r="5547" spans="2:2" x14ac:dyDescent="0.3">
      <c r="B5547" t="s">
        <v>913</v>
      </c>
    </row>
    <row r="5548" spans="2:2" x14ac:dyDescent="0.3">
      <c r="B5548" t="s">
        <v>298</v>
      </c>
    </row>
    <row r="5549" spans="2:2" x14ac:dyDescent="0.3">
      <c r="B5549" t="s">
        <v>341</v>
      </c>
    </row>
    <row r="5550" spans="2:2" x14ac:dyDescent="0.3">
      <c r="B5550" t="s">
        <v>443</v>
      </c>
    </row>
    <row r="5551" spans="2:2" x14ac:dyDescent="0.3">
      <c r="B5551" t="s">
        <v>201</v>
      </c>
    </row>
    <row r="5552" spans="2:2" x14ac:dyDescent="0.3">
      <c r="B5552" t="s">
        <v>388</v>
      </c>
    </row>
    <row r="5553" spans="2:2" x14ac:dyDescent="0.3">
      <c r="B5553" t="s">
        <v>914</v>
      </c>
    </row>
    <row r="5554" spans="2:2" x14ac:dyDescent="0.3">
      <c r="B5554" t="s">
        <v>915</v>
      </c>
    </row>
    <row r="5555" spans="2:2" x14ac:dyDescent="0.3">
      <c r="B5555" t="s">
        <v>479</v>
      </c>
    </row>
    <row r="5556" spans="2:2" x14ac:dyDescent="0.3">
      <c r="B5556" t="s">
        <v>554</v>
      </c>
    </row>
    <row r="5557" spans="2:2" x14ac:dyDescent="0.3">
      <c r="B5557" t="s">
        <v>201</v>
      </c>
    </row>
    <row r="5558" spans="2:2" x14ac:dyDescent="0.3">
      <c r="B5558" t="s">
        <v>179</v>
      </c>
    </row>
    <row r="5559" spans="2:2" x14ac:dyDescent="0.3">
      <c r="B5559" t="s">
        <v>193</v>
      </c>
    </row>
    <row r="5560" spans="2:2" x14ac:dyDescent="0.3">
      <c r="B5560" t="s">
        <v>278</v>
      </c>
    </row>
    <row r="5561" spans="2:2" x14ac:dyDescent="0.3">
      <c r="B5561" t="s">
        <v>176</v>
      </c>
    </row>
    <row r="5562" spans="2:2" x14ac:dyDescent="0.3">
      <c r="B5562" t="s">
        <v>175</v>
      </c>
    </row>
    <row r="5563" spans="2:2" x14ac:dyDescent="0.3">
      <c r="B5563" t="s">
        <v>325</v>
      </c>
    </row>
    <row r="5564" spans="2:2" x14ac:dyDescent="0.3">
      <c r="B5564" t="s">
        <v>657</v>
      </c>
    </row>
    <row r="5565" spans="2:2" x14ac:dyDescent="0.3">
      <c r="B5565" t="s">
        <v>278</v>
      </c>
    </row>
    <row r="5566" spans="2:2" x14ac:dyDescent="0.3">
      <c r="B5566" t="s">
        <v>657</v>
      </c>
    </row>
    <row r="5567" spans="2:2" x14ac:dyDescent="0.3">
      <c r="B5567" t="s">
        <v>373</v>
      </c>
    </row>
    <row r="5568" spans="2:2" x14ac:dyDescent="0.3">
      <c r="B5568" t="s">
        <v>409</v>
      </c>
    </row>
    <row r="5569" spans="2:2" x14ac:dyDescent="0.3">
      <c r="B5569" t="s">
        <v>175</v>
      </c>
    </row>
    <row r="5570" spans="2:2" x14ac:dyDescent="0.3">
      <c r="B5570" t="s">
        <v>664</v>
      </c>
    </row>
    <row r="5571" spans="2:2" x14ac:dyDescent="0.3">
      <c r="B5571" t="s">
        <v>278</v>
      </c>
    </row>
    <row r="5572" spans="2:2" x14ac:dyDescent="0.3">
      <c r="B5572" t="s">
        <v>373</v>
      </c>
    </row>
    <row r="5573" spans="2:2" x14ac:dyDescent="0.3">
      <c r="B5573" t="s">
        <v>190</v>
      </c>
    </row>
    <row r="5574" spans="2:2" x14ac:dyDescent="0.3">
      <c r="B5574" t="s">
        <v>579</v>
      </c>
    </row>
    <row r="5575" spans="2:2" x14ac:dyDescent="0.3">
      <c r="B5575" t="s">
        <v>303</v>
      </c>
    </row>
    <row r="5576" spans="2:2" x14ac:dyDescent="0.3">
      <c r="B5576" t="s">
        <v>196</v>
      </c>
    </row>
    <row r="5577" spans="2:2" x14ac:dyDescent="0.3">
      <c r="B5577" t="s">
        <v>477</v>
      </c>
    </row>
    <row r="5578" spans="2:2" x14ac:dyDescent="0.3">
      <c r="B5578" t="s">
        <v>341</v>
      </c>
    </row>
    <row r="5579" spans="2:2" x14ac:dyDescent="0.3">
      <c r="B5579" t="s">
        <v>178</v>
      </c>
    </row>
    <row r="5580" spans="2:2" x14ac:dyDescent="0.3">
      <c r="B5580" t="s">
        <v>175</v>
      </c>
    </row>
    <row r="5581" spans="2:2" x14ac:dyDescent="0.3">
      <c r="B5581" t="s">
        <v>199</v>
      </c>
    </row>
    <row r="5582" spans="2:2" x14ac:dyDescent="0.3">
      <c r="B5582" t="s">
        <v>686</v>
      </c>
    </row>
    <row r="5583" spans="2:2" x14ac:dyDescent="0.3">
      <c r="B5583" t="s">
        <v>916</v>
      </c>
    </row>
    <row r="5584" spans="2:2" x14ac:dyDescent="0.3">
      <c r="B5584" t="s">
        <v>537</v>
      </c>
    </row>
    <row r="5585" spans="2:2" x14ac:dyDescent="0.3">
      <c r="B5585" t="s">
        <v>298</v>
      </c>
    </row>
    <row r="5586" spans="2:2" x14ac:dyDescent="0.3">
      <c r="B5586" t="s">
        <v>917</v>
      </c>
    </row>
    <row r="5587" spans="2:2" x14ac:dyDescent="0.3">
      <c r="B5587" t="s">
        <v>421</v>
      </c>
    </row>
    <row r="5588" spans="2:2" x14ac:dyDescent="0.3">
      <c r="B5588" t="s">
        <v>712</v>
      </c>
    </row>
    <row r="5589" spans="2:2" x14ac:dyDescent="0.3">
      <c r="B5589" t="s">
        <v>341</v>
      </c>
    </row>
    <row r="5590" spans="2:2" x14ac:dyDescent="0.3">
      <c r="B5590" t="s">
        <v>175</v>
      </c>
    </row>
    <row r="5591" spans="2:2" x14ac:dyDescent="0.3">
      <c r="B5591" t="s">
        <v>602</v>
      </c>
    </row>
    <row r="5592" spans="2:2" x14ac:dyDescent="0.3">
      <c r="B5592" t="s">
        <v>602</v>
      </c>
    </row>
    <row r="5593" spans="2:2" x14ac:dyDescent="0.3">
      <c r="B5593" t="s">
        <v>373</v>
      </c>
    </row>
    <row r="5594" spans="2:2" x14ac:dyDescent="0.3">
      <c r="B5594" t="s">
        <v>671</v>
      </c>
    </row>
    <row r="5595" spans="2:2" x14ac:dyDescent="0.3">
      <c r="B5595" t="s">
        <v>701</v>
      </c>
    </row>
    <row r="5596" spans="2:2" x14ac:dyDescent="0.3">
      <c r="B5596" t="s">
        <v>592</v>
      </c>
    </row>
    <row r="5597" spans="2:2" x14ac:dyDescent="0.3">
      <c r="B5597" t="s">
        <v>190</v>
      </c>
    </row>
    <row r="5598" spans="2:2" x14ac:dyDescent="0.3">
      <c r="B5598" t="s">
        <v>443</v>
      </c>
    </row>
    <row r="5599" spans="2:2" x14ac:dyDescent="0.3">
      <c r="B5599" t="s">
        <v>278</v>
      </c>
    </row>
    <row r="5600" spans="2:2" x14ac:dyDescent="0.3">
      <c r="B5600" t="s">
        <v>449</v>
      </c>
    </row>
    <row r="5601" spans="2:2" x14ac:dyDescent="0.3">
      <c r="B5601" t="s">
        <v>918</v>
      </c>
    </row>
    <row r="5602" spans="2:2" x14ac:dyDescent="0.3">
      <c r="B5602" t="s">
        <v>473</v>
      </c>
    </row>
    <row r="5603" spans="2:2" x14ac:dyDescent="0.3">
      <c r="B5603" t="s">
        <v>919</v>
      </c>
    </row>
    <row r="5604" spans="2:2" x14ac:dyDescent="0.3">
      <c r="B5604" t="s">
        <v>201</v>
      </c>
    </row>
    <row r="5605" spans="2:2" x14ac:dyDescent="0.3">
      <c r="B5605" t="s">
        <v>779</v>
      </c>
    </row>
    <row r="5606" spans="2:2" x14ac:dyDescent="0.3">
      <c r="B5606" t="s">
        <v>247</v>
      </c>
    </row>
    <row r="5607" spans="2:2" x14ac:dyDescent="0.3">
      <c r="B5607" t="s">
        <v>398</v>
      </c>
    </row>
    <row r="5608" spans="2:2" x14ac:dyDescent="0.3">
      <c r="B5608" t="s">
        <v>464</v>
      </c>
    </row>
    <row r="5609" spans="2:2" x14ac:dyDescent="0.3">
      <c r="B5609" t="s">
        <v>278</v>
      </c>
    </row>
    <row r="5610" spans="2:2" x14ac:dyDescent="0.3">
      <c r="B5610" t="s">
        <v>636</v>
      </c>
    </row>
    <row r="5611" spans="2:2" x14ac:dyDescent="0.3">
      <c r="B5611" t="s">
        <v>303</v>
      </c>
    </row>
    <row r="5612" spans="2:2" x14ac:dyDescent="0.3">
      <c r="B5612" t="s">
        <v>286</v>
      </c>
    </row>
    <row r="5613" spans="2:2" x14ac:dyDescent="0.3">
      <c r="B5613" t="s">
        <v>479</v>
      </c>
    </row>
    <row r="5614" spans="2:2" x14ac:dyDescent="0.3">
      <c r="B5614" t="s">
        <v>636</v>
      </c>
    </row>
    <row r="5615" spans="2:2" x14ac:dyDescent="0.3">
      <c r="B5615" t="s">
        <v>464</v>
      </c>
    </row>
    <row r="5616" spans="2:2" x14ac:dyDescent="0.3">
      <c r="B5616" t="s">
        <v>474</v>
      </c>
    </row>
    <row r="5617" spans="2:2" x14ac:dyDescent="0.3">
      <c r="B5617" t="s">
        <v>190</v>
      </c>
    </row>
    <row r="5618" spans="2:2" x14ac:dyDescent="0.3">
      <c r="B5618" t="s">
        <v>261</v>
      </c>
    </row>
    <row r="5619" spans="2:2" x14ac:dyDescent="0.3">
      <c r="B5619" t="s">
        <v>619</v>
      </c>
    </row>
    <row r="5620" spans="2:2" x14ac:dyDescent="0.3">
      <c r="B5620" t="s">
        <v>373</v>
      </c>
    </row>
    <row r="5621" spans="2:2" x14ac:dyDescent="0.3">
      <c r="B5621" t="s">
        <v>298</v>
      </c>
    </row>
    <row r="5622" spans="2:2" x14ac:dyDescent="0.3">
      <c r="B5622" t="s">
        <v>298</v>
      </c>
    </row>
    <row r="5623" spans="2:2" x14ac:dyDescent="0.3">
      <c r="B5623" t="s">
        <v>443</v>
      </c>
    </row>
    <row r="5624" spans="2:2" x14ac:dyDescent="0.3">
      <c r="B5624" t="s">
        <v>712</v>
      </c>
    </row>
    <row r="5625" spans="2:2" x14ac:dyDescent="0.3">
      <c r="B5625" t="s">
        <v>609</v>
      </c>
    </row>
    <row r="5626" spans="2:2" x14ac:dyDescent="0.3">
      <c r="B5626" t="s">
        <v>190</v>
      </c>
    </row>
    <row r="5627" spans="2:2" x14ac:dyDescent="0.3">
      <c r="B5627" t="s">
        <v>598</v>
      </c>
    </row>
    <row r="5628" spans="2:2" x14ac:dyDescent="0.3">
      <c r="B5628" t="s">
        <v>298</v>
      </c>
    </row>
    <row r="5629" spans="2:2" x14ac:dyDescent="0.3">
      <c r="B5629" t="s">
        <v>315</v>
      </c>
    </row>
    <row r="5630" spans="2:2" x14ac:dyDescent="0.3">
      <c r="B5630" t="s">
        <v>581</v>
      </c>
    </row>
    <row r="5631" spans="2:2" x14ac:dyDescent="0.3">
      <c r="B5631" t="s">
        <v>443</v>
      </c>
    </row>
    <row r="5632" spans="2:2" x14ac:dyDescent="0.3">
      <c r="B5632" t="s">
        <v>196</v>
      </c>
    </row>
    <row r="5633" spans="2:2" x14ac:dyDescent="0.3">
      <c r="B5633" t="s">
        <v>512</v>
      </c>
    </row>
    <row r="5634" spans="2:2" x14ac:dyDescent="0.3">
      <c r="B5634" t="s">
        <v>920</v>
      </c>
    </row>
    <row r="5635" spans="2:2" x14ac:dyDescent="0.3">
      <c r="B5635" t="s">
        <v>397</v>
      </c>
    </row>
    <row r="5636" spans="2:2" x14ac:dyDescent="0.3">
      <c r="B5636" t="s">
        <v>921</v>
      </c>
    </row>
    <row r="5637" spans="2:2" x14ac:dyDescent="0.3">
      <c r="B5637" t="s">
        <v>886</v>
      </c>
    </row>
    <row r="5638" spans="2:2" x14ac:dyDescent="0.3">
      <c r="B5638" t="s">
        <v>922</v>
      </c>
    </row>
    <row r="5639" spans="2:2" x14ac:dyDescent="0.3">
      <c r="B5639" t="s">
        <v>298</v>
      </c>
    </row>
    <row r="5640" spans="2:2" x14ac:dyDescent="0.3">
      <c r="B5640" t="s">
        <v>408</v>
      </c>
    </row>
    <row r="5641" spans="2:2" x14ac:dyDescent="0.3">
      <c r="B5641" t="s">
        <v>190</v>
      </c>
    </row>
    <row r="5642" spans="2:2" x14ac:dyDescent="0.3">
      <c r="B5642" t="s">
        <v>341</v>
      </c>
    </row>
    <row r="5643" spans="2:2" x14ac:dyDescent="0.3">
      <c r="B5643" t="s">
        <v>812</v>
      </c>
    </row>
    <row r="5644" spans="2:2" x14ac:dyDescent="0.3">
      <c r="B5644" t="s">
        <v>373</v>
      </c>
    </row>
    <row r="5645" spans="2:2" x14ac:dyDescent="0.3">
      <c r="B5645" t="s">
        <v>284</v>
      </c>
    </row>
    <row r="5646" spans="2:2" x14ac:dyDescent="0.3">
      <c r="B5646" t="s">
        <v>500</v>
      </c>
    </row>
    <row r="5647" spans="2:2" x14ac:dyDescent="0.3">
      <c r="B5647" t="s">
        <v>923</v>
      </c>
    </row>
    <row r="5648" spans="2:2" x14ac:dyDescent="0.3">
      <c r="B5648" t="s">
        <v>278</v>
      </c>
    </row>
    <row r="5649" spans="2:2" x14ac:dyDescent="0.3">
      <c r="B5649" t="s">
        <v>924</v>
      </c>
    </row>
    <row r="5650" spans="2:2" x14ac:dyDescent="0.3">
      <c r="B5650" t="s">
        <v>201</v>
      </c>
    </row>
    <row r="5651" spans="2:2" x14ac:dyDescent="0.3">
      <c r="B5651" t="s">
        <v>537</v>
      </c>
    </row>
    <row r="5652" spans="2:2" x14ac:dyDescent="0.3">
      <c r="B5652" t="s">
        <v>925</v>
      </c>
    </row>
    <row r="5653" spans="2:2" x14ac:dyDescent="0.3">
      <c r="B5653" t="s">
        <v>325</v>
      </c>
    </row>
    <row r="5654" spans="2:2" x14ac:dyDescent="0.3">
      <c r="B5654" t="s">
        <v>489</v>
      </c>
    </row>
    <row r="5655" spans="2:2" x14ac:dyDescent="0.3">
      <c r="B5655" t="s">
        <v>373</v>
      </c>
    </row>
    <row r="5656" spans="2:2" x14ac:dyDescent="0.3">
      <c r="B5656" t="s">
        <v>926</v>
      </c>
    </row>
    <row r="5657" spans="2:2" x14ac:dyDescent="0.3">
      <c r="B5657" t="s">
        <v>927</v>
      </c>
    </row>
    <row r="5658" spans="2:2" x14ac:dyDescent="0.3">
      <c r="B5658" t="s">
        <v>243</v>
      </c>
    </row>
    <row r="5659" spans="2:2" x14ac:dyDescent="0.3">
      <c r="B5659" t="s">
        <v>278</v>
      </c>
    </row>
    <row r="5660" spans="2:2" x14ac:dyDescent="0.3">
      <c r="B5660" t="s">
        <v>405</v>
      </c>
    </row>
    <row r="5661" spans="2:2" x14ac:dyDescent="0.3">
      <c r="B5661" t="s">
        <v>494</v>
      </c>
    </row>
    <row r="5662" spans="2:2" x14ac:dyDescent="0.3">
      <c r="B5662" t="s">
        <v>286</v>
      </c>
    </row>
    <row r="5663" spans="2:2" x14ac:dyDescent="0.3">
      <c r="B5663" t="s">
        <v>443</v>
      </c>
    </row>
    <row r="5664" spans="2:2" x14ac:dyDescent="0.3">
      <c r="B5664" t="s">
        <v>341</v>
      </c>
    </row>
    <row r="5665" spans="2:2" x14ac:dyDescent="0.3">
      <c r="B5665" t="s">
        <v>307</v>
      </c>
    </row>
    <row r="5666" spans="2:2" x14ac:dyDescent="0.3">
      <c r="B5666" t="s">
        <v>479</v>
      </c>
    </row>
    <row r="5667" spans="2:2" x14ac:dyDescent="0.3">
      <c r="B5667" t="s">
        <v>190</v>
      </c>
    </row>
    <row r="5668" spans="2:2" x14ac:dyDescent="0.3">
      <c r="B5668" t="s">
        <v>443</v>
      </c>
    </row>
    <row r="5669" spans="2:2" x14ac:dyDescent="0.3">
      <c r="B5669" t="s">
        <v>560</v>
      </c>
    </row>
    <row r="5670" spans="2:2" x14ac:dyDescent="0.3">
      <c r="B5670" t="s">
        <v>928</v>
      </c>
    </row>
    <row r="5671" spans="2:2" x14ac:dyDescent="0.3">
      <c r="B5671" t="s">
        <v>489</v>
      </c>
    </row>
    <row r="5672" spans="2:2" x14ac:dyDescent="0.3">
      <c r="B5672" t="s">
        <v>219</v>
      </c>
    </row>
    <row r="5673" spans="2:2" x14ac:dyDescent="0.3">
      <c r="B5673" t="s">
        <v>190</v>
      </c>
    </row>
    <row r="5674" spans="2:2" x14ac:dyDescent="0.3">
      <c r="B5674" t="s">
        <v>295</v>
      </c>
    </row>
    <row r="5675" spans="2:2" x14ac:dyDescent="0.3">
      <c r="B5675" t="s">
        <v>831</v>
      </c>
    </row>
    <row r="5676" spans="2:2" x14ac:dyDescent="0.3">
      <c r="B5676" t="s">
        <v>341</v>
      </c>
    </row>
    <row r="5677" spans="2:2" x14ac:dyDescent="0.3">
      <c r="B5677" t="s">
        <v>300</v>
      </c>
    </row>
    <row r="5678" spans="2:2" x14ac:dyDescent="0.3">
      <c r="B5678" t="s">
        <v>929</v>
      </c>
    </row>
    <row r="5679" spans="2:2" x14ac:dyDescent="0.3">
      <c r="B5679" t="s">
        <v>442</v>
      </c>
    </row>
    <row r="5680" spans="2:2" x14ac:dyDescent="0.3">
      <c r="B5680" t="s">
        <v>930</v>
      </c>
    </row>
    <row r="5681" spans="2:2" x14ac:dyDescent="0.3">
      <c r="B5681" t="s">
        <v>931</v>
      </c>
    </row>
    <row r="5682" spans="2:2" x14ac:dyDescent="0.3">
      <c r="B5682" t="s">
        <v>932</v>
      </c>
    </row>
    <row r="5683" spans="2:2" x14ac:dyDescent="0.3">
      <c r="B5683" t="s">
        <v>443</v>
      </c>
    </row>
    <row r="5684" spans="2:2" x14ac:dyDescent="0.3">
      <c r="B5684" t="s">
        <v>294</v>
      </c>
    </row>
    <row r="5685" spans="2:2" x14ac:dyDescent="0.3">
      <c r="B5685" t="s">
        <v>933</v>
      </c>
    </row>
    <row r="5686" spans="2:2" x14ac:dyDescent="0.3">
      <c r="B5686" t="s">
        <v>473</v>
      </c>
    </row>
    <row r="5687" spans="2:2" x14ac:dyDescent="0.3">
      <c r="B5687" t="s">
        <v>373</v>
      </c>
    </row>
    <row r="5688" spans="2:2" x14ac:dyDescent="0.3">
      <c r="B5688" t="s">
        <v>278</v>
      </c>
    </row>
    <row r="5689" spans="2:2" x14ac:dyDescent="0.3">
      <c r="B5689" t="s">
        <v>344</v>
      </c>
    </row>
    <row r="5690" spans="2:2" x14ac:dyDescent="0.3">
      <c r="B5690" t="s">
        <v>934</v>
      </c>
    </row>
    <row r="5691" spans="2:2" x14ac:dyDescent="0.3">
      <c r="B5691" t="s">
        <v>300</v>
      </c>
    </row>
    <row r="5692" spans="2:2" x14ac:dyDescent="0.3">
      <c r="B5692" t="s">
        <v>464</v>
      </c>
    </row>
    <row r="5693" spans="2:2" x14ac:dyDescent="0.3">
      <c r="B5693" t="s">
        <v>477</v>
      </c>
    </row>
    <row r="5694" spans="2:2" x14ac:dyDescent="0.3">
      <c r="B5694" t="s">
        <v>298</v>
      </c>
    </row>
    <row r="5695" spans="2:2" x14ac:dyDescent="0.3">
      <c r="B5695" t="s">
        <v>219</v>
      </c>
    </row>
    <row r="5696" spans="2:2" x14ac:dyDescent="0.3">
      <c r="B5696" t="s">
        <v>925</v>
      </c>
    </row>
    <row r="5697" spans="2:2" x14ac:dyDescent="0.3">
      <c r="B5697" t="s">
        <v>411</v>
      </c>
    </row>
    <row r="5698" spans="2:2" x14ac:dyDescent="0.3">
      <c r="B5698" t="s">
        <v>305</v>
      </c>
    </row>
    <row r="5699" spans="2:2" x14ac:dyDescent="0.3">
      <c r="B5699" t="s">
        <v>603</v>
      </c>
    </row>
    <row r="5700" spans="2:2" x14ac:dyDescent="0.3">
      <c r="B5700" t="s">
        <v>278</v>
      </c>
    </row>
    <row r="5701" spans="2:2" x14ac:dyDescent="0.3">
      <c r="B5701" t="s">
        <v>326</v>
      </c>
    </row>
    <row r="5702" spans="2:2" x14ac:dyDescent="0.3">
      <c r="B5702" t="s">
        <v>369</v>
      </c>
    </row>
    <row r="5703" spans="2:2" x14ac:dyDescent="0.3">
      <c r="B5703" t="s">
        <v>835</v>
      </c>
    </row>
    <row r="5704" spans="2:2" x14ac:dyDescent="0.3">
      <c r="B5704" t="s">
        <v>584</v>
      </c>
    </row>
    <row r="5705" spans="2:2" x14ac:dyDescent="0.3">
      <c r="B5705" t="s">
        <v>554</v>
      </c>
    </row>
    <row r="5706" spans="2:2" x14ac:dyDescent="0.3">
      <c r="B5706" t="s">
        <v>712</v>
      </c>
    </row>
    <row r="5707" spans="2:2" x14ac:dyDescent="0.3">
      <c r="B5707" t="s">
        <v>935</v>
      </c>
    </row>
    <row r="5708" spans="2:2" x14ac:dyDescent="0.3">
      <c r="B5708" t="s">
        <v>286</v>
      </c>
    </row>
    <row r="5709" spans="2:2" x14ac:dyDescent="0.3">
      <c r="B5709" t="s">
        <v>278</v>
      </c>
    </row>
    <row r="5710" spans="2:2" x14ac:dyDescent="0.3">
      <c r="B5710" t="s">
        <v>433</v>
      </c>
    </row>
    <row r="5711" spans="2:2" x14ac:dyDescent="0.3">
      <c r="B5711" t="s">
        <v>508</v>
      </c>
    </row>
    <row r="5712" spans="2:2" x14ac:dyDescent="0.3">
      <c r="B5712" t="s">
        <v>373</v>
      </c>
    </row>
    <row r="5713" spans="2:2" x14ac:dyDescent="0.3">
      <c r="B5713" t="s">
        <v>581</v>
      </c>
    </row>
    <row r="5714" spans="2:2" x14ac:dyDescent="0.3">
      <c r="B5714" t="s">
        <v>298</v>
      </c>
    </row>
    <row r="5715" spans="2:2" x14ac:dyDescent="0.3">
      <c r="B5715" t="s">
        <v>190</v>
      </c>
    </row>
    <row r="5716" spans="2:2" x14ac:dyDescent="0.3">
      <c r="B5716" t="s">
        <v>572</v>
      </c>
    </row>
    <row r="5717" spans="2:2" x14ac:dyDescent="0.3">
      <c r="B5717" t="s">
        <v>300</v>
      </c>
    </row>
    <row r="5718" spans="2:2" x14ac:dyDescent="0.3">
      <c r="B5718" t="s">
        <v>373</v>
      </c>
    </row>
    <row r="5719" spans="2:2" x14ac:dyDescent="0.3">
      <c r="B5719" t="s">
        <v>369</v>
      </c>
    </row>
    <row r="5720" spans="2:2" x14ac:dyDescent="0.3">
      <c r="B5720" t="s">
        <v>414</v>
      </c>
    </row>
    <row r="5721" spans="2:2" x14ac:dyDescent="0.3">
      <c r="B5721" t="s">
        <v>364</v>
      </c>
    </row>
    <row r="5722" spans="2:2" x14ac:dyDescent="0.3">
      <c r="B5722" t="s">
        <v>227</v>
      </c>
    </row>
    <row r="5723" spans="2:2" x14ac:dyDescent="0.3">
      <c r="B5723" t="s">
        <v>589</v>
      </c>
    </row>
    <row r="5724" spans="2:2" x14ac:dyDescent="0.3">
      <c r="B5724" t="s">
        <v>606</v>
      </c>
    </row>
    <row r="5725" spans="2:2" x14ac:dyDescent="0.3">
      <c r="B5725" t="s">
        <v>542</v>
      </c>
    </row>
    <row r="5726" spans="2:2" x14ac:dyDescent="0.3">
      <c r="B5726" t="s">
        <v>479</v>
      </c>
    </row>
    <row r="5727" spans="2:2" x14ac:dyDescent="0.3">
      <c r="B5727" t="s">
        <v>183</v>
      </c>
    </row>
    <row r="5728" spans="2:2" x14ac:dyDescent="0.3">
      <c r="B5728" t="s">
        <v>278</v>
      </c>
    </row>
    <row r="5729" spans="2:2" x14ac:dyDescent="0.3">
      <c r="B5729" t="s">
        <v>936</v>
      </c>
    </row>
    <row r="5730" spans="2:2" x14ac:dyDescent="0.3">
      <c r="B5730" t="s">
        <v>443</v>
      </c>
    </row>
    <row r="5731" spans="2:2" x14ac:dyDescent="0.3">
      <c r="B5731" t="s">
        <v>173</v>
      </c>
    </row>
    <row r="5732" spans="2:2" x14ac:dyDescent="0.3">
      <c r="B5732" t="s">
        <v>295</v>
      </c>
    </row>
    <row r="5733" spans="2:2" x14ac:dyDescent="0.3">
      <c r="B5733" t="s">
        <v>443</v>
      </c>
    </row>
    <row r="5734" spans="2:2" x14ac:dyDescent="0.3">
      <c r="B5734" t="s">
        <v>190</v>
      </c>
    </row>
    <row r="5735" spans="2:2" x14ac:dyDescent="0.3">
      <c r="B5735" t="s">
        <v>606</v>
      </c>
    </row>
    <row r="5736" spans="2:2" x14ac:dyDescent="0.3">
      <c r="B5736" t="s">
        <v>190</v>
      </c>
    </row>
    <row r="5737" spans="2:2" x14ac:dyDescent="0.3">
      <c r="B5737" t="s">
        <v>487</v>
      </c>
    </row>
    <row r="5738" spans="2:2" x14ac:dyDescent="0.3">
      <c r="B5738" t="s">
        <v>443</v>
      </c>
    </row>
    <row r="5739" spans="2:2" x14ac:dyDescent="0.3">
      <c r="B5739" t="s">
        <v>298</v>
      </c>
    </row>
    <row r="5740" spans="2:2" x14ac:dyDescent="0.3">
      <c r="B5740" t="s">
        <v>177</v>
      </c>
    </row>
    <row r="5741" spans="2:2" x14ac:dyDescent="0.3">
      <c r="B5741" t="s">
        <v>712</v>
      </c>
    </row>
    <row r="5742" spans="2:2" x14ac:dyDescent="0.3">
      <c r="B5742" t="s">
        <v>238</v>
      </c>
    </row>
    <row r="5743" spans="2:2" x14ac:dyDescent="0.3">
      <c r="B5743" t="s">
        <v>323</v>
      </c>
    </row>
    <row r="5744" spans="2:2" x14ac:dyDescent="0.3">
      <c r="B5744" t="s">
        <v>341</v>
      </c>
    </row>
    <row r="5745" spans="2:2" x14ac:dyDescent="0.3">
      <c r="B5745" t="s">
        <v>636</v>
      </c>
    </row>
    <row r="5746" spans="2:2" x14ac:dyDescent="0.3">
      <c r="B5746" t="s">
        <v>176</v>
      </c>
    </row>
    <row r="5747" spans="2:2" x14ac:dyDescent="0.3">
      <c r="B5747" t="s">
        <v>278</v>
      </c>
    </row>
    <row r="5748" spans="2:2" x14ac:dyDescent="0.3">
      <c r="B5748" t="s">
        <v>488</v>
      </c>
    </row>
    <row r="5749" spans="2:2" x14ac:dyDescent="0.3">
      <c r="B5749" t="s">
        <v>373</v>
      </c>
    </row>
    <row r="5750" spans="2:2" x14ac:dyDescent="0.3">
      <c r="B5750" t="s">
        <v>592</v>
      </c>
    </row>
    <row r="5751" spans="2:2" x14ac:dyDescent="0.3">
      <c r="B5751" t="s">
        <v>353</v>
      </c>
    </row>
    <row r="5752" spans="2:2" x14ac:dyDescent="0.3">
      <c r="B5752" t="s">
        <v>329</v>
      </c>
    </row>
    <row r="5753" spans="2:2" x14ac:dyDescent="0.3">
      <c r="B5753" t="s">
        <v>581</v>
      </c>
    </row>
    <row r="5754" spans="2:2" x14ac:dyDescent="0.3">
      <c r="B5754" t="s">
        <v>937</v>
      </c>
    </row>
    <row r="5755" spans="2:2" x14ac:dyDescent="0.3">
      <c r="B5755" t="s">
        <v>479</v>
      </c>
    </row>
    <row r="5756" spans="2:2" x14ac:dyDescent="0.3">
      <c r="B5756" t="s">
        <v>201</v>
      </c>
    </row>
    <row r="5757" spans="2:2" x14ac:dyDescent="0.3">
      <c r="B5757" t="s">
        <v>298</v>
      </c>
    </row>
    <row r="5758" spans="2:2" x14ac:dyDescent="0.3">
      <c r="B5758" t="s">
        <v>300</v>
      </c>
    </row>
    <row r="5759" spans="2:2" x14ac:dyDescent="0.3">
      <c r="B5759" t="s">
        <v>507</v>
      </c>
    </row>
    <row r="5760" spans="2:2" x14ac:dyDescent="0.3">
      <c r="B5760" t="s">
        <v>190</v>
      </c>
    </row>
    <row r="5761" spans="2:2" x14ac:dyDescent="0.3">
      <c r="B5761" t="s">
        <v>938</v>
      </c>
    </row>
    <row r="5762" spans="2:2" x14ac:dyDescent="0.3">
      <c r="B5762" t="s">
        <v>343</v>
      </c>
    </row>
    <row r="5763" spans="2:2" x14ac:dyDescent="0.3">
      <c r="B5763" t="s">
        <v>602</v>
      </c>
    </row>
    <row r="5764" spans="2:2" x14ac:dyDescent="0.3">
      <c r="B5764" t="s">
        <v>939</v>
      </c>
    </row>
    <row r="5765" spans="2:2" x14ac:dyDescent="0.3">
      <c r="B5765" t="s">
        <v>712</v>
      </c>
    </row>
    <row r="5766" spans="2:2" x14ac:dyDescent="0.3">
      <c r="B5766" t="s">
        <v>295</v>
      </c>
    </row>
    <row r="5767" spans="2:2" x14ac:dyDescent="0.3">
      <c r="B5767" t="s">
        <v>278</v>
      </c>
    </row>
    <row r="5768" spans="2:2" x14ac:dyDescent="0.3">
      <c r="B5768" t="s">
        <v>693</v>
      </c>
    </row>
    <row r="5769" spans="2:2" x14ac:dyDescent="0.3">
      <c r="B5769" t="s">
        <v>278</v>
      </c>
    </row>
    <row r="5770" spans="2:2" x14ac:dyDescent="0.3">
      <c r="B5770" t="s">
        <v>940</v>
      </c>
    </row>
    <row r="5771" spans="2:2" x14ac:dyDescent="0.3">
      <c r="B5771" t="s">
        <v>373</v>
      </c>
    </row>
    <row r="5772" spans="2:2" x14ac:dyDescent="0.3">
      <c r="B5772" t="s">
        <v>598</v>
      </c>
    </row>
    <row r="5773" spans="2:2" x14ac:dyDescent="0.3">
      <c r="B5773" t="s">
        <v>549</v>
      </c>
    </row>
    <row r="5774" spans="2:2" x14ac:dyDescent="0.3">
      <c r="B5774" t="s">
        <v>592</v>
      </c>
    </row>
    <row r="5775" spans="2:2" x14ac:dyDescent="0.3">
      <c r="B5775" t="s">
        <v>373</v>
      </c>
    </row>
    <row r="5776" spans="2:2" x14ac:dyDescent="0.3">
      <c r="B5776" t="s">
        <v>344</v>
      </c>
    </row>
    <row r="5777" spans="2:2" x14ac:dyDescent="0.3">
      <c r="B5777" t="s">
        <v>443</v>
      </c>
    </row>
    <row r="5778" spans="2:2" x14ac:dyDescent="0.3">
      <c r="B5778" t="s">
        <v>906</v>
      </c>
    </row>
    <row r="5779" spans="2:2" x14ac:dyDescent="0.3">
      <c r="B5779" t="s">
        <v>373</v>
      </c>
    </row>
    <row r="5780" spans="2:2" x14ac:dyDescent="0.3">
      <c r="B5780" t="s">
        <v>344</v>
      </c>
    </row>
    <row r="5781" spans="2:2" x14ac:dyDescent="0.3">
      <c r="B5781" t="s">
        <v>373</v>
      </c>
    </row>
    <row r="5782" spans="2:2" x14ac:dyDescent="0.3">
      <c r="B5782" t="s">
        <v>941</v>
      </c>
    </row>
    <row r="5783" spans="2:2" x14ac:dyDescent="0.3">
      <c r="B5783" t="s">
        <v>443</v>
      </c>
    </row>
    <row r="5784" spans="2:2" x14ac:dyDescent="0.3">
      <c r="B5784" t="s">
        <v>832</v>
      </c>
    </row>
    <row r="5785" spans="2:2" x14ac:dyDescent="0.3">
      <c r="B5785" t="s">
        <v>300</v>
      </c>
    </row>
    <row r="5786" spans="2:2" x14ac:dyDescent="0.3">
      <c r="B5786" t="s">
        <v>373</v>
      </c>
    </row>
    <row r="5787" spans="2:2" x14ac:dyDescent="0.3">
      <c r="B5787" t="s">
        <v>341</v>
      </c>
    </row>
    <row r="5788" spans="2:2" x14ac:dyDescent="0.3">
      <c r="B5788" t="s">
        <v>942</v>
      </c>
    </row>
    <row r="5789" spans="2:2" x14ac:dyDescent="0.3">
      <c r="B5789" t="s">
        <v>595</v>
      </c>
    </row>
    <row r="5790" spans="2:2" x14ac:dyDescent="0.3">
      <c r="B5790" t="s">
        <v>190</v>
      </c>
    </row>
    <row r="5791" spans="2:2" x14ac:dyDescent="0.3">
      <c r="B5791" t="s">
        <v>222</v>
      </c>
    </row>
    <row r="5792" spans="2:2" x14ac:dyDescent="0.3">
      <c r="B5792" t="s">
        <v>201</v>
      </c>
    </row>
    <row r="5793" spans="2:2" x14ac:dyDescent="0.3">
      <c r="B5793" t="s">
        <v>733</v>
      </c>
    </row>
    <row r="5794" spans="2:2" x14ac:dyDescent="0.3">
      <c r="B5794" t="s">
        <v>537</v>
      </c>
    </row>
    <row r="5795" spans="2:2" x14ac:dyDescent="0.3">
      <c r="B5795" t="s">
        <v>943</v>
      </c>
    </row>
    <row r="5796" spans="2:2" x14ac:dyDescent="0.3">
      <c r="B5796" t="s">
        <v>944</v>
      </c>
    </row>
    <row r="5797" spans="2:2" x14ac:dyDescent="0.3">
      <c r="B5797" t="s">
        <v>602</v>
      </c>
    </row>
    <row r="5798" spans="2:2" x14ac:dyDescent="0.3">
      <c r="B5798" t="s">
        <v>602</v>
      </c>
    </row>
    <row r="5799" spans="2:2" x14ac:dyDescent="0.3">
      <c r="B5799" t="s">
        <v>644</v>
      </c>
    </row>
    <row r="5800" spans="2:2" x14ac:dyDescent="0.3">
      <c r="B5800" t="s">
        <v>701</v>
      </c>
    </row>
    <row r="5801" spans="2:2" x14ac:dyDescent="0.3">
      <c r="B5801" t="s">
        <v>233</v>
      </c>
    </row>
    <row r="5802" spans="2:2" x14ac:dyDescent="0.3">
      <c r="B5802" t="s">
        <v>373</v>
      </c>
    </row>
    <row r="5803" spans="2:2" x14ac:dyDescent="0.3">
      <c r="B5803" t="s">
        <v>602</v>
      </c>
    </row>
    <row r="5804" spans="2:2" x14ac:dyDescent="0.3">
      <c r="B5804" t="s">
        <v>606</v>
      </c>
    </row>
    <row r="5805" spans="2:2" x14ac:dyDescent="0.3">
      <c r="B5805" t="s">
        <v>829</v>
      </c>
    </row>
    <row r="5806" spans="2:2" x14ac:dyDescent="0.3">
      <c r="B5806" t="s">
        <v>672</v>
      </c>
    </row>
    <row r="5807" spans="2:2" x14ac:dyDescent="0.3">
      <c r="B5807" t="s">
        <v>566</v>
      </c>
    </row>
    <row r="5808" spans="2:2" x14ac:dyDescent="0.3">
      <c r="B5808" t="s">
        <v>945</v>
      </c>
    </row>
    <row r="5809" spans="2:2" x14ac:dyDescent="0.3">
      <c r="B5809" t="s">
        <v>733</v>
      </c>
    </row>
    <row r="5810" spans="2:2" x14ac:dyDescent="0.3">
      <c r="B5810" t="s">
        <v>286</v>
      </c>
    </row>
    <row r="5811" spans="2:2" x14ac:dyDescent="0.3">
      <c r="B5811" t="s">
        <v>286</v>
      </c>
    </row>
    <row r="5812" spans="2:2" x14ac:dyDescent="0.3">
      <c r="B5812" t="s">
        <v>494</v>
      </c>
    </row>
    <row r="5813" spans="2:2" x14ac:dyDescent="0.3">
      <c r="B5813" t="s">
        <v>233</v>
      </c>
    </row>
    <row r="5814" spans="2:2" x14ac:dyDescent="0.3">
      <c r="B5814" t="s">
        <v>537</v>
      </c>
    </row>
    <row r="5815" spans="2:2" x14ac:dyDescent="0.3">
      <c r="B5815" t="s">
        <v>298</v>
      </c>
    </row>
    <row r="5816" spans="2:2" x14ac:dyDescent="0.3">
      <c r="B5816" t="s">
        <v>592</v>
      </c>
    </row>
    <row r="5817" spans="2:2" x14ac:dyDescent="0.3">
      <c r="B5817" t="s">
        <v>373</v>
      </c>
    </row>
    <row r="5818" spans="2:2" x14ac:dyDescent="0.3">
      <c r="B5818" t="s">
        <v>572</v>
      </c>
    </row>
    <row r="5819" spans="2:2" x14ac:dyDescent="0.3">
      <c r="B5819" t="s">
        <v>946</v>
      </c>
    </row>
    <row r="5820" spans="2:2" x14ac:dyDescent="0.3">
      <c r="B5820" t="s">
        <v>406</v>
      </c>
    </row>
    <row r="5821" spans="2:2" x14ac:dyDescent="0.3">
      <c r="B5821" t="s">
        <v>443</v>
      </c>
    </row>
    <row r="5822" spans="2:2" x14ac:dyDescent="0.3">
      <c r="B5822" t="s">
        <v>286</v>
      </c>
    </row>
    <row r="5823" spans="2:2" x14ac:dyDescent="0.3">
      <c r="B5823" t="s">
        <v>373</v>
      </c>
    </row>
    <row r="5824" spans="2:2" x14ac:dyDescent="0.3">
      <c r="B5824" t="s">
        <v>295</v>
      </c>
    </row>
    <row r="5825" spans="2:2" x14ac:dyDescent="0.3">
      <c r="B5825" t="s">
        <v>373</v>
      </c>
    </row>
    <row r="5826" spans="2:2" x14ac:dyDescent="0.3">
      <c r="B5826" t="s">
        <v>700</v>
      </c>
    </row>
    <row r="5827" spans="2:2" x14ac:dyDescent="0.3">
      <c r="B5827" t="s">
        <v>409</v>
      </c>
    </row>
    <row r="5828" spans="2:2" x14ac:dyDescent="0.3">
      <c r="B5828" t="s">
        <v>479</v>
      </c>
    </row>
    <row r="5829" spans="2:2" x14ac:dyDescent="0.3">
      <c r="B5829" t="s">
        <v>443</v>
      </c>
    </row>
    <row r="5830" spans="2:2" x14ac:dyDescent="0.3">
      <c r="B5830" t="s">
        <v>443</v>
      </c>
    </row>
    <row r="5831" spans="2:2" x14ac:dyDescent="0.3">
      <c r="B5831" t="s">
        <v>606</v>
      </c>
    </row>
    <row r="5832" spans="2:2" x14ac:dyDescent="0.3">
      <c r="B5832" t="s">
        <v>196</v>
      </c>
    </row>
    <row r="5833" spans="2:2" x14ac:dyDescent="0.3">
      <c r="B5833" t="s">
        <v>947</v>
      </c>
    </row>
    <row r="5834" spans="2:2" x14ac:dyDescent="0.3">
      <c r="B5834" t="s">
        <v>388</v>
      </c>
    </row>
    <row r="5835" spans="2:2" x14ac:dyDescent="0.3">
      <c r="B5835" t="s">
        <v>325</v>
      </c>
    </row>
    <row r="5836" spans="2:2" x14ac:dyDescent="0.3">
      <c r="B5836" t="s">
        <v>554</v>
      </c>
    </row>
    <row r="5837" spans="2:2" x14ac:dyDescent="0.3">
      <c r="B5837" t="s">
        <v>794</v>
      </c>
    </row>
    <row r="5838" spans="2:2" x14ac:dyDescent="0.3">
      <c r="B5838" t="s">
        <v>649</v>
      </c>
    </row>
    <row r="5839" spans="2:2" x14ac:dyDescent="0.3">
      <c r="B5839" t="s">
        <v>500</v>
      </c>
    </row>
    <row r="5840" spans="2:2" x14ac:dyDescent="0.3">
      <c r="B5840" t="s">
        <v>671</v>
      </c>
    </row>
    <row r="5841" spans="2:2" x14ac:dyDescent="0.3">
      <c r="B5841" t="s">
        <v>554</v>
      </c>
    </row>
    <row r="5842" spans="2:2" x14ac:dyDescent="0.3">
      <c r="B5842" t="s">
        <v>537</v>
      </c>
    </row>
    <row r="5843" spans="2:2" x14ac:dyDescent="0.3">
      <c r="B5843" t="s">
        <v>373</v>
      </c>
    </row>
    <row r="5844" spans="2:2" x14ac:dyDescent="0.3">
      <c r="B5844" t="s">
        <v>752</v>
      </c>
    </row>
    <row r="5845" spans="2:2" x14ac:dyDescent="0.3">
      <c r="B5845" t="s">
        <v>488</v>
      </c>
    </row>
    <row r="5846" spans="2:2" x14ac:dyDescent="0.3">
      <c r="B5846" t="s">
        <v>373</v>
      </c>
    </row>
    <row r="5847" spans="2:2" x14ac:dyDescent="0.3">
      <c r="B5847" t="s">
        <v>176</v>
      </c>
    </row>
    <row r="5848" spans="2:2" x14ac:dyDescent="0.3">
      <c r="B5848" t="s">
        <v>174</v>
      </c>
    </row>
    <row r="5849" spans="2:2" x14ac:dyDescent="0.3">
      <c r="B5849" t="s">
        <v>326</v>
      </c>
    </row>
    <row r="5850" spans="2:2" x14ac:dyDescent="0.3">
      <c r="B5850" t="s">
        <v>298</v>
      </c>
    </row>
    <row r="5851" spans="2:2" x14ac:dyDescent="0.3">
      <c r="B5851" t="s">
        <v>190</v>
      </c>
    </row>
    <row r="5852" spans="2:2" x14ac:dyDescent="0.3">
      <c r="B5852" t="s">
        <v>560</v>
      </c>
    </row>
    <row r="5853" spans="2:2" x14ac:dyDescent="0.3">
      <c r="B5853" t="s">
        <v>300</v>
      </c>
    </row>
    <row r="5854" spans="2:2" x14ac:dyDescent="0.3">
      <c r="B5854" t="s">
        <v>422</v>
      </c>
    </row>
    <row r="5855" spans="2:2" x14ac:dyDescent="0.3">
      <c r="B5855" t="s">
        <v>373</v>
      </c>
    </row>
    <row r="5856" spans="2:2" x14ac:dyDescent="0.3">
      <c r="B5856" t="s">
        <v>791</v>
      </c>
    </row>
    <row r="5857" spans="2:2" x14ac:dyDescent="0.3">
      <c r="B5857" t="s">
        <v>358</v>
      </c>
    </row>
    <row r="5858" spans="2:2" x14ac:dyDescent="0.3">
      <c r="B5858" t="s">
        <v>554</v>
      </c>
    </row>
    <row r="5859" spans="2:2" x14ac:dyDescent="0.3">
      <c r="B5859" t="s">
        <v>281</v>
      </c>
    </row>
    <row r="5860" spans="2:2" x14ac:dyDescent="0.3">
      <c r="B5860" t="s">
        <v>373</v>
      </c>
    </row>
    <row r="5861" spans="2:2" x14ac:dyDescent="0.3">
      <c r="B5861" t="s">
        <v>298</v>
      </c>
    </row>
    <row r="5862" spans="2:2" x14ac:dyDescent="0.3">
      <c r="B5862" t="s">
        <v>373</v>
      </c>
    </row>
    <row r="5863" spans="2:2" x14ac:dyDescent="0.3">
      <c r="B5863" t="s">
        <v>886</v>
      </c>
    </row>
    <row r="5864" spans="2:2" x14ac:dyDescent="0.3">
      <c r="B5864" t="s">
        <v>542</v>
      </c>
    </row>
    <row r="5865" spans="2:2" x14ac:dyDescent="0.3">
      <c r="B5865" t="s">
        <v>556</v>
      </c>
    </row>
    <row r="5866" spans="2:2" x14ac:dyDescent="0.3">
      <c r="B5866" t="s">
        <v>298</v>
      </c>
    </row>
    <row r="5867" spans="2:2" x14ac:dyDescent="0.3">
      <c r="B5867" t="s">
        <v>177</v>
      </c>
    </row>
    <row r="5868" spans="2:2" x14ac:dyDescent="0.3">
      <c r="B5868" t="s">
        <v>443</v>
      </c>
    </row>
    <row r="5869" spans="2:2" x14ac:dyDescent="0.3">
      <c r="B5869" t="s">
        <v>443</v>
      </c>
    </row>
    <row r="5870" spans="2:2" x14ac:dyDescent="0.3">
      <c r="B5870" t="s">
        <v>373</v>
      </c>
    </row>
    <row r="5871" spans="2:2" x14ac:dyDescent="0.3">
      <c r="B5871" t="s">
        <v>948</v>
      </c>
    </row>
    <row r="5872" spans="2:2" x14ac:dyDescent="0.3">
      <c r="B5872" t="s">
        <v>949</v>
      </c>
    </row>
    <row r="5873" spans="2:2" x14ac:dyDescent="0.3">
      <c r="B5873" t="s">
        <v>443</v>
      </c>
    </row>
    <row r="5874" spans="2:2" x14ac:dyDescent="0.3">
      <c r="B5874" t="s">
        <v>373</v>
      </c>
    </row>
    <row r="5875" spans="2:2" x14ac:dyDescent="0.3">
      <c r="B5875" t="s">
        <v>950</v>
      </c>
    </row>
    <row r="5876" spans="2:2" x14ac:dyDescent="0.3">
      <c r="B5876" t="s">
        <v>479</v>
      </c>
    </row>
    <row r="5877" spans="2:2" x14ac:dyDescent="0.3">
      <c r="B5877" t="s">
        <v>325</v>
      </c>
    </row>
    <row r="5878" spans="2:2" x14ac:dyDescent="0.3">
      <c r="B5878" t="s">
        <v>951</v>
      </c>
    </row>
    <row r="5879" spans="2:2" x14ac:dyDescent="0.3">
      <c r="B5879" t="s">
        <v>443</v>
      </c>
    </row>
    <row r="5880" spans="2:2" x14ac:dyDescent="0.3">
      <c r="B5880" t="s">
        <v>566</v>
      </c>
    </row>
    <row r="5881" spans="2:2" x14ac:dyDescent="0.3">
      <c r="B5881" t="s">
        <v>952</v>
      </c>
    </row>
    <row r="5882" spans="2:2" x14ac:dyDescent="0.3">
      <c r="B5882" t="s">
        <v>278</v>
      </c>
    </row>
    <row r="5883" spans="2:2" x14ac:dyDescent="0.3">
      <c r="B5883" t="s">
        <v>556</v>
      </c>
    </row>
    <row r="5884" spans="2:2" x14ac:dyDescent="0.3">
      <c r="B5884" t="s">
        <v>712</v>
      </c>
    </row>
    <row r="5885" spans="2:2" x14ac:dyDescent="0.3">
      <c r="B5885" t="s">
        <v>341</v>
      </c>
    </row>
    <row r="5886" spans="2:2" x14ac:dyDescent="0.3">
      <c r="B5886" t="s">
        <v>579</v>
      </c>
    </row>
    <row r="5887" spans="2:2" x14ac:dyDescent="0.3">
      <c r="B5887" t="s">
        <v>953</v>
      </c>
    </row>
    <row r="5888" spans="2:2" x14ac:dyDescent="0.3">
      <c r="B5888" t="s">
        <v>443</v>
      </c>
    </row>
    <row r="5889" spans="2:2" x14ac:dyDescent="0.3">
      <c r="B5889" t="s">
        <v>649</v>
      </c>
    </row>
    <row r="5890" spans="2:2" x14ac:dyDescent="0.3">
      <c r="B5890" t="s">
        <v>190</v>
      </c>
    </row>
    <row r="5891" spans="2:2" x14ac:dyDescent="0.3">
      <c r="B5891" t="s">
        <v>358</v>
      </c>
    </row>
    <row r="5892" spans="2:2" x14ac:dyDescent="0.3">
      <c r="B5892" t="s">
        <v>443</v>
      </c>
    </row>
    <row r="5893" spans="2:2" x14ac:dyDescent="0.3">
      <c r="B5893" t="s">
        <v>831</v>
      </c>
    </row>
    <row r="5894" spans="2:2" x14ac:dyDescent="0.3">
      <c r="B5894" t="s">
        <v>554</v>
      </c>
    </row>
    <row r="5895" spans="2:2" x14ac:dyDescent="0.3">
      <c r="B5895" t="s">
        <v>954</v>
      </c>
    </row>
    <row r="5896" spans="2:2" x14ac:dyDescent="0.3">
      <c r="B5896" t="s">
        <v>926</v>
      </c>
    </row>
    <row r="5897" spans="2:2" x14ac:dyDescent="0.3">
      <c r="B5897" t="s">
        <v>543</v>
      </c>
    </row>
    <row r="5898" spans="2:2" x14ac:dyDescent="0.3">
      <c r="B5898" t="s">
        <v>494</v>
      </c>
    </row>
    <row r="5899" spans="2:2" x14ac:dyDescent="0.3">
      <c r="B5899" t="s">
        <v>500</v>
      </c>
    </row>
    <row r="5900" spans="2:2" x14ac:dyDescent="0.3">
      <c r="B5900" t="s">
        <v>955</v>
      </c>
    </row>
    <row r="5901" spans="2:2" x14ac:dyDescent="0.3">
      <c r="B5901" t="s">
        <v>660</v>
      </c>
    </row>
    <row r="5902" spans="2:2" x14ac:dyDescent="0.3">
      <c r="B5902" t="s">
        <v>956</v>
      </c>
    </row>
    <row r="5903" spans="2:2" x14ac:dyDescent="0.3">
      <c r="B5903" t="s">
        <v>850</v>
      </c>
    </row>
    <row r="5904" spans="2:2" x14ac:dyDescent="0.3">
      <c r="B5904" t="s">
        <v>829</v>
      </c>
    </row>
    <row r="5905" spans="2:2" x14ac:dyDescent="0.3">
      <c r="B5905" t="s">
        <v>552</v>
      </c>
    </row>
    <row r="5906" spans="2:2" x14ac:dyDescent="0.3">
      <c r="B5906" t="s">
        <v>401</v>
      </c>
    </row>
    <row r="5907" spans="2:2" x14ac:dyDescent="0.3">
      <c r="B5907" t="s">
        <v>298</v>
      </c>
    </row>
    <row r="5908" spans="2:2" x14ac:dyDescent="0.3">
      <c r="B5908" t="s">
        <v>341</v>
      </c>
    </row>
    <row r="5909" spans="2:2" x14ac:dyDescent="0.3">
      <c r="B5909" t="s">
        <v>479</v>
      </c>
    </row>
    <row r="5910" spans="2:2" x14ac:dyDescent="0.3">
      <c r="B5910" t="s">
        <v>322</v>
      </c>
    </row>
    <row r="5911" spans="2:2" x14ac:dyDescent="0.3">
      <c r="B5911" t="s">
        <v>395</v>
      </c>
    </row>
    <row r="5912" spans="2:2" x14ac:dyDescent="0.3">
      <c r="B5912" t="s">
        <v>373</v>
      </c>
    </row>
    <row r="5913" spans="2:2" x14ac:dyDescent="0.3">
      <c r="B5913" t="s">
        <v>957</v>
      </c>
    </row>
    <row r="5914" spans="2:2" x14ac:dyDescent="0.3">
      <c r="B5914" t="s">
        <v>672</v>
      </c>
    </row>
    <row r="5915" spans="2:2" x14ac:dyDescent="0.3">
      <c r="B5915" t="s">
        <v>570</v>
      </c>
    </row>
    <row r="5916" spans="2:2" x14ac:dyDescent="0.3">
      <c r="B5916" t="s">
        <v>958</v>
      </c>
    </row>
    <row r="5917" spans="2:2" x14ac:dyDescent="0.3">
      <c r="B5917" t="s">
        <v>373</v>
      </c>
    </row>
    <row r="5918" spans="2:2" x14ac:dyDescent="0.3">
      <c r="B5918" t="s">
        <v>443</v>
      </c>
    </row>
    <row r="5919" spans="2:2" x14ac:dyDescent="0.3">
      <c r="B5919" t="s">
        <v>554</v>
      </c>
    </row>
    <row r="5920" spans="2:2" x14ac:dyDescent="0.3">
      <c r="B5920" t="s">
        <v>602</v>
      </c>
    </row>
    <row r="5921" spans="2:2" x14ac:dyDescent="0.3">
      <c r="B5921" t="s">
        <v>373</v>
      </c>
    </row>
    <row r="5922" spans="2:2" x14ac:dyDescent="0.3">
      <c r="B5922" t="s">
        <v>479</v>
      </c>
    </row>
    <row r="5923" spans="2:2" x14ac:dyDescent="0.3">
      <c r="B5923" t="s">
        <v>381</v>
      </c>
    </row>
    <row r="5924" spans="2:2" x14ac:dyDescent="0.3">
      <c r="B5924" t="s">
        <v>373</v>
      </c>
    </row>
    <row r="5925" spans="2:2" x14ac:dyDescent="0.3">
      <c r="B5925" t="s">
        <v>243</v>
      </c>
    </row>
    <row r="5926" spans="2:2" x14ac:dyDescent="0.3">
      <c r="B5926" t="s">
        <v>649</v>
      </c>
    </row>
    <row r="5927" spans="2:2" x14ac:dyDescent="0.3">
      <c r="B5927" t="s">
        <v>959</v>
      </c>
    </row>
    <row r="5928" spans="2:2" x14ac:dyDescent="0.3">
      <c r="B5928" t="s">
        <v>325</v>
      </c>
    </row>
    <row r="5929" spans="2:2" x14ac:dyDescent="0.3">
      <c r="B5929" t="s">
        <v>443</v>
      </c>
    </row>
    <row r="5930" spans="2:2" x14ac:dyDescent="0.3">
      <c r="B5930" t="s">
        <v>298</v>
      </c>
    </row>
    <row r="5931" spans="2:2" x14ac:dyDescent="0.3">
      <c r="B5931" t="s">
        <v>300</v>
      </c>
    </row>
    <row r="5932" spans="2:2" x14ac:dyDescent="0.3">
      <c r="B5932" t="s">
        <v>190</v>
      </c>
    </row>
    <row r="5933" spans="2:2" x14ac:dyDescent="0.3">
      <c r="B5933" t="s">
        <v>886</v>
      </c>
    </row>
    <row r="5934" spans="2:2" x14ac:dyDescent="0.3">
      <c r="B5934" t="s">
        <v>278</v>
      </c>
    </row>
    <row r="5935" spans="2:2" x14ac:dyDescent="0.3">
      <c r="B5935" t="s">
        <v>373</v>
      </c>
    </row>
    <row r="5936" spans="2:2" x14ac:dyDescent="0.3">
      <c r="B5936" t="s">
        <v>443</v>
      </c>
    </row>
    <row r="5937" spans="2:2" x14ac:dyDescent="0.3">
      <c r="B5937" t="s">
        <v>325</v>
      </c>
    </row>
    <row r="5938" spans="2:2" x14ac:dyDescent="0.3">
      <c r="B5938" t="s">
        <v>298</v>
      </c>
    </row>
    <row r="5939" spans="2:2" x14ac:dyDescent="0.3">
      <c r="B5939" t="s">
        <v>358</v>
      </c>
    </row>
    <row r="5940" spans="2:2" x14ac:dyDescent="0.3">
      <c r="B5940" t="s">
        <v>278</v>
      </c>
    </row>
    <row r="5941" spans="2:2" x14ac:dyDescent="0.3">
      <c r="B5941" t="s">
        <v>373</v>
      </c>
    </row>
    <row r="5942" spans="2:2" x14ac:dyDescent="0.3">
      <c r="B5942" t="s">
        <v>630</v>
      </c>
    </row>
    <row r="5943" spans="2:2" x14ac:dyDescent="0.3">
      <c r="B5943" t="s">
        <v>443</v>
      </c>
    </row>
    <row r="5944" spans="2:2" x14ac:dyDescent="0.3">
      <c r="B5944" t="s">
        <v>325</v>
      </c>
    </row>
    <row r="5945" spans="2:2" x14ac:dyDescent="0.3">
      <c r="B5945" t="s">
        <v>541</v>
      </c>
    </row>
    <row r="5946" spans="2:2" x14ac:dyDescent="0.3">
      <c r="B5946" t="s">
        <v>443</v>
      </c>
    </row>
    <row r="5947" spans="2:2" x14ac:dyDescent="0.3">
      <c r="B5947" t="s">
        <v>929</v>
      </c>
    </row>
    <row r="5948" spans="2:2" x14ac:dyDescent="0.3">
      <c r="B5948" t="s">
        <v>960</v>
      </c>
    </row>
    <row r="5949" spans="2:2" x14ac:dyDescent="0.3">
      <c r="B5949" t="s">
        <v>348</v>
      </c>
    </row>
    <row r="5950" spans="2:2" x14ac:dyDescent="0.3">
      <c r="B5950" t="s">
        <v>298</v>
      </c>
    </row>
    <row r="5951" spans="2:2" x14ac:dyDescent="0.3">
      <c r="B5951" t="s">
        <v>384</v>
      </c>
    </row>
    <row r="5952" spans="2:2" x14ac:dyDescent="0.3">
      <c r="B5952" t="s">
        <v>961</v>
      </c>
    </row>
    <row r="5953" spans="2:2" x14ac:dyDescent="0.3">
      <c r="B5953" t="s">
        <v>414</v>
      </c>
    </row>
    <row r="5954" spans="2:2" x14ac:dyDescent="0.3">
      <c r="B5954" t="s">
        <v>712</v>
      </c>
    </row>
    <row r="5955" spans="2:2" x14ac:dyDescent="0.3">
      <c r="B5955" t="s">
        <v>373</v>
      </c>
    </row>
    <row r="5956" spans="2:2" x14ac:dyDescent="0.3">
      <c r="B5956" t="s">
        <v>325</v>
      </c>
    </row>
    <row r="5957" spans="2:2" x14ac:dyDescent="0.3">
      <c r="B5957" t="s">
        <v>693</v>
      </c>
    </row>
    <row r="5958" spans="2:2" x14ac:dyDescent="0.3">
      <c r="B5958" t="s">
        <v>595</v>
      </c>
    </row>
    <row r="5959" spans="2:2" x14ac:dyDescent="0.3">
      <c r="B5959" t="s">
        <v>196</v>
      </c>
    </row>
    <row r="5960" spans="2:2" x14ac:dyDescent="0.3">
      <c r="B5960" t="s">
        <v>183</v>
      </c>
    </row>
    <row r="5961" spans="2:2" x14ac:dyDescent="0.3">
      <c r="B5961" t="s">
        <v>325</v>
      </c>
    </row>
    <row r="5962" spans="2:2" x14ac:dyDescent="0.3">
      <c r="B5962" t="s">
        <v>589</v>
      </c>
    </row>
    <row r="5963" spans="2:2" x14ac:dyDescent="0.3">
      <c r="B5963" t="s">
        <v>479</v>
      </c>
    </row>
    <row r="5964" spans="2:2" x14ac:dyDescent="0.3">
      <c r="B5964" t="s">
        <v>443</v>
      </c>
    </row>
    <row r="5965" spans="2:2" x14ac:dyDescent="0.3">
      <c r="B5965" t="s">
        <v>298</v>
      </c>
    </row>
    <row r="5966" spans="2:2" x14ac:dyDescent="0.3">
      <c r="B5966" t="s">
        <v>300</v>
      </c>
    </row>
    <row r="5967" spans="2:2" x14ac:dyDescent="0.3">
      <c r="B5967" t="s">
        <v>962</v>
      </c>
    </row>
    <row r="5968" spans="2:2" x14ac:dyDescent="0.3">
      <c r="B5968" t="s">
        <v>636</v>
      </c>
    </row>
    <row r="5969" spans="2:2" x14ac:dyDescent="0.3">
      <c r="B5969" t="s">
        <v>182</v>
      </c>
    </row>
    <row r="5970" spans="2:2" x14ac:dyDescent="0.3">
      <c r="B5970" t="s">
        <v>891</v>
      </c>
    </row>
    <row r="5971" spans="2:2" x14ac:dyDescent="0.3">
      <c r="B5971" t="s">
        <v>284</v>
      </c>
    </row>
    <row r="5972" spans="2:2" x14ac:dyDescent="0.3">
      <c r="B5972" t="s">
        <v>201</v>
      </c>
    </row>
    <row r="5973" spans="2:2" x14ac:dyDescent="0.3">
      <c r="B5973" t="s">
        <v>636</v>
      </c>
    </row>
    <row r="5974" spans="2:2" x14ac:dyDescent="0.3">
      <c r="B5974" t="s">
        <v>373</v>
      </c>
    </row>
    <row r="5975" spans="2:2" x14ac:dyDescent="0.3">
      <c r="B5975" t="s">
        <v>534</v>
      </c>
    </row>
    <row r="5976" spans="2:2" x14ac:dyDescent="0.3">
      <c r="B5976" t="s">
        <v>188</v>
      </c>
    </row>
    <row r="5977" spans="2:2" x14ac:dyDescent="0.3">
      <c r="B5977" t="s">
        <v>408</v>
      </c>
    </row>
    <row r="5978" spans="2:2" x14ac:dyDescent="0.3">
      <c r="B5978" t="s">
        <v>325</v>
      </c>
    </row>
    <row r="5979" spans="2:2" x14ac:dyDescent="0.3">
      <c r="B5979" t="s">
        <v>373</v>
      </c>
    </row>
    <row r="5980" spans="2:2" x14ac:dyDescent="0.3">
      <c r="B5980" t="s">
        <v>963</v>
      </c>
    </row>
    <row r="5981" spans="2:2" x14ac:dyDescent="0.3">
      <c r="B5981" t="s">
        <v>541</v>
      </c>
    </row>
    <row r="5982" spans="2:2" x14ac:dyDescent="0.3">
      <c r="B5982" t="s">
        <v>298</v>
      </c>
    </row>
    <row r="5983" spans="2:2" x14ac:dyDescent="0.3">
      <c r="B5983" t="s">
        <v>602</v>
      </c>
    </row>
    <row r="5984" spans="2:2" x14ac:dyDescent="0.3">
      <c r="B5984" t="s">
        <v>964</v>
      </c>
    </row>
    <row r="5985" spans="2:2" x14ac:dyDescent="0.3">
      <c r="B5985" t="s">
        <v>443</v>
      </c>
    </row>
    <row r="5986" spans="2:2" x14ac:dyDescent="0.3">
      <c r="B5986" t="s">
        <v>300</v>
      </c>
    </row>
    <row r="5987" spans="2:2" x14ac:dyDescent="0.3">
      <c r="B5987" t="s">
        <v>833</v>
      </c>
    </row>
    <row r="5988" spans="2:2" x14ac:dyDescent="0.3">
      <c r="B5988" t="s">
        <v>245</v>
      </c>
    </row>
    <row r="5989" spans="2:2" x14ac:dyDescent="0.3">
      <c r="B5989" t="s">
        <v>190</v>
      </c>
    </row>
    <row r="5990" spans="2:2" x14ac:dyDescent="0.3">
      <c r="B5990" t="s">
        <v>803</v>
      </c>
    </row>
    <row r="5991" spans="2:2" x14ac:dyDescent="0.3">
      <c r="B5991" t="s">
        <v>190</v>
      </c>
    </row>
    <row r="5992" spans="2:2" x14ac:dyDescent="0.3">
      <c r="B5992" t="s">
        <v>649</v>
      </c>
    </row>
    <row r="5993" spans="2:2" x14ac:dyDescent="0.3">
      <c r="B5993" t="s">
        <v>831</v>
      </c>
    </row>
    <row r="5994" spans="2:2" x14ac:dyDescent="0.3">
      <c r="B5994" t="s">
        <v>278</v>
      </c>
    </row>
    <row r="5995" spans="2:2" x14ac:dyDescent="0.3">
      <c r="B5995" t="s">
        <v>233</v>
      </c>
    </row>
    <row r="5996" spans="2:2" x14ac:dyDescent="0.3">
      <c r="B5996" t="s">
        <v>190</v>
      </c>
    </row>
    <row r="5997" spans="2:2" x14ac:dyDescent="0.3">
      <c r="B5997" t="s">
        <v>543</v>
      </c>
    </row>
    <row r="5998" spans="2:2" x14ac:dyDescent="0.3">
      <c r="B5998" t="s">
        <v>373</v>
      </c>
    </row>
    <row r="5999" spans="2:2" x14ac:dyDescent="0.3">
      <c r="B5999" t="s">
        <v>494</v>
      </c>
    </row>
    <row r="6000" spans="2:2" x14ac:dyDescent="0.3">
      <c r="B6000" t="s">
        <v>965</v>
      </c>
    </row>
    <row r="6001" spans="2:2" x14ac:dyDescent="0.3">
      <c r="B6001" t="s">
        <v>966</v>
      </c>
    </row>
    <row r="6002" spans="2:2" x14ac:dyDescent="0.3">
      <c r="B6002" t="s">
        <v>500</v>
      </c>
    </row>
    <row r="6003" spans="2:2" x14ac:dyDescent="0.3">
      <c r="B6003" t="s">
        <v>443</v>
      </c>
    </row>
    <row r="6004" spans="2:2" x14ac:dyDescent="0.3">
      <c r="B6004" t="s">
        <v>829</v>
      </c>
    </row>
    <row r="6005" spans="2:2" x14ac:dyDescent="0.3">
      <c r="B6005" t="s">
        <v>191</v>
      </c>
    </row>
    <row r="6006" spans="2:2" x14ac:dyDescent="0.3">
      <c r="B6006" t="s">
        <v>298</v>
      </c>
    </row>
    <row r="6007" spans="2:2" x14ac:dyDescent="0.3">
      <c r="B6007" t="s">
        <v>298</v>
      </c>
    </row>
    <row r="6008" spans="2:2" x14ac:dyDescent="0.3">
      <c r="B6008" t="s">
        <v>967</v>
      </c>
    </row>
    <row r="6009" spans="2:2" x14ac:dyDescent="0.3">
      <c r="B6009" t="s">
        <v>477</v>
      </c>
    </row>
    <row r="6010" spans="2:2" x14ac:dyDescent="0.3">
      <c r="B6010" t="s">
        <v>353</v>
      </c>
    </row>
    <row r="6011" spans="2:2" x14ac:dyDescent="0.3">
      <c r="B6011" t="s">
        <v>243</v>
      </c>
    </row>
    <row r="6012" spans="2:2" x14ac:dyDescent="0.3">
      <c r="B6012" t="s">
        <v>409</v>
      </c>
    </row>
    <row r="6013" spans="2:2" x14ac:dyDescent="0.3">
      <c r="B6013" t="s">
        <v>323</v>
      </c>
    </row>
    <row r="6014" spans="2:2" x14ac:dyDescent="0.3">
      <c r="B6014" t="s">
        <v>392</v>
      </c>
    </row>
    <row r="6015" spans="2:2" x14ac:dyDescent="0.3">
      <c r="B6015" t="s">
        <v>278</v>
      </c>
    </row>
    <row r="6016" spans="2:2" x14ac:dyDescent="0.3">
      <c r="B6016" t="s">
        <v>479</v>
      </c>
    </row>
    <row r="6017" spans="2:2" x14ac:dyDescent="0.3">
      <c r="B6017" t="s">
        <v>243</v>
      </c>
    </row>
    <row r="6018" spans="2:2" x14ac:dyDescent="0.3">
      <c r="B6018" t="s">
        <v>392</v>
      </c>
    </row>
    <row r="6019" spans="2:2" x14ac:dyDescent="0.3">
      <c r="B6019" t="s">
        <v>278</v>
      </c>
    </row>
    <row r="6020" spans="2:2" x14ac:dyDescent="0.3">
      <c r="B6020" t="s">
        <v>177</v>
      </c>
    </row>
    <row r="6021" spans="2:2" x14ac:dyDescent="0.3">
      <c r="B6021" t="s">
        <v>443</v>
      </c>
    </row>
    <row r="6022" spans="2:2" x14ac:dyDescent="0.3">
      <c r="B6022" t="s">
        <v>298</v>
      </c>
    </row>
    <row r="6023" spans="2:2" x14ac:dyDescent="0.3">
      <c r="B6023" t="s">
        <v>298</v>
      </c>
    </row>
    <row r="6024" spans="2:2" x14ac:dyDescent="0.3">
      <c r="B6024" t="s">
        <v>486</v>
      </c>
    </row>
    <row r="6025" spans="2:2" x14ac:dyDescent="0.3">
      <c r="B6025" t="s">
        <v>373</v>
      </c>
    </row>
    <row r="6026" spans="2:2" x14ac:dyDescent="0.3">
      <c r="B6026" t="s">
        <v>968</v>
      </c>
    </row>
    <row r="6027" spans="2:2" x14ac:dyDescent="0.3">
      <c r="B6027" t="s">
        <v>186</v>
      </c>
    </row>
    <row r="6028" spans="2:2" x14ac:dyDescent="0.3">
      <c r="B6028" t="s">
        <v>478</v>
      </c>
    </row>
    <row r="6029" spans="2:2" x14ac:dyDescent="0.3">
      <c r="B6029" t="s">
        <v>186</v>
      </c>
    </row>
    <row r="6030" spans="2:2" x14ac:dyDescent="0.3">
      <c r="B6030" t="s">
        <v>190</v>
      </c>
    </row>
    <row r="6031" spans="2:2" x14ac:dyDescent="0.3">
      <c r="B6031" t="s">
        <v>479</v>
      </c>
    </row>
    <row r="6032" spans="2:2" x14ac:dyDescent="0.3">
      <c r="B6032" t="s">
        <v>479</v>
      </c>
    </row>
    <row r="6033" spans="2:2" x14ac:dyDescent="0.3">
      <c r="B6033" t="s">
        <v>443</v>
      </c>
    </row>
    <row r="6034" spans="2:2" x14ac:dyDescent="0.3">
      <c r="B6034" t="s">
        <v>543</v>
      </c>
    </row>
    <row r="6035" spans="2:2" x14ac:dyDescent="0.3">
      <c r="B6035" t="s">
        <v>443</v>
      </c>
    </row>
    <row r="6036" spans="2:2" x14ac:dyDescent="0.3">
      <c r="B6036" t="s">
        <v>487</v>
      </c>
    </row>
    <row r="6037" spans="2:2" x14ac:dyDescent="0.3">
      <c r="B6037" t="s">
        <v>611</v>
      </c>
    </row>
    <row r="6038" spans="2:2" x14ac:dyDescent="0.3">
      <c r="B6038" t="s">
        <v>969</v>
      </c>
    </row>
    <row r="6039" spans="2:2" x14ac:dyDescent="0.3">
      <c r="B6039" t="s">
        <v>298</v>
      </c>
    </row>
    <row r="6040" spans="2:2" x14ac:dyDescent="0.3">
      <c r="B6040" t="s">
        <v>443</v>
      </c>
    </row>
    <row r="6041" spans="2:2" x14ac:dyDescent="0.3">
      <c r="B6041" t="s">
        <v>341</v>
      </c>
    </row>
    <row r="6042" spans="2:2" x14ac:dyDescent="0.3">
      <c r="B6042" t="s">
        <v>298</v>
      </c>
    </row>
    <row r="6043" spans="2:2" x14ac:dyDescent="0.3">
      <c r="B6043" t="s">
        <v>300</v>
      </c>
    </row>
    <row r="6044" spans="2:2" x14ac:dyDescent="0.3">
      <c r="B6044" t="s">
        <v>190</v>
      </c>
    </row>
    <row r="6045" spans="2:2" x14ac:dyDescent="0.3">
      <c r="B6045" t="s">
        <v>278</v>
      </c>
    </row>
    <row r="6046" spans="2:2" x14ac:dyDescent="0.3">
      <c r="B6046" t="s">
        <v>373</v>
      </c>
    </row>
    <row r="6047" spans="2:2" x14ac:dyDescent="0.3">
      <c r="B6047" t="s">
        <v>228</v>
      </c>
    </row>
    <row r="6048" spans="2:2" x14ac:dyDescent="0.3">
      <c r="B6048" t="s">
        <v>388</v>
      </c>
    </row>
    <row r="6049" spans="2:2" x14ac:dyDescent="0.3">
      <c r="B6049" t="s">
        <v>286</v>
      </c>
    </row>
    <row r="6050" spans="2:2" x14ac:dyDescent="0.3">
      <c r="B6050" t="s">
        <v>443</v>
      </c>
    </row>
    <row r="6051" spans="2:2" x14ac:dyDescent="0.3">
      <c r="B6051" t="s">
        <v>373</v>
      </c>
    </row>
    <row r="6052" spans="2:2" x14ac:dyDescent="0.3">
      <c r="B6052" t="s">
        <v>436</v>
      </c>
    </row>
    <row r="6053" spans="2:2" x14ac:dyDescent="0.3">
      <c r="B6053" t="s">
        <v>392</v>
      </c>
    </row>
    <row r="6054" spans="2:2" x14ac:dyDescent="0.3">
      <c r="B6054" t="s">
        <v>630</v>
      </c>
    </row>
    <row r="6055" spans="2:2" x14ac:dyDescent="0.3">
      <c r="B6055" t="s">
        <v>970</v>
      </c>
    </row>
    <row r="6056" spans="2:2" x14ac:dyDescent="0.3">
      <c r="B6056" t="s">
        <v>433</v>
      </c>
    </row>
    <row r="6057" spans="2:2" x14ac:dyDescent="0.3">
      <c r="B6057" t="s">
        <v>442</v>
      </c>
    </row>
    <row r="6058" spans="2:2" x14ac:dyDescent="0.3">
      <c r="B6058" t="s">
        <v>278</v>
      </c>
    </row>
    <row r="6059" spans="2:2" x14ac:dyDescent="0.3">
      <c r="B6059" t="s">
        <v>602</v>
      </c>
    </row>
    <row r="6060" spans="2:2" x14ac:dyDescent="0.3">
      <c r="B6060" t="s">
        <v>554</v>
      </c>
    </row>
    <row r="6061" spans="2:2" x14ac:dyDescent="0.3">
      <c r="B6061" t="s">
        <v>602</v>
      </c>
    </row>
    <row r="6062" spans="2:2" x14ac:dyDescent="0.3">
      <c r="B6062" t="s">
        <v>300</v>
      </c>
    </row>
    <row r="6063" spans="2:2" x14ac:dyDescent="0.3">
      <c r="B6063" t="s">
        <v>971</v>
      </c>
    </row>
    <row r="6064" spans="2:2" x14ac:dyDescent="0.3">
      <c r="B6064" t="s">
        <v>345</v>
      </c>
    </row>
    <row r="6065" spans="2:2" x14ac:dyDescent="0.3">
      <c r="B6065" t="s">
        <v>579</v>
      </c>
    </row>
    <row r="6066" spans="2:2" x14ac:dyDescent="0.3">
      <c r="B6066" t="s">
        <v>190</v>
      </c>
    </row>
    <row r="6067" spans="2:2" x14ac:dyDescent="0.3">
      <c r="B6067" t="s">
        <v>326</v>
      </c>
    </row>
    <row r="6068" spans="2:2" x14ac:dyDescent="0.3">
      <c r="B6068" t="s">
        <v>286</v>
      </c>
    </row>
    <row r="6069" spans="2:2" x14ac:dyDescent="0.3">
      <c r="B6069" t="s">
        <v>972</v>
      </c>
    </row>
    <row r="6070" spans="2:2" x14ac:dyDescent="0.3">
      <c r="B6070" t="s">
        <v>443</v>
      </c>
    </row>
    <row r="6071" spans="2:2" x14ac:dyDescent="0.3">
      <c r="B6071" t="s">
        <v>973</v>
      </c>
    </row>
    <row r="6072" spans="2:2" x14ac:dyDescent="0.3">
      <c r="B6072" t="s">
        <v>712</v>
      </c>
    </row>
    <row r="6073" spans="2:2" x14ac:dyDescent="0.3">
      <c r="B6073" t="s">
        <v>443</v>
      </c>
    </row>
    <row r="6074" spans="2:2" x14ac:dyDescent="0.3">
      <c r="B6074" t="s">
        <v>712</v>
      </c>
    </row>
    <row r="6075" spans="2:2" x14ac:dyDescent="0.3">
      <c r="B6075" t="s">
        <v>974</v>
      </c>
    </row>
    <row r="6076" spans="2:2" x14ac:dyDescent="0.3">
      <c r="B6076" t="s">
        <v>443</v>
      </c>
    </row>
    <row r="6077" spans="2:2" x14ac:dyDescent="0.3">
      <c r="B6077" t="s">
        <v>373</v>
      </c>
    </row>
    <row r="6078" spans="2:2" x14ac:dyDescent="0.3">
      <c r="B6078" t="s">
        <v>256</v>
      </c>
    </row>
    <row r="6079" spans="2:2" x14ac:dyDescent="0.3">
      <c r="B6079" t="s">
        <v>811</v>
      </c>
    </row>
    <row r="6080" spans="2:2" x14ac:dyDescent="0.3">
      <c r="B6080" t="s">
        <v>443</v>
      </c>
    </row>
    <row r="6081" spans="2:2" x14ac:dyDescent="0.3">
      <c r="B6081" t="s">
        <v>552</v>
      </c>
    </row>
    <row r="6082" spans="2:2" x14ac:dyDescent="0.3">
      <c r="B6082" t="s">
        <v>298</v>
      </c>
    </row>
    <row r="6083" spans="2:2" x14ac:dyDescent="0.3">
      <c r="B6083" t="s">
        <v>176</v>
      </c>
    </row>
    <row r="6084" spans="2:2" x14ac:dyDescent="0.3">
      <c r="B6084" t="s">
        <v>373</v>
      </c>
    </row>
    <row r="6085" spans="2:2" x14ac:dyDescent="0.3">
      <c r="B6085" t="s">
        <v>341</v>
      </c>
    </row>
    <row r="6086" spans="2:2" x14ac:dyDescent="0.3">
      <c r="B6086" t="s">
        <v>592</v>
      </c>
    </row>
    <row r="6087" spans="2:2" x14ac:dyDescent="0.3">
      <c r="B6087" t="s">
        <v>672</v>
      </c>
    </row>
    <row r="6088" spans="2:2" x14ac:dyDescent="0.3">
      <c r="B6088" t="s">
        <v>975</v>
      </c>
    </row>
    <row r="6089" spans="2:2" x14ac:dyDescent="0.3">
      <c r="B6089" t="s">
        <v>770</v>
      </c>
    </row>
    <row r="6090" spans="2:2" x14ac:dyDescent="0.3">
      <c r="B6090" t="s">
        <v>443</v>
      </c>
    </row>
    <row r="6091" spans="2:2" x14ac:dyDescent="0.3">
      <c r="B6091" t="s">
        <v>253</v>
      </c>
    </row>
    <row r="6092" spans="2:2" x14ac:dyDescent="0.3">
      <c r="B6092" t="s">
        <v>755</v>
      </c>
    </row>
    <row r="6093" spans="2:2" x14ac:dyDescent="0.3">
      <c r="B6093" t="s">
        <v>537</v>
      </c>
    </row>
    <row r="6094" spans="2:2" x14ac:dyDescent="0.3">
      <c r="B6094" t="s">
        <v>298</v>
      </c>
    </row>
    <row r="6095" spans="2:2" x14ac:dyDescent="0.3">
      <c r="B6095" t="s">
        <v>278</v>
      </c>
    </row>
    <row r="6096" spans="2:2" x14ac:dyDescent="0.3">
      <c r="B6096" t="s">
        <v>286</v>
      </c>
    </row>
    <row r="6097" spans="2:2" x14ac:dyDescent="0.3">
      <c r="B6097" t="s">
        <v>323</v>
      </c>
    </row>
    <row r="6098" spans="2:2" x14ac:dyDescent="0.3">
      <c r="B6098" t="s">
        <v>602</v>
      </c>
    </row>
    <row r="6099" spans="2:2" x14ac:dyDescent="0.3">
      <c r="B6099" t="s">
        <v>554</v>
      </c>
    </row>
    <row r="6100" spans="2:2" x14ac:dyDescent="0.3">
      <c r="B6100" t="s">
        <v>672</v>
      </c>
    </row>
    <row r="6101" spans="2:2" x14ac:dyDescent="0.3">
      <c r="B6101" t="s">
        <v>976</v>
      </c>
    </row>
    <row r="6102" spans="2:2" x14ac:dyDescent="0.3">
      <c r="B6102" t="s">
        <v>602</v>
      </c>
    </row>
    <row r="6103" spans="2:2" x14ac:dyDescent="0.3">
      <c r="B6103" t="s">
        <v>606</v>
      </c>
    </row>
    <row r="6104" spans="2:2" x14ac:dyDescent="0.3">
      <c r="B6104" t="s">
        <v>977</v>
      </c>
    </row>
    <row r="6105" spans="2:2" x14ac:dyDescent="0.3">
      <c r="B6105" t="s">
        <v>300</v>
      </c>
    </row>
    <row r="6106" spans="2:2" x14ac:dyDescent="0.3">
      <c r="B6106" t="s">
        <v>321</v>
      </c>
    </row>
    <row r="6107" spans="2:2" x14ac:dyDescent="0.3">
      <c r="B6107" t="s">
        <v>373</v>
      </c>
    </row>
    <row r="6108" spans="2:2" x14ac:dyDescent="0.3">
      <c r="B6108" t="s">
        <v>279</v>
      </c>
    </row>
    <row r="6109" spans="2:2" x14ac:dyDescent="0.3">
      <c r="B6109" t="s">
        <v>978</v>
      </c>
    </row>
    <row r="6110" spans="2:2" x14ac:dyDescent="0.3">
      <c r="B6110" t="s">
        <v>344</v>
      </c>
    </row>
    <row r="6111" spans="2:2" x14ac:dyDescent="0.3">
      <c r="B6111" t="s">
        <v>199</v>
      </c>
    </row>
    <row r="6112" spans="2:2" x14ac:dyDescent="0.3">
      <c r="B6112" t="s">
        <v>479</v>
      </c>
    </row>
    <row r="6113" spans="2:2" x14ac:dyDescent="0.3">
      <c r="B6113" t="s">
        <v>554</v>
      </c>
    </row>
    <row r="6114" spans="2:2" x14ac:dyDescent="0.3">
      <c r="B6114" t="s">
        <v>979</v>
      </c>
    </row>
    <row r="6115" spans="2:2" x14ac:dyDescent="0.3">
      <c r="B6115" t="s">
        <v>177</v>
      </c>
    </row>
    <row r="6116" spans="2:2" x14ac:dyDescent="0.3">
      <c r="B6116" t="s">
        <v>324</v>
      </c>
    </row>
    <row r="6117" spans="2:2" x14ac:dyDescent="0.3">
      <c r="B6117" t="s">
        <v>201</v>
      </c>
    </row>
    <row r="6118" spans="2:2" x14ac:dyDescent="0.3">
      <c r="B6118" t="s">
        <v>479</v>
      </c>
    </row>
    <row r="6119" spans="2:2" x14ac:dyDescent="0.3">
      <c r="B6119" t="s">
        <v>353</v>
      </c>
    </row>
    <row r="6120" spans="2:2" x14ac:dyDescent="0.3">
      <c r="B6120" t="s">
        <v>298</v>
      </c>
    </row>
    <row r="6121" spans="2:2" x14ac:dyDescent="0.3">
      <c r="B6121" t="s">
        <v>177</v>
      </c>
    </row>
    <row r="6122" spans="2:2" x14ac:dyDescent="0.3">
      <c r="B6122" t="s">
        <v>456</v>
      </c>
    </row>
    <row r="6123" spans="2:2" x14ac:dyDescent="0.3">
      <c r="B6123" t="s">
        <v>190</v>
      </c>
    </row>
    <row r="6124" spans="2:2" x14ac:dyDescent="0.3">
      <c r="B6124" t="s">
        <v>373</v>
      </c>
    </row>
    <row r="6125" spans="2:2" x14ac:dyDescent="0.3">
      <c r="B6125" t="s">
        <v>592</v>
      </c>
    </row>
    <row r="6126" spans="2:2" x14ac:dyDescent="0.3">
      <c r="B6126" t="s">
        <v>325</v>
      </c>
    </row>
    <row r="6127" spans="2:2" x14ac:dyDescent="0.3">
      <c r="B6127" t="s">
        <v>603</v>
      </c>
    </row>
    <row r="6128" spans="2:2" x14ac:dyDescent="0.3">
      <c r="B6128" t="s">
        <v>489</v>
      </c>
    </row>
    <row r="6129" spans="2:2" x14ac:dyDescent="0.3">
      <c r="B6129" t="s">
        <v>414</v>
      </c>
    </row>
    <row r="6130" spans="2:2" x14ac:dyDescent="0.3">
      <c r="B6130" t="s">
        <v>443</v>
      </c>
    </row>
    <row r="6131" spans="2:2" x14ac:dyDescent="0.3">
      <c r="B6131" t="s">
        <v>411</v>
      </c>
    </row>
    <row r="6132" spans="2:2" x14ac:dyDescent="0.3">
      <c r="B6132" t="s">
        <v>190</v>
      </c>
    </row>
    <row r="6133" spans="2:2" x14ac:dyDescent="0.3">
      <c r="B6133" t="s">
        <v>201</v>
      </c>
    </row>
    <row r="6134" spans="2:2" x14ac:dyDescent="0.3">
      <c r="B6134" t="s">
        <v>298</v>
      </c>
    </row>
    <row r="6135" spans="2:2" x14ac:dyDescent="0.3">
      <c r="B6135" t="s">
        <v>190</v>
      </c>
    </row>
    <row r="6136" spans="2:2" x14ac:dyDescent="0.3">
      <c r="B6136" t="s">
        <v>443</v>
      </c>
    </row>
    <row r="6137" spans="2:2" x14ac:dyDescent="0.3">
      <c r="B6137" t="s">
        <v>803</v>
      </c>
    </row>
    <row r="6138" spans="2:2" x14ac:dyDescent="0.3">
      <c r="B6138" t="s">
        <v>307</v>
      </c>
    </row>
    <row r="6139" spans="2:2" x14ac:dyDescent="0.3">
      <c r="B6139" t="s">
        <v>190</v>
      </c>
    </row>
    <row r="6140" spans="2:2" x14ac:dyDescent="0.3">
      <c r="B6140" t="s">
        <v>325</v>
      </c>
    </row>
    <row r="6141" spans="2:2" x14ac:dyDescent="0.3">
      <c r="B6141" t="s">
        <v>278</v>
      </c>
    </row>
    <row r="6142" spans="2:2" x14ac:dyDescent="0.3">
      <c r="B6142" t="s">
        <v>980</v>
      </c>
    </row>
    <row r="6143" spans="2:2" x14ac:dyDescent="0.3">
      <c r="B6143" t="s">
        <v>298</v>
      </c>
    </row>
    <row r="6144" spans="2:2" x14ac:dyDescent="0.3">
      <c r="B6144" t="s">
        <v>175</v>
      </c>
    </row>
    <row r="6145" spans="2:2" x14ac:dyDescent="0.3">
      <c r="B6145" t="s">
        <v>494</v>
      </c>
    </row>
    <row r="6146" spans="2:2" x14ac:dyDescent="0.3">
      <c r="B6146" t="s">
        <v>331</v>
      </c>
    </row>
    <row r="6147" spans="2:2" x14ac:dyDescent="0.3">
      <c r="B6147" t="s">
        <v>443</v>
      </c>
    </row>
    <row r="6148" spans="2:2" x14ac:dyDescent="0.3">
      <c r="B6148" t="s">
        <v>944</v>
      </c>
    </row>
    <row r="6149" spans="2:2" x14ac:dyDescent="0.3">
      <c r="B6149" t="s">
        <v>602</v>
      </c>
    </row>
    <row r="6150" spans="2:2" x14ac:dyDescent="0.3">
      <c r="B6150" t="s">
        <v>298</v>
      </c>
    </row>
    <row r="6151" spans="2:2" x14ac:dyDescent="0.3">
      <c r="B6151" t="s">
        <v>981</v>
      </c>
    </row>
    <row r="6152" spans="2:2" x14ac:dyDescent="0.3">
      <c r="B6152" t="s">
        <v>443</v>
      </c>
    </row>
    <row r="6153" spans="2:2" x14ac:dyDescent="0.3">
      <c r="B6153" t="s">
        <v>644</v>
      </c>
    </row>
    <row r="6154" spans="2:2" x14ac:dyDescent="0.3">
      <c r="B6154" t="s">
        <v>190</v>
      </c>
    </row>
    <row r="6155" spans="2:2" x14ac:dyDescent="0.3">
      <c r="B6155" t="s">
        <v>494</v>
      </c>
    </row>
    <row r="6156" spans="2:2" x14ac:dyDescent="0.3">
      <c r="B6156" t="s">
        <v>537</v>
      </c>
    </row>
    <row r="6157" spans="2:2" x14ac:dyDescent="0.3">
      <c r="B6157" t="s">
        <v>982</v>
      </c>
    </row>
    <row r="6158" spans="2:2" x14ac:dyDescent="0.3">
      <c r="B6158" t="s">
        <v>190</v>
      </c>
    </row>
    <row r="6159" spans="2:2" x14ac:dyDescent="0.3">
      <c r="B6159" t="s">
        <v>178</v>
      </c>
    </row>
    <row r="6160" spans="2:2" x14ac:dyDescent="0.3">
      <c r="B6160" t="s">
        <v>645</v>
      </c>
    </row>
    <row r="6161" spans="2:2" x14ac:dyDescent="0.3">
      <c r="B6161" t="s">
        <v>346</v>
      </c>
    </row>
    <row r="6162" spans="2:2" x14ac:dyDescent="0.3">
      <c r="B6162" t="s">
        <v>554</v>
      </c>
    </row>
    <row r="6163" spans="2:2" x14ac:dyDescent="0.3">
      <c r="B6163" t="s">
        <v>435</v>
      </c>
    </row>
    <row r="6164" spans="2:2" x14ac:dyDescent="0.3">
      <c r="B6164" t="s">
        <v>318</v>
      </c>
    </row>
    <row r="6165" spans="2:2" x14ac:dyDescent="0.3">
      <c r="B6165" t="s">
        <v>983</v>
      </c>
    </row>
    <row r="6166" spans="2:2" x14ac:dyDescent="0.3">
      <c r="B6166" t="s">
        <v>278</v>
      </c>
    </row>
    <row r="6167" spans="2:2" x14ac:dyDescent="0.3">
      <c r="B6167" t="s">
        <v>733</v>
      </c>
    </row>
    <row r="6168" spans="2:2" x14ac:dyDescent="0.3">
      <c r="B6168" t="s">
        <v>755</v>
      </c>
    </row>
    <row r="6169" spans="2:2" x14ac:dyDescent="0.3">
      <c r="B6169" t="s">
        <v>984</v>
      </c>
    </row>
    <row r="6170" spans="2:2" x14ac:dyDescent="0.3">
      <c r="B6170" t="s">
        <v>886</v>
      </c>
    </row>
    <row r="6171" spans="2:2" x14ac:dyDescent="0.3">
      <c r="B6171" t="s">
        <v>552</v>
      </c>
    </row>
    <row r="6172" spans="2:2" x14ac:dyDescent="0.3">
      <c r="B6172" t="s">
        <v>305</v>
      </c>
    </row>
    <row r="6173" spans="2:2" x14ac:dyDescent="0.3">
      <c r="B6173" t="s">
        <v>443</v>
      </c>
    </row>
    <row r="6174" spans="2:2" x14ac:dyDescent="0.3">
      <c r="B6174" t="s">
        <v>442</v>
      </c>
    </row>
    <row r="6175" spans="2:2" x14ac:dyDescent="0.3">
      <c r="B6175" t="s">
        <v>298</v>
      </c>
    </row>
    <row r="6176" spans="2:2" x14ac:dyDescent="0.3">
      <c r="B6176" t="s">
        <v>956</v>
      </c>
    </row>
    <row r="6177" spans="2:2" x14ac:dyDescent="0.3">
      <c r="B6177" t="s">
        <v>985</v>
      </c>
    </row>
    <row r="6178" spans="2:2" x14ac:dyDescent="0.3">
      <c r="B6178" t="s">
        <v>298</v>
      </c>
    </row>
    <row r="6179" spans="2:2" x14ac:dyDescent="0.3">
      <c r="B6179" t="s">
        <v>190</v>
      </c>
    </row>
    <row r="6180" spans="2:2" x14ac:dyDescent="0.3">
      <c r="B6180" t="s">
        <v>392</v>
      </c>
    </row>
    <row r="6181" spans="2:2" x14ac:dyDescent="0.3">
      <c r="B6181" t="s">
        <v>492</v>
      </c>
    </row>
    <row r="6182" spans="2:2" x14ac:dyDescent="0.3">
      <c r="B6182" t="s">
        <v>443</v>
      </c>
    </row>
    <row r="6183" spans="2:2" x14ac:dyDescent="0.3">
      <c r="B6183" t="s">
        <v>373</v>
      </c>
    </row>
    <row r="6184" spans="2:2" x14ac:dyDescent="0.3">
      <c r="B6184" t="s">
        <v>442</v>
      </c>
    </row>
    <row r="6185" spans="2:2" x14ac:dyDescent="0.3">
      <c r="B6185" t="s">
        <v>190</v>
      </c>
    </row>
    <row r="6186" spans="2:2" x14ac:dyDescent="0.3">
      <c r="B6186" t="s">
        <v>373</v>
      </c>
    </row>
    <row r="6187" spans="2:2" x14ac:dyDescent="0.3">
      <c r="B6187" t="s">
        <v>300</v>
      </c>
    </row>
    <row r="6188" spans="2:2" x14ac:dyDescent="0.3">
      <c r="B6188" t="s">
        <v>986</v>
      </c>
    </row>
    <row r="6189" spans="2:2" x14ac:dyDescent="0.3">
      <c r="B6189" t="s">
        <v>373</v>
      </c>
    </row>
    <row r="6190" spans="2:2" x14ac:dyDescent="0.3">
      <c r="B6190" t="s">
        <v>987</v>
      </c>
    </row>
    <row r="6191" spans="2:2" x14ac:dyDescent="0.3">
      <c r="B6191" t="s">
        <v>644</v>
      </c>
    </row>
    <row r="6192" spans="2:2" x14ac:dyDescent="0.3">
      <c r="B6192" t="s">
        <v>243</v>
      </c>
    </row>
    <row r="6193" spans="2:2" x14ac:dyDescent="0.3">
      <c r="B6193" t="s">
        <v>190</v>
      </c>
    </row>
    <row r="6194" spans="2:2" x14ac:dyDescent="0.3">
      <c r="B6194" t="s">
        <v>443</v>
      </c>
    </row>
    <row r="6195" spans="2:2" x14ac:dyDescent="0.3">
      <c r="B6195" t="s">
        <v>581</v>
      </c>
    </row>
    <row r="6196" spans="2:2" x14ac:dyDescent="0.3">
      <c r="B6196" t="s">
        <v>286</v>
      </c>
    </row>
    <row r="6197" spans="2:2" x14ac:dyDescent="0.3">
      <c r="B6197" t="s">
        <v>278</v>
      </c>
    </row>
    <row r="6198" spans="2:2" x14ac:dyDescent="0.3">
      <c r="B6198" t="s">
        <v>325</v>
      </c>
    </row>
    <row r="6199" spans="2:2" x14ac:dyDescent="0.3">
      <c r="B6199" t="s">
        <v>373</v>
      </c>
    </row>
    <row r="6200" spans="2:2" x14ac:dyDescent="0.3">
      <c r="B6200" t="s">
        <v>944</v>
      </c>
    </row>
    <row r="6201" spans="2:2" x14ac:dyDescent="0.3">
      <c r="B6201" t="s">
        <v>988</v>
      </c>
    </row>
    <row r="6202" spans="2:2" x14ac:dyDescent="0.3">
      <c r="B6202" t="s">
        <v>323</v>
      </c>
    </row>
    <row r="6203" spans="2:2" x14ac:dyDescent="0.3">
      <c r="B6203" t="s">
        <v>636</v>
      </c>
    </row>
    <row r="6204" spans="2:2" x14ac:dyDescent="0.3">
      <c r="B6204" t="s">
        <v>304</v>
      </c>
    </row>
    <row r="6205" spans="2:2" x14ac:dyDescent="0.3">
      <c r="B6205" t="s">
        <v>343</v>
      </c>
    </row>
    <row r="6206" spans="2:2" x14ac:dyDescent="0.3">
      <c r="B6206" t="s">
        <v>542</v>
      </c>
    </row>
    <row r="6207" spans="2:2" x14ac:dyDescent="0.3">
      <c r="B6207" t="s">
        <v>989</v>
      </c>
    </row>
    <row r="6208" spans="2:2" x14ac:dyDescent="0.3">
      <c r="B6208" t="s">
        <v>443</v>
      </c>
    </row>
    <row r="6209" spans="2:2" x14ac:dyDescent="0.3">
      <c r="B6209" t="s">
        <v>278</v>
      </c>
    </row>
    <row r="6210" spans="2:2" x14ac:dyDescent="0.3">
      <c r="B6210" t="s">
        <v>494</v>
      </c>
    </row>
    <row r="6211" spans="2:2" x14ac:dyDescent="0.3">
      <c r="B6211" t="s">
        <v>300</v>
      </c>
    </row>
    <row r="6212" spans="2:2" x14ac:dyDescent="0.3">
      <c r="B6212" t="s">
        <v>990</v>
      </c>
    </row>
    <row r="6213" spans="2:2" x14ac:dyDescent="0.3">
      <c r="B6213" t="s">
        <v>850</v>
      </c>
    </row>
    <row r="6214" spans="2:2" x14ac:dyDescent="0.3">
      <c r="B6214" t="s">
        <v>298</v>
      </c>
    </row>
    <row r="6215" spans="2:2" x14ac:dyDescent="0.3">
      <c r="B6215" t="s">
        <v>341</v>
      </c>
    </row>
    <row r="6216" spans="2:2" x14ac:dyDescent="0.3">
      <c r="B6216" t="s">
        <v>443</v>
      </c>
    </row>
    <row r="6217" spans="2:2" x14ac:dyDescent="0.3">
      <c r="B6217" t="s">
        <v>507</v>
      </c>
    </row>
    <row r="6218" spans="2:2" x14ac:dyDescent="0.3">
      <c r="B6218" t="s">
        <v>329</v>
      </c>
    </row>
    <row r="6219" spans="2:2" x14ac:dyDescent="0.3">
      <c r="B6219" t="s">
        <v>554</v>
      </c>
    </row>
    <row r="6220" spans="2:2" x14ac:dyDescent="0.3">
      <c r="B6220" t="s">
        <v>373</v>
      </c>
    </row>
    <row r="6221" spans="2:2" x14ac:dyDescent="0.3">
      <c r="B6221" t="s">
        <v>384</v>
      </c>
    </row>
    <row r="6222" spans="2:2" x14ac:dyDescent="0.3">
      <c r="B6222" t="s">
        <v>991</v>
      </c>
    </row>
    <row r="6223" spans="2:2" x14ac:dyDescent="0.3">
      <c r="B6223" t="s">
        <v>554</v>
      </c>
    </row>
    <row r="6224" spans="2:2" x14ac:dyDescent="0.3">
      <c r="B6224" t="s">
        <v>298</v>
      </c>
    </row>
    <row r="6225" spans="2:2" x14ac:dyDescent="0.3">
      <c r="B6225" t="s">
        <v>188</v>
      </c>
    </row>
    <row r="6226" spans="2:2" x14ac:dyDescent="0.3">
      <c r="B6226" t="s">
        <v>298</v>
      </c>
    </row>
    <row r="6227" spans="2:2" x14ac:dyDescent="0.3">
      <c r="B6227" t="s">
        <v>443</v>
      </c>
    </row>
    <row r="6228" spans="2:2" x14ac:dyDescent="0.3">
      <c r="B6228" t="s">
        <v>238</v>
      </c>
    </row>
    <row r="6229" spans="2:2" x14ac:dyDescent="0.3">
      <c r="B6229" t="s">
        <v>298</v>
      </c>
    </row>
    <row r="6230" spans="2:2" x14ac:dyDescent="0.3">
      <c r="B6230" t="s">
        <v>298</v>
      </c>
    </row>
    <row r="6231" spans="2:2" x14ac:dyDescent="0.3">
      <c r="B6231" t="s">
        <v>431</v>
      </c>
    </row>
    <row r="6232" spans="2:2" x14ac:dyDescent="0.3">
      <c r="B6232" t="s">
        <v>284</v>
      </c>
    </row>
    <row r="6233" spans="2:2" x14ac:dyDescent="0.3">
      <c r="B6233" t="s">
        <v>298</v>
      </c>
    </row>
    <row r="6234" spans="2:2" x14ac:dyDescent="0.3">
      <c r="B6234" t="s">
        <v>755</v>
      </c>
    </row>
    <row r="6235" spans="2:2" x14ac:dyDescent="0.3">
      <c r="B6235" t="s">
        <v>589</v>
      </c>
    </row>
    <row r="6236" spans="2:2" x14ac:dyDescent="0.3">
      <c r="B6236" t="s">
        <v>755</v>
      </c>
    </row>
    <row r="6237" spans="2:2" x14ac:dyDescent="0.3">
      <c r="B6237" t="s">
        <v>992</v>
      </c>
    </row>
    <row r="6238" spans="2:2" x14ac:dyDescent="0.3">
      <c r="B6238" t="s">
        <v>331</v>
      </c>
    </row>
    <row r="6239" spans="2:2" x14ac:dyDescent="0.3">
      <c r="B6239" t="s">
        <v>993</v>
      </c>
    </row>
    <row r="6240" spans="2:2" x14ac:dyDescent="0.3">
      <c r="B6240" t="s">
        <v>278</v>
      </c>
    </row>
    <row r="6241" spans="2:2" x14ac:dyDescent="0.3">
      <c r="B6241" t="s">
        <v>443</v>
      </c>
    </row>
    <row r="6242" spans="2:2" x14ac:dyDescent="0.3">
      <c r="B6242" t="s">
        <v>373</v>
      </c>
    </row>
    <row r="6243" spans="2:2" x14ac:dyDescent="0.3">
      <c r="B6243" t="s">
        <v>512</v>
      </c>
    </row>
    <row r="6244" spans="2:2" x14ac:dyDescent="0.3">
      <c r="B6244" t="s">
        <v>300</v>
      </c>
    </row>
    <row r="6245" spans="2:2" x14ac:dyDescent="0.3">
      <c r="B6245" t="s">
        <v>589</v>
      </c>
    </row>
    <row r="6246" spans="2:2" x14ac:dyDescent="0.3">
      <c r="B6246" t="s">
        <v>177</v>
      </c>
    </row>
    <row r="6247" spans="2:2" x14ac:dyDescent="0.3">
      <c r="B6247" t="s">
        <v>725</v>
      </c>
    </row>
    <row r="6248" spans="2:2" x14ac:dyDescent="0.3">
      <c r="B6248" t="s">
        <v>602</v>
      </c>
    </row>
    <row r="6249" spans="2:2" x14ac:dyDescent="0.3">
      <c r="B6249" t="s">
        <v>646</v>
      </c>
    </row>
    <row r="6250" spans="2:2" x14ac:dyDescent="0.3">
      <c r="B6250" t="s">
        <v>528</v>
      </c>
    </row>
    <row r="6251" spans="2:2" x14ac:dyDescent="0.3">
      <c r="B6251" t="s">
        <v>557</v>
      </c>
    </row>
    <row r="6252" spans="2:2" x14ac:dyDescent="0.3">
      <c r="B6252" t="s">
        <v>607</v>
      </c>
    </row>
    <row r="6253" spans="2:2" x14ac:dyDescent="0.3">
      <c r="B6253" t="s">
        <v>602</v>
      </c>
    </row>
    <row r="6254" spans="2:2" x14ac:dyDescent="0.3">
      <c r="B6254" t="s">
        <v>736</v>
      </c>
    </row>
    <row r="6255" spans="2:2" x14ac:dyDescent="0.3">
      <c r="B6255" t="s">
        <v>298</v>
      </c>
    </row>
    <row r="6256" spans="2:2" x14ac:dyDescent="0.3">
      <c r="B6256" t="s">
        <v>602</v>
      </c>
    </row>
    <row r="6257" spans="2:2" x14ac:dyDescent="0.3">
      <c r="B6257" t="s">
        <v>278</v>
      </c>
    </row>
    <row r="6258" spans="2:2" x14ac:dyDescent="0.3">
      <c r="B6258" t="s">
        <v>443</v>
      </c>
    </row>
    <row r="6259" spans="2:2" x14ac:dyDescent="0.3">
      <c r="B6259" t="s">
        <v>994</v>
      </c>
    </row>
    <row r="6260" spans="2:2" x14ac:dyDescent="0.3">
      <c r="B6260" t="s">
        <v>995</v>
      </c>
    </row>
    <row r="6261" spans="2:2" x14ac:dyDescent="0.3">
      <c r="B6261" t="s">
        <v>996</v>
      </c>
    </row>
    <row r="6262" spans="2:2" x14ac:dyDescent="0.3">
      <c r="B6262" t="s">
        <v>805</v>
      </c>
    </row>
    <row r="6263" spans="2:2" x14ac:dyDescent="0.3">
      <c r="B6263" t="s">
        <v>373</v>
      </c>
    </row>
    <row r="6264" spans="2:2" x14ac:dyDescent="0.3">
      <c r="B6264" t="s">
        <v>997</v>
      </c>
    </row>
    <row r="6265" spans="2:2" x14ac:dyDescent="0.3">
      <c r="B6265" t="s">
        <v>508</v>
      </c>
    </row>
    <row r="6266" spans="2:2" x14ac:dyDescent="0.3">
      <c r="B6266" t="s">
        <v>554</v>
      </c>
    </row>
    <row r="6267" spans="2:2" x14ac:dyDescent="0.3">
      <c r="B6267" t="s">
        <v>443</v>
      </c>
    </row>
    <row r="6268" spans="2:2" x14ac:dyDescent="0.3">
      <c r="B6268" t="s">
        <v>190</v>
      </c>
    </row>
    <row r="6269" spans="2:2" x14ac:dyDescent="0.3">
      <c r="B6269" t="s">
        <v>473</v>
      </c>
    </row>
    <row r="6270" spans="2:2" x14ac:dyDescent="0.3">
      <c r="B6270" t="s">
        <v>384</v>
      </c>
    </row>
    <row r="6271" spans="2:2" x14ac:dyDescent="0.3">
      <c r="B6271" t="s">
        <v>998</v>
      </c>
    </row>
    <row r="6272" spans="2:2" x14ac:dyDescent="0.3">
      <c r="B6272" t="s">
        <v>488</v>
      </c>
    </row>
    <row r="6273" spans="2:2" x14ac:dyDescent="0.3">
      <c r="B6273" t="s">
        <v>294</v>
      </c>
    </row>
    <row r="6274" spans="2:2" x14ac:dyDescent="0.3">
      <c r="B6274" t="s">
        <v>554</v>
      </c>
    </row>
    <row r="6275" spans="2:2" x14ac:dyDescent="0.3">
      <c r="B6275" t="s">
        <v>789</v>
      </c>
    </row>
    <row r="6276" spans="2:2" x14ac:dyDescent="0.3">
      <c r="B6276" t="s">
        <v>177</v>
      </c>
    </row>
    <row r="6277" spans="2:2" x14ac:dyDescent="0.3">
      <c r="B6277" t="s">
        <v>392</v>
      </c>
    </row>
    <row r="6278" spans="2:2" x14ac:dyDescent="0.3">
      <c r="B6278" t="s">
        <v>177</v>
      </c>
    </row>
    <row r="6279" spans="2:2" x14ac:dyDescent="0.3">
      <c r="B6279" t="s">
        <v>602</v>
      </c>
    </row>
    <row r="6280" spans="2:2" x14ac:dyDescent="0.3">
      <c r="B6280" t="s">
        <v>552</v>
      </c>
    </row>
    <row r="6281" spans="2:2" x14ac:dyDescent="0.3">
      <c r="B6281" t="s">
        <v>631</v>
      </c>
    </row>
    <row r="6282" spans="2:2" x14ac:dyDescent="0.3">
      <c r="B6282" t="s">
        <v>219</v>
      </c>
    </row>
    <row r="6283" spans="2:2" x14ac:dyDescent="0.3">
      <c r="B6283" t="s">
        <v>443</v>
      </c>
    </row>
    <row r="6284" spans="2:2" x14ac:dyDescent="0.3">
      <c r="B6284" t="s">
        <v>944</v>
      </c>
    </row>
    <row r="6285" spans="2:2" x14ac:dyDescent="0.3">
      <c r="B6285" t="s">
        <v>443</v>
      </c>
    </row>
    <row r="6286" spans="2:2" x14ac:dyDescent="0.3">
      <c r="B6286" t="s">
        <v>278</v>
      </c>
    </row>
    <row r="6287" spans="2:2" x14ac:dyDescent="0.3">
      <c r="B6287" t="s">
        <v>190</v>
      </c>
    </row>
    <row r="6288" spans="2:2" x14ac:dyDescent="0.3">
      <c r="B6288" t="s">
        <v>999</v>
      </c>
    </row>
    <row r="6289" spans="2:2" x14ac:dyDescent="0.3">
      <c r="B6289" t="s">
        <v>443</v>
      </c>
    </row>
    <row r="6290" spans="2:2" x14ac:dyDescent="0.3">
      <c r="B6290" t="s">
        <v>278</v>
      </c>
    </row>
    <row r="6291" spans="2:2" x14ac:dyDescent="0.3">
      <c r="B6291" t="s">
        <v>443</v>
      </c>
    </row>
    <row r="6292" spans="2:2" x14ac:dyDescent="0.3">
      <c r="B6292" t="s">
        <v>1000</v>
      </c>
    </row>
    <row r="6293" spans="2:2" x14ac:dyDescent="0.3">
      <c r="B6293" t="s">
        <v>190</v>
      </c>
    </row>
    <row r="6294" spans="2:2" x14ac:dyDescent="0.3">
      <c r="B6294" t="s">
        <v>278</v>
      </c>
    </row>
    <row r="6295" spans="2:2" x14ac:dyDescent="0.3">
      <c r="B6295" t="s">
        <v>1001</v>
      </c>
    </row>
    <row r="6296" spans="2:2" x14ac:dyDescent="0.3">
      <c r="B6296" t="s">
        <v>1002</v>
      </c>
    </row>
    <row r="6297" spans="2:2" x14ac:dyDescent="0.3">
      <c r="B6297" t="s">
        <v>177</v>
      </c>
    </row>
    <row r="6298" spans="2:2" x14ac:dyDescent="0.3">
      <c r="B6298" t="s">
        <v>443</v>
      </c>
    </row>
    <row r="6299" spans="2:2" x14ac:dyDescent="0.3">
      <c r="B6299" t="s">
        <v>473</v>
      </c>
    </row>
    <row r="6300" spans="2:2" x14ac:dyDescent="0.3">
      <c r="B6300" t="s">
        <v>474</v>
      </c>
    </row>
    <row r="6301" spans="2:2" x14ac:dyDescent="0.3">
      <c r="B6301" t="s">
        <v>177</v>
      </c>
    </row>
    <row r="6302" spans="2:2" x14ac:dyDescent="0.3">
      <c r="B6302" t="s">
        <v>278</v>
      </c>
    </row>
    <row r="6303" spans="2:2" x14ac:dyDescent="0.3">
      <c r="B6303" t="s">
        <v>554</v>
      </c>
    </row>
    <row r="6304" spans="2:2" x14ac:dyDescent="0.3">
      <c r="B6304" t="s">
        <v>913</v>
      </c>
    </row>
    <row r="6305" spans="2:2" x14ac:dyDescent="0.3">
      <c r="B6305" t="s">
        <v>712</v>
      </c>
    </row>
    <row r="6306" spans="2:2" x14ac:dyDescent="0.3">
      <c r="B6306" t="s">
        <v>708</v>
      </c>
    </row>
    <row r="6307" spans="2:2" x14ac:dyDescent="0.3">
      <c r="B6307" t="s">
        <v>649</v>
      </c>
    </row>
    <row r="6308" spans="2:2" x14ac:dyDescent="0.3">
      <c r="B6308" t="s">
        <v>602</v>
      </c>
    </row>
    <row r="6309" spans="2:2" x14ac:dyDescent="0.3">
      <c r="B6309" t="s">
        <v>606</v>
      </c>
    </row>
    <row r="6310" spans="2:2" x14ac:dyDescent="0.3">
      <c r="B6310" t="s">
        <v>589</v>
      </c>
    </row>
    <row r="6311" spans="2:2" x14ac:dyDescent="0.3">
      <c r="B6311" t="s">
        <v>318</v>
      </c>
    </row>
    <row r="6312" spans="2:2" x14ac:dyDescent="0.3">
      <c r="B6312" t="s">
        <v>325</v>
      </c>
    </row>
    <row r="6313" spans="2:2" x14ac:dyDescent="0.3">
      <c r="B6313" t="s">
        <v>325</v>
      </c>
    </row>
    <row r="6314" spans="2:2" x14ac:dyDescent="0.3">
      <c r="B6314" t="s">
        <v>549</v>
      </c>
    </row>
    <row r="6315" spans="2:2" x14ac:dyDescent="0.3">
      <c r="B6315" t="s">
        <v>578</v>
      </c>
    </row>
    <row r="6316" spans="2:2" x14ac:dyDescent="0.3">
      <c r="B6316" t="s">
        <v>960</v>
      </c>
    </row>
    <row r="6317" spans="2:2" x14ac:dyDescent="0.3">
      <c r="B6317" t="s">
        <v>474</v>
      </c>
    </row>
    <row r="6318" spans="2:2" x14ac:dyDescent="0.3">
      <c r="B6318" t="s">
        <v>819</v>
      </c>
    </row>
    <row r="6319" spans="2:2" x14ac:dyDescent="0.3">
      <c r="B6319" t="s">
        <v>443</v>
      </c>
    </row>
    <row r="6320" spans="2:2" x14ac:dyDescent="0.3">
      <c r="B6320" t="s">
        <v>755</v>
      </c>
    </row>
    <row r="6321" spans="2:2" x14ac:dyDescent="0.3">
      <c r="B6321" t="s">
        <v>232</v>
      </c>
    </row>
    <row r="6322" spans="2:2" x14ac:dyDescent="0.3">
      <c r="B6322" t="s">
        <v>390</v>
      </c>
    </row>
    <row r="6323" spans="2:2" x14ac:dyDescent="0.3">
      <c r="B6323" t="s">
        <v>201</v>
      </c>
    </row>
    <row r="6324" spans="2:2" x14ac:dyDescent="0.3">
      <c r="B6324" t="s">
        <v>479</v>
      </c>
    </row>
    <row r="6325" spans="2:2" x14ac:dyDescent="0.3">
      <c r="B6325" t="s">
        <v>554</v>
      </c>
    </row>
    <row r="6326" spans="2:2" x14ac:dyDescent="0.3">
      <c r="B6326" t="s">
        <v>409</v>
      </c>
    </row>
    <row r="6327" spans="2:2" x14ac:dyDescent="0.3">
      <c r="B6327" t="s">
        <v>443</v>
      </c>
    </row>
    <row r="6328" spans="2:2" x14ac:dyDescent="0.3">
      <c r="B6328" t="s">
        <v>443</v>
      </c>
    </row>
    <row r="6329" spans="2:2" x14ac:dyDescent="0.3">
      <c r="B6329" t="s">
        <v>755</v>
      </c>
    </row>
    <row r="6330" spans="2:2" x14ac:dyDescent="0.3">
      <c r="B6330" t="s">
        <v>443</v>
      </c>
    </row>
    <row r="6331" spans="2:2" x14ac:dyDescent="0.3">
      <c r="B6331" t="s">
        <v>479</v>
      </c>
    </row>
    <row r="6332" spans="2:2" x14ac:dyDescent="0.3">
      <c r="B6332" t="s">
        <v>278</v>
      </c>
    </row>
    <row r="6333" spans="2:2" x14ac:dyDescent="0.3">
      <c r="B6333" t="s">
        <v>607</v>
      </c>
    </row>
    <row r="6334" spans="2:2" x14ac:dyDescent="0.3">
      <c r="B6334" t="s">
        <v>685</v>
      </c>
    </row>
    <row r="6335" spans="2:2" x14ac:dyDescent="0.3">
      <c r="B6335" t="s">
        <v>560</v>
      </c>
    </row>
    <row r="6336" spans="2:2" x14ac:dyDescent="0.3">
      <c r="B6336" t="s">
        <v>303</v>
      </c>
    </row>
    <row r="6337" spans="2:2" x14ac:dyDescent="0.3">
      <c r="B6337" t="s">
        <v>373</v>
      </c>
    </row>
    <row r="6338" spans="2:2" x14ac:dyDescent="0.3">
      <c r="B6338" t="s">
        <v>325</v>
      </c>
    </row>
    <row r="6339" spans="2:2" x14ac:dyDescent="0.3">
      <c r="B6339" t="s">
        <v>602</v>
      </c>
    </row>
    <row r="6340" spans="2:2" x14ac:dyDescent="0.3">
      <c r="B6340" t="s">
        <v>443</v>
      </c>
    </row>
    <row r="6341" spans="2:2" x14ac:dyDescent="0.3">
      <c r="B6341" t="s">
        <v>1003</v>
      </c>
    </row>
    <row r="6342" spans="2:2" x14ac:dyDescent="0.3">
      <c r="B6342" t="s">
        <v>494</v>
      </c>
    </row>
    <row r="6343" spans="2:2" x14ac:dyDescent="0.3">
      <c r="B6343" t="s">
        <v>587</v>
      </c>
    </row>
    <row r="6344" spans="2:2" x14ac:dyDescent="0.3">
      <c r="B6344" t="s">
        <v>175</v>
      </c>
    </row>
    <row r="6345" spans="2:2" x14ac:dyDescent="0.3">
      <c r="B6345" t="s">
        <v>1004</v>
      </c>
    </row>
    <row r="6346" spans="2:2" x14ac:dyDescent="0.3">
      <c r="B6346" t="s">
        <v>414</v>
      </c>
    </row>
    <row r="6347" spans="2:2" x14ac:dyDescent="0.3">
      <c r="B6347" t="s">
        <v>549</v>
      </c>
    </row>
    <row r="6348" spans="2:2" x14ac:dyDescent="0.3">
      <c r="B6348" t="s">
        <v>537</v>
      </c>
    </row>
    <row r="6349" spans="2:2" x14ac:dyDescent="0.3">
      <c r="B6349" t="s">
        <v>298</v>
      </c>
    </row>
    <row r="6350" spans="2:2" x14ac:dyDescent="0.3">
      <c r="B6350" t="s">
        <v>325</v>
      </c>
    </row>
    <row r="6351" spans="2:2" x14ac:dyDescent="0.3">
      <c r="B6351" t="s">
        <v>191</v>
      </c>
    </row>
    <row r="6352" spans="2:2" x14ac:dyDescent="0.3">
      <c r="B6352" t="s">
        <v>343</v>
      </c>
    </row>
    <row r="6353" spans="2:2" x14ac:dyDescent="0.3">
      <c r="B6353" t="s">
        <v>525</v>
      </c>
    </row>
    <row r="6354" spans="2:2" x14ac:dyDescent="0.3">
      <c r="B6354" t="s">
        <v>888</v>
      </c>
    </row>
    <row r="6355" spans="2:2" x14ac:dyDescent="0.3">
      <c r="B6355" t="s">
        <v>589</v>
      </c>
    </row>
    <row r="6356" spans="2:2" x14ac:dyDescent="0.3">
      <c r="B6356" t="s">
        <v>479</v>
      </c>
    </row>
    <row r="6357" spans="2:2" x14ac:dyDescent="0.3">
      <c r="B6357" t="s">
        <v>443</v>
      </c>
    </row>
    <row r="6358" spans="2:2" x14ac:dyDescent="0.3">
      <c r="B6358" t="s">
        <v>464</v>
      </c>
    </row>
    <row r="6359" spans="2:2" x14ac:dyDescent="0.3">
      <c r="B6359" t="s">
        <v>1005</v>
      </c>
    </row>
    <row r="6360" spans="2:2" x14ac:dyDescent="0.3">
      <c r="B6360" t="s">
        <v>1006</v>
      </c>
    </row>
    <row r="6361" spans="2:2" x14ac:dyDescent="0.3">
      <c r="B6361" t="s">
        <v>373</v>
      </c>
    </row>
    <row r="6362" spans="2:2" x14ac:dyDescent="0.3">
      <c r="B6362" t="s">
        <v>482</v>
      </c>
    </row>
    <row r="6363" spans="2:2" x14ac:dyDescent="0.3">
      <c r="B6363" t="s">
        <v>190</v>
      </c>
    </row>
    <row r="6364" spans="2:2" x14ac:dyDescent="0.3">
      <c r="B6364" t="s">
        <v>479</v>
      </c>
    </row>
    <row r="6365" spans="2:2" x14ac:dyDescent="0.3">
      <c r="B6365" t="s">
        <v>443</v>
      </c>
    </row>
    <row r="6366" spans="2:2" x14ac:dyDescent="0.3">
      <c r="B6366" t="s">
        <v>190</v>
      </c>
    </row>
    <row r="6367" spans="2:2" x14ac:dyDescent="0.3">
      <c r="B6367" t="s">
        <v>443</v>
      </c>
    </row>
    <row r="6368" spans="2:2" x14ac:dyDescent="0.3">
      <c r="B6368" t="s">
        <v>1007</v>
      </c>
    </row>
    <row r="6369" spans="2:2" x14ac:dyDescent="0.3">
      <c r="B6369" t="s">
        <v>398</v>
      </c>
    </row>
    <row r="6370" spans="2:2" x14ac:dyDescent="0.3">
      <c r="B6370" t="s">
        <v>373</v>
      </c>
    </row>
    <row r="6371" spans="2:2" x14ac:dyDescent="0.3">
      <c r="B6371" t="s">
        <v>1008</v>
      </c>
    </row>
    <row r="6372" spans="2:2" x14ac:dyDescent="0.3">
      <c r="B6372" t="s">
        <v>657</v>
      </c>
    </row>
    <row r="6373" spans="2:2" x14ac:dyDescent="0.3">
      <c r="B6373" t="s">
        <v>201</v>
      </c>
    </row>
    <row r="6374" spans="2:2" x14ac:dyDescent="0.3">
      <c r="B6374" t="s">
        <v>201</v>
      </c>
    </row>
    <row r="6375" spans="2:2" x14ac:dyDescent="0.3">
      <c r="B6375" t="s">
        <v>341</v>
      </c>
    </row>
    <row r="6376" spans="2:2" x14ac:dyDescent="0.3">
      <c r="B6376" t="s">
        <v>300</v>
      </c>
    </row>
    <row r="6377" spans="2:2" x14ac:dyDescent="0.3">
      <c r="B6377" t="s">
        <v>409</v>
      </c>
    </row>
    <row r="6378" spans="2:2" x14ac:dyDescent="0.3">
      <c r="B6378" t="s">
        <v>298</v>
      </c>
    </row>
    <row r="6379" spans="2:2" x14ac:dyDescent="0.3">
      <c r="B6379" t="s">
        <v>443</v>
      </c>
    </row>
    <row r="6380" spans="2:2" x14ac:dyDescent="0.3">
      <c r="B6380" t="s">
        <v>278</v>
      </c>
    </row>
    <row r="6381" spans="2:2" x14ac:dyDescent="0.3">
      <c r="B6381" t="s">
        <v>1009</v>
      </c>
    </row>
    <row r="6382" spans="2:2" x14ac:dyDescent="0.3">
      <c r="B6382" t="s">
        <v>239</v>
      </c>
    </row>
    <row r="6383" spans="2:2" x14ac:dyDescent="0.3">
      <c r="B6383" t="s">
        <v>1010</v>
      </c>
    </row>
    <row r="6384" spans="2:2" x14ac:dyDescent="0.3">
      <c r="B6384" t="s">
        <v>190</v>
      </c>
    </row>
    <row r="6385" spans="2:2" x14ac:dyDescent="0.3">
      <c r="B6385" t="s">
        <v>278</v>
      </c>
    </row>
    <row r="6386" spans="2:2" x14ac:dyDescent="0.3">
      <c r="B6386" t="s">
        <v>1011</v>
      </c>
    </row>
    <row r="6387" spans="2:2" x14ac:dyDescent="0.3">
      <c r="B6387" t="s">
        <v>307</v>
      </c>
    </row>
    <row r="6388" spans="2:2" x14ac:dyDescent="0.3">
      <c r="B6388" t="s">
        <v>1012</v>
      </c>
    </row>
    <row r="6389" spans="2:2" x14ac:dyDescent="0.3">
      <c r="B6389" t="s">
        <v>525</v>
      </c>
    </row>
    <row r="6390" spans="2:2" x14ac:dyDescent="0.3">
      <c r="B6390" t="s">
        <v>373</v>
      </c>
    </row>
    <row r="6391" spans="2:2" x14ac:dyDescent="0.3">
      <c r="B6391" t="s">
        <v>298</v>
      </c>
    </row>
    <row r="6392" spans="2:2" x14ac:dyDescent="0.3">
      <c r="B6392" t="s">
        <v>559</v>
      </c>
    </row>
    <row r="6393" spans="2:2" x14ac:dyDescent="0.3">
      <c r="B6393" t="s">
        <v>373</v>
      </c>
    </row>
    <row r="6394" spans="2:2" x14ac:dyDescent="0.3">
      <c r="B6394" t="s">
        <v>672</v>
      </c>
    </row>
    <row r="6395" spans="2:2" x14ac:dyDescent="0.3">
      <c r="B6395" t="s">
        <v>1013</v>
      </c>
    </row>
    <row r="6396" spans="2:2" x14ac:dyDescent="0.3">
      <c r="B6396" t="s">
        <v>416</v>
      </c>
    </row>
    <row r="6397" spans="2:2" x14ac:dyDescent="0.3">
      <c r="B6397" t="s">
        <v>1014</v>
      </c>
    </row>
    <row r="6398" spans="2:2" x14ac:dyDescent="0.3">
      <c r="B6398" t="s">
        <v>373</v>
      </c>
    </row>
    <row r="6399" spans="2:2" x14ac:dyDescent="0.3">
      <c r="B6399" t="s">
        <v>507</v>
      </c>
    </row>
    <row r="6400" spans="2:2" x14ac:dyDescent="0.3">
      <c r="B6400" t="s">
        <v>443</v>
      </c>
    </row>
    <row r="6401" spans="2:2" x14ac:dyDescent="0.3">
      <c r="B6401" t="s">
        <v>355</v>
      </c>
    </row>
    <row r="6402" spans="2:2" x14ac:dyDescent="0.3">
      <c r="B6402" t="s">
        <v>1015</v>
      </c>
    </row>
    <row r="6403" spans="2:2" x14ac:dyDescent="0.3">
      <c r="B6403" t="s">
        <v>325</v>
      </c>
    </row>
    <row r="6404" spans="2:2" x14ac:dyDescent="0.3">
      <c r="B6404" t="s">
        <v>188</v>
      </c>
    </row>
    <row r="6405" spans="2:2" x14ac:dyDescent="0.3">
      <c r="B6405" t="s">
        <v>449</v>
      </c>
    </row>
    <row r="6406" spans="2:2" x14ac:dyDescent="0.3">
      <c r="B6406" t="s">
        <v>443</v>
      </c>
    </row>
    <row r="6407" spans="2:2" x14ac:dyDescent="0.3">
      <c r="B6407" t="s">
        <v>1016</v>
      </c>
    </row>
    <row r="6408" spans="2:2" x14ac:dyDescent="0.3">
      <c r="B6408" t="s">
        <v>190</v>
      </c>
    </row>
    <row r="6409" spans="2:2" x14ac:dyDescent="0.3">
      <c r="B6409" t="s">
        <v>443</v>
      </c>
    </row>
    <row r="6410" spans="2:2" x14ac:dyDescent="0.3">
      <c r="B6410" t="s">
        <v>243</v>
      </c>
    </row>
    <row r="6411" spans="2:2" x14ac:dyDescent="0.3">
      <c r="B6411" t="s">
        <v>943</v>
      </c>
    </row>
    <row r="6412" spans="2:2" x14ac:dyDescent="0.3">
      <c r="B6412" t="s">
        <v>554</v>
      </c>
    </row>
    <row r="6413" spans="2:2" x14ac:dyDescent="0.3">
      <c r="B6413" t="s">
        <v>755</v>
      </c>
    </row>
    <row r="6414" spans="2:2" x14ac:dyDescent="0.3">
      <c r="B6414" t="s">
        <v>1017</v>
      </c>
    </row>
    <row r="6415" spans="2:2" x14ac:dyDescent="0.3">
      <c r="B6415" t="s">
        <v>891</v>
      </c>
    </row>
    <row r="6416" spans="2:2" x14ac:dyDescent="0.3">
      <c r="B6416" t="s">
        <v>341</v>
      </c>
    </row>
    <row r="6417" spans="2:2" x14ac:dyDescent="0.3">
      <c r="B6417" t="s">
        <v>602</v>
      </c>
    </row>
    <row r="6418" spans="2:2" x14ac:dyDescent="0.3">
      <c r="B6418" t="s">
        <v>649</v>
      </c>
    </row>
    <row r="6419" spans="2:2" x14ac:dyDescent="0.3">
      <c r="B6419" t="s">
        <v>361</v>
      </c>
    </row>
    <row r="6420" spans="2:2" x14ac:dyDescent="0.3">
      <c r="B6420" t="s">
        <v>177</v>
      </c>
    </row>
    <row r="6421" spans="2:2" x14ac:dyDescent="0.3">
      <c r="B6421" t="s">
        <v>298</v>
      </c>
    </row>
    <row r="6422" spans="2:2" x14ac:dyDescent="0.3">
      <c r="B6422" t="s">
        <v>755</v>
      </c>
    </row>
    <row r="6423" spans="2:2" x14ac:dyDescent="0.3">
      <c r="B6423" t="s">
        <v>201</v>
      </c>
    </row>
    <row r="6424" spans="2:2" x14ac:dyDescent="0.3">
      <c r="B6424" t="s">
        <v>373</v>
      </c>
    </row>
    <row r="6425" spans="2:2" x14ac:dyDescent="0.3">
      <c r="B6425" t="s">
        <v>1018</v>
      </c>
    </row>
    <row r="6426" spans="2:2" x14ac:dyDescent="0.3">
      <c r="B6426" t="s">
        <v>554</v>
      </c>
    </row>
    <row r="6427" spans="2:2" x14ac:dyDescent="0.3">
      <c r="B6427" t="s">
        <v>325</v>
      </c>
    </row>
    <row r="6428" spans="2:2" x14ac:dyDescent="0.3">
      <c r="B6428" t="s">
        <v>712</v>
      </c>
    </row>
    <row r="6429" spans="2:2" x14ac:dyDescent="0.3">
      <c r="B6429" t="s">
        <v>298</v>
      </c>
    </row>
    <row r="6430" spans="2:2" x14ac:dyDescent="0.3">
      <c r="B6430" t="s">
        <v>1019</v>
      </c>
    </row>
    <row r="6431" spans="2:2" x14ac:dyDescent="0.3">
      <c r="B6431" t="s">
        <v>373</v>
      </c>
    </row>
    <row r="6432" spans="2:2" x14ac:dyDescent="0.3">
      <c r="B6432" t="s">
        <v>537</v>
      </c>
    </row>
    <row r="6433" spans="2:2" x14ac:dyDescent="0.3">
      <c r="B6433" t="s">
        <v>373</v>
      </c>
    </row>
    <row r="6434" spans="2:2" x14ac:dyDescent="0.3">
      <c r="B6434" t="s">
        <v>578</v>
      </c>
    </row>
    <row r="6435" spans="2:2" x14ac:dyDescent="0.3">
      <c r="B6435" t="s">
        <v>177</v>
      </c>
    </row>
    <row r="6436" spans="2:2" x14ac:dyDescent="0.3">
      <c r="B6436" t="s">
        <v>1020</v>
      </c>
    </row>
    <row r="6437" spans="2:2" x14ac:dyDescent="0.3">
      <c r="B6437" t="s">
        <v>649</v>
      </c>
    </row>
    <row r="6438" spans="2:2" x14ac:dyDescent="0.3">
      <c r="B6438" t="s">
        <v>589</v>
      </c>
    </row>
    <row r="6439" spans="2:2" x14ac:dyDescent="0.3">
      <c r="B6439" t="s">
        <v>755</v>
      </c>
    </row>
    <row r="6440" spans="2:2" x14ac:dyDescent="0.3">
      <c r="B6440" t="s">
        <v>325</v>
      </c>
    </row>
    <row r="6441" spans="2:2" x14ac:dyDescent="0.3">
      <c r="B6441" t="s">
        <v>543</v>
      </c>
    </row>
    <row r="6442" spans="2:2" x14ac:dyDescent="0.3">
      <c r="B6442" t="s">
        <v>176</v>
      </c>
    </row>
    <row r="6443" spans="2:2" x14ac:dyDescent="0.3">
      <c r="B6443" t="s">
        <v>323</v>
      </c>
    </row>
    <row r="6444" spans="2:2" x14ac:dyDescent="0.3">
      <c r="B6444" t="s">
        <v>278</v>
      </c>
    </row>
    <row r="6445" spans="2:2" x14ac:dyDescent="0.3">
      <c r="B6445" t="s">
        <v>1021</v>
      </c>
    </row>
    <row r="6446" spans="2:2" x14ac:dyDescent="0.3">
      <c r="B6446" t="s">
        <v>443</v>
      </c>
    </row>
    <row r="6447" spans="2:2" x14ac:dyDescent="0.3">
      <c r="B6447" t="s">
        <v>535</v>
      </c>
    </row>
    <row r="6448" spans="2:2" x14ac:dyDescent="0.3">
      <c r="B6448" t="s">
        <v>960</v>
      </c>
    </row>
    <row r="6449" spans="2:2" x14ac:dyDescent="0.3">
      <c r="B6449" t="s">
        <v>602</v>
      </c>
    </row>
    <row r="6450" spans="2:2" x14ac:dyDescent="0.3">
      <c r="B6450" t="s">
        <v>1022</v>
      </c>
    </row>
    <row r="6451" spans="2:2" x14ac:dyDescent="0.3">
      <c r="B6451" t="s">
        <v>443</v>
      </c>
    </row>
    <row r="6452" spans="2:2" x14ac:dyDescent="0.3">
      <c r="B6452" t="s">
        <v>443</v>
      </c>
    </row>
    <row r="6453" spans="2:2" x14ac:dyDescent="0.3">
      <c r="B6453" t="s">
        <v>500</v>
      </c>
    </row>
    <row r="6454" spans="2:2" x14ac:dyDescent="0.3">
      <c r="B6454" t="s">
        <v>489</v>
      </c>
    </row>
    <row r="6455" spans="2:2" x14ac:dyDescent="0.3">
      <c r="B6455" t="s">
        <v>443</v>
      </c>
    </row>
    <row r="6456" spans="2:2" x14ac:dyDescent="0.3">
      <c r="B6456" t="s">
        <v>298</v>
      </c>
    </row>
    <row r="6457" spans="2:2" x14ac:dyDescent="0.3">
      <c r="B6457" t="s">
        <v>190</v>
      </c>
    </row>
    <row r="6458" spans="2:2" x14ac:dyDescent="0.3">
      <c r="B6458" t="s">
        <v>543</v>
      </c>
    </row>
    <row r="6459" spans="2:2" x14ac:dyDescent="0.3">
      <c r="B6459" t="s">
        <v>219</v>
      </c>
    </row>
    <row r="6460" spans="2:2" x14ac:dyDescent="0.3">
      <c r="B6460" t="s">
        <v>592</v>
      </c>
    </row>
    <row r="6461" spans="2:2" x14ac:dyDescent="0.3">
      <c r="B6461" t="s">
        <v>443</v>
      </c>
    </row>
    <row r="6462" spans="2:2" x14ac:dyDescent="0.3">
      <c r="B6462" t="s">
        <v>300</v>
      </c>
    </row>
    <row r="6463" spans="2:2" x14ac:dyDescent="0.3">
      <c r="B6463" t="s">
        <v>944</v>
      </c>
    </row>
    <row r="6464" spans="2:2" x14ac:dyDescent="0.3">
      <c r="B6464" t="s">
        <v>649</v>
      </c>
    </row>
    <row r="6465" spans="2:2" x14ac:dyDescent="0.3">
      <c r="B6465" t="s">
        <v>630</v>
      </c>
    </row>
    <row r="6466" spans="2:2" x14ac:dyDescent="0.3">
      <c r="B6466" t="s">
        <v>886</v>
      </c>
    </row>
    <row r="6467" spans="2:2" x14ac:dyDescent="0.3">
      <c r="B6467" t="s">
        <v>1023</v>
      </c>
    </row>
    <row r="6468" spans="2:2" x14ac:dyDescent="0.3">
      <c r="B6468" t="s">
        <v>554</v>
      </c>
    </row>
    <row r="6469" spans="2:2" x14ac:dyDescent="0.3">
      <c r="B6469" t="s">
        <v>835</v>
      </c>
    </row>
    <row r="6470" spans="2:2" x14ac:dyDescent="0.3">
      <c r="B6470" t="s">
        <v>219</v>
      </c>
    </row>
    <row r="6471" spans="2:2" x14ac:dyDescent="0.3">
      <c r="B6471" t="s">
        <v>373</v>
      </c>
    </row>
    <row r="6472" spans="2:2" x14ac:dyDescent="0.3">
      <c r="B6472" t="s">
        <v>325</v>
      </c>
    </row>
    <row r="6473" spans="2:2" x14ac:dyDescent="0.3">
      <c r="B6473" t="s">
        <v>803</v>
      </c>
    </row>
    <row r="6474" spans="2:2" x14ac:dyDescent="0.3">
      <c r="B6474" t="s">
        <v>720</v>
      </c>
    </row>
    <row r="6475" spans="2:2" x14ac:dyDescent="0.3">
      <c r="B6475" t="s">
        <v>602</v>
      </c>
    </row>
    <row r="6476" spans="2:2" x14ac:dyDescent="0.3">
      <c r="B6476" t="s">
        <v>630</v>
      </c>
    </row>
    <row r="6477" spans="2:2" x14ac:dyDescent="0.3">
      <c r="B6477" t="s">
        <v>219</v>
      </c>
    </row>
    <row r="6478" spans="2:2" x14ac:dyDescent="0.3">
      <c r="B6478" t="s">
        <v>325</v>
      </c>
    </row>
    <row r="6479" spans="2:2" x14ac:dyDescent="0.3">
      <c r="B6479" t="s">
        <v>554</v>
      </c>
    </row>
    <row r="6480" spans="2:2" x14ac:dyDescent="0.3">
      <c r="B6480" t="s">
        <v>487</v>
      </c>
    </row>
    <row r="6481" spans="2:2" x14ac:dyDescent="0.3">
      <c r="B6481" t="s">
        <v>190</v>
      </c>
    </row>
    <row r="6482" spans="2:2" x14ac:dyDescent="0.3">
      <c r="B6482" t="s">
        <v>190</v>
      </c>
    </row>
    <row r="6483" spans="2:2" x14ac:dyDescent="0.3">
      <c r="B6483" t="s">
        <v>190</v>
      </c>
    </row>
    <row r="6484" spans="2:2" x14ac:dyDescent="0.3">
      <c r="B6484" t="s">
        <v>278</v>
      </c>
    </row>
    <row r="6485" spans="2:2" x14ac:dyDescent="0.3">
      <c r="B6485" t="s">
        <v>560</v>
      </c>
    </row>
    <row r="6486" spans="2:2" x14ac:dyDescent="0.3">
      <c r="B6486" t="s">
        <v>886</v>
      </c>
    </row>
    <row r="6487" spans="2:2" x14ac:dyDescent="0.3">
      <c r="B6487" t="s">
        <v>592</v>
      </c>
    </row>
    <row r="6488" spans="2:2" x14ac:dyDescent="0.3">
      <c r="B6488" t="s">
        <v>373</v>
      </c>
    </row>
    <row r="6489" spans="2:2" x14ac:dyDescent="0.3">
      <c r="B6489" t="s">
        <v>341</v>
      </c>
    </row>
    <row r="6490" spans="2:2" x14ac:dyDescent="0.3">
      <c r="B6490" t="s">
        <v>278</v>
      </c>
    </row>
    <row r="6491" spans="2:2" x14ac:dyDescent="0.3">
      <c r="B6491" t="s">
        <v>554</v>
      </c>
    </row>
    <row r="6492" spans="2:2" x14ac:dyDescent="0.3">
      <c r="B6492" t="s">
        <v>278</v>
      </c>
    </row>
    <row r="6493" spans="2:2" x14ac:dyDescent="0.3">
      <c r="B6493" t="s">
        <v>323</v>
      </c>
    </row>
    <row r="6494" spans="2:2" x14ac:dyDescent="0.3">
      <c r="B6494" t="s">
        <v>995</v>
      </c>
    </row>
    <row r="6495" spans="2:2" x14ac:dyDescent="0.3">
      <c r="B6495" t="s">
        <v>525</v>
      </c>
    </row>
    <row r="6496" spans="2:2" x14ac:dyDescent="0.3">
      <c r="B6496" t="s">
        <v>671</v>
      </c>
    </row>
    <row r="6497" spans="2:2" x14ac:dyDescent="0.3">
      <c r="B6497" t="s">
        <v>602</v>
      </c>
    </row>
    <row r="6498" spans="2:2" x14ac:dyDescent="0.3">
      <c r="B6498" t="s">
        <v>528</v>
      </c>
    </row>
    <row r="6499" spans="2:2" x14ac:dyDescent="0.3">
      <c r="B6499" t="s">
        <v>278</v>
      </c>
    </row>
    <row r="6500" spans="2:2" x14ac:dyDescent="0.3">
      <c r="B6500" t="s">
        <v>635</v>
      </c>
    </row>
    <row r="6501" spans="2:2" x14ac:dyDescent="0.3">
      <c r="B6501" t="s">
        <v>373</v>
      </c>
    </row>
    <row r="6502" spans="2:2" x14ac:dyDescent="0.3">
      <c r="B6502" t="s">
        <v>443</v>
      </c>
    </row>
    <row r="6503" spans="2:2" x14ac:dyDescent="0.3">
      <c r="B6503" t="s">
        <v>373</v>
      </c>
    </row>
    <row r="6504" spans="2:2" x14ac:dyDescent="0.3">
      <c r="B6504" t="s">
        <v>278</v>
      </c>
    </row>
    <row r="6505" spans="2:2" x14ac:dyDescent="0.3">
      <c r="B6505" t="s">
        <v>373</v>
      </c>
    </row>
    <row r="6506" spans="2:2" x14ac:dyDescent="0.3">
      <c r="B6506" t="s">
        <v>270</v>
      </c>
    </row>
    <row r="6507" spans="2:2" x14ac:dyDescent="0.3">
      <c r="B6507" t="s">
        <v>1024</v>
      </c>
    </row>
    <row r="6508" spans="2:2" x14ac:dyDescent="0.3">
      <c r="B6508" t="s">
        <v>466</v>
      </c>
    </row>
    <row r="6509" spans="2:2" x14ac:dyDescent="0.3">
      <c r="B6509" t="s">
        <v>418</v>
      </c>
    </row>
    <row r="6510" spans="2:2" x14ac:dyDescent="0.3">
      <c r="B6510" t="s">
        <v>381</v>
      </c>
    </row>
    <row r="6511" spans="2:2" x14ac:dyDescent="0.3">
      <c r="B6511" t="s">
        <v>1025</v>
      </c>
    </row>
    <row r="6512" spans="2:2" x14ac:dyDescent="0.3">
      <c r="B6512" t="s">
        <v>341</v>
      </c>
    </row>
    <row r="6513" spans="2:2" x14ac:dyDescent="0.3">
      <c r="B6513" t="s">
        <v>1010</v>
      </c>
    </row>
    <row r="6514" spans="2:2" x14ac:dyDescent="0.3">
      <c r="B6514" t="s">
        <v>443</v>
      </c>
    </row>
    <row r="6515" spans="2:2" x14ac:dyDescent="0.3">
      <c r="B6515" t="s">
        <v>300</v>
      </c>
    </row>
    <row r="6516" spans="2:2" x14ac:dyDescent="0.3">
      <c r="B6516" t="s">
        <v>341</v>
      </c>
    </row>
    <row r="6517" spans="2:2" x14ac:dyDescent="0.3">
      <c r="B6517" t="s">
        <v>443</v>
      </c>
    </row>
    <row r="6518" spans="2:2" x14ac:dyDescent="0.3">
      <c r="B6518" t="s">
        <v>190</v>
      </c>
    </row>
    <row r="6519" spans="2:2" x14ac:dyDescent="0.3">
      <c r="B6519" t="s">
        <v>528</v>
      </c>
    </row>
    <row r="6520" spans="2:2" x14ac:dyDescent="0.3">
      <c r="B6520" t="s">
        <v>537</v>
      </c>
    </row>
    <row r="6521" spans="2:2" x14ac:dyDescent="0.3">
      <c r="B6521" t="s">
        <v>300</v>
      </c>
    </row>
    <row r="6522" spans="2:2" x14ac:dyDescent="0.3">
      <c r="B6522" t="s">
        <v>636</v>
      </c>
    </row>
    <row r="6523" spans="2:2" x14ac:dyDescent="0.3">
      <c r="B6523" t="s">
        <v>649</v>
      </c>
    </row>
    <row r="6524" spans="2:2" x14ac:dyDescent="0.3">
      <c r="B6524" t="s">
        <v>474</v>
      </c>
    </row>
    <row r="6525" spans="2:2" x14ac:dyDescent="0.3">
      <c r="B6525" t="s">
        <v>443</v>
      </c>
    </row>
    <row r="6526" spans="2:2" x14ac:dyDescent="0.3">
      <c r="B6526" t="s">
        <v>392</v>
      </c>
    </row>
    <row r="6527" spans="2:2" x14ac:dyDescent="0.3">
      <c r="B6527" t="s">
        <v>373</v>
      </c>
    </row>
    <row r="6528" spans="2:2" x14ac:dyDescent="0.3">
      <c r="B6528" t="s">
        <v>298</v>
      </c>
    </row>
    <row r="6529" spans="2:2" x14ac:dyDescent="0.3">
      <c r="B6529" t="s">
        <v>657</v>
      </c>
    </row>
    <row r="6530" spans="2:2" x14ac:dyDescent="0.3">
      <c r="B6530" t="s">
        <v>442</v>
      </c>
    </row>
    <row r="6531" spans="2:2" x14ac:dyDescent="0.3">
      <c r="B6531" t="s">
        <v>644</v>
      </c>
    </row>
    <row r="6532" spans="2:2" x14ac:dyDescent="0.3">
      <c r="B6532" t="s">
        <v>443</v>
      </c>
    </row>
    <row r="6533" spans="2:2" x14ac:dyDescent="0.3">
      <c r="B6533" t="s">
        <v>278</v>
      </c>
    </row>
    <row r="6534" spans="2:2" x14ac:dyDescent="0.3">
      <c r="B6534" t="s">
        <v>237</v>
      </c>
    </row>
    <row r="6535" spans="2:2" x14ac:dyDescent="0.3">
      <c r="B6535" t="s">
        <v>969</v>
      </c>
    </row>
    <row r="6536" spans="2:2" x14ac:dyDescent="0.3">
      <c r="B6536" t="s">
        <v>177</v>
      </c>
    </row>
    <row r="6537" spans="2:2" x14ac:dyDescent="0.3">
      <c r="B6537" t="s">
        <v>222</v>
      </c>
    </row>
    <row r="6538" spans="2:2" x14ac:dyDescent="0.3">
      <c r="B6538" t="s">
        <v>373</v>
      </c>
    </row>
    <row r="6539" spans="2:2" x14ac:dyDescent="0.3">
      <c r="B6539" t="s">
        <v>373</v>
      </c>
    </row>
    <row r="6540" spans="2:2" x14ac:dyDescent="0.3">
      <c r="B6540" t="s">
        <v>825</v>
      </c>
    </row>
    <row r="6541" spans="2:2" x14ac:dyDescent="0.3">
      <c r="B6541" t="s">
        <v>474</v>
      </c>
    </row>
    <row r="6542" spans="2:2" x14ac:dyDescent="0.3">
      <c r="B6542" t="s">
        <v>196</v>
      </c>
    </row>
    <row r="6543" spans="2:2" x14ac:dyDescent="0.3">
      <c r="B6543" t="s">
        <v>259</v>
      </c>
    </row>
    <row r="6544" spans="2:2" x14ac:dyDescent="0.3">
      <c r="B6544" t="s">
        <v>589</v>
      </c>
    </row>
    <row r="6545" spans="2:2" x14ac:dyDescent="0.3">
      <c r="B6545" t="s">
        <v>528</v>
      </c>
    </row>
    <row r="6546" spans="2:2" x14ac:dyDescent="0.3">
      <c r="B6546" t="s">
        <v>586</v>
      </c>
    </row>
    <row r="6547" spans="2:2" x14ac:dyDescent="0.3">
      <c r="B6547" t="s">
        <v>443</v>
      </c>
    </row>
    <row r="6548" spans="2:2" x14ac:dyDescent="0.3">
      <c r="B6548" t="s">
        <v>886</v>
      </c>
    </row>
    <row r="6549" spans="2:2" x14ac:dyDescent="0.3">
      <c r="B6549" t="s">
        <v>1026</v>
      </c>
    </row>
    <row r="6550" spans="2:2" x14ac:dyDescent="0.3">
      <c r="B6550" t="s">
        <v>443</v>
      </c>
    </row>
    <row r="6551" spans="2:2" x14ac:dyDescent="0.3">
      <c r="B6551" t="s">
        <v>554</v>
      </c>
    </row>
    <row r="6552" spans="2:2" x14ac:dyDescent="0.3">
      <c r="B6552" t="s">
        <v>562</v>
      </c>
    </row>
    <row r="6553" spans="2:2" x14ac:dyDescent="0.3">
      <c r="B6553" t="s">
        <v>554</v>
      </c>
    </row>
    <row r="6554" spans="2:2" x14ac:dyDescent="0.3">
      <c r="B6554" t="s">
        <v>362</v>
      </c>
    </row>
    <row r="6555" spans="2:2" x14ac:dyDescent="0.3">
      <c r="B6555" t="s">
        <v>243</v>
      </c>
    </row>
    <row r="6556" spans="2:2" x14ac:dyDescent="0.3">
      <c r="B6556" t="s">
        <v>886</v>
      </c>
    </row>
    <row r="6557" spans="2:2" x14ac:dyDescent="0.3">
      <c r="B6557" t="s">
        <v>1027</v>
      </c>
    </row>
    <row r="6558" spans="2:2" x14ac:dyDescent="0.3">
      <c r="B6558" t="s">
        <v>443</v>
      </c>
    </row>
    <row r="6559" spans="2:2" x14ac:dyDescent="0.3">
      <c r="B6559" t="s">
        <v>373</v>
      </c>
    </row>
    <row r="6560" spans="2:2" x14ac:dyDescent="0.3">
      <c r="B6560" t="s">
        <v>443</v>
      </c>
    </row>
    <row r="6561" spans="2:2" x14ac:dyDescent="0.3">
      <c r="B6561" t="s">
        <v>443</v>
      </c>
    </row>
    <row r="6562" spans="2:2" x14ac:dyDescent="0.3">
      <c r="B6562" t="s">
        <v>649</v>
      </c>
    </row>
    <row r="6563" spans="2:2" x14ac:dyDescent="0.3">
      <c r="B6563" t="s">
        <v>201</v>
      </c>
    </row>
    <row r="6564" spans="2:2" x14ac:dyDescent="0.3">
      <c r="B6564" t="s">
        <v>315</v>
      </c>
    </row>
    <row r="6565" spans="2:2" x14ac:dyDescent="0.3">
      <c r="B6565" t="s">
        <v>639</v>
      </c>
    </row>
    <row r="6566" spans="2:2" x14ac:dyDescent="0.3">
      <c r="B6566" t="s">
        <v>219</v>
      </c>
    </row>
    <row r="6567" spans="2:2" x14ac:dyDescent="0.3">
      <c r="B6567" t="s">
        <v>298</v>
      </c>
    </row>
    <row r="6568" spans="2:2" x14ac:dyDescent="0.3">
      <c r="B6568" t="s">
        <v>789</v>
      </c>
    </row>
    <row r="6569" spans="2:2" x14ac:dyDescent="0.3">
      <c r="B6569" t="s">
        <v>298</v>
      </c>
    </row>
    <row r="6570" spans="2:2" x14ac:dyDescent="0.3">
      <c r="B6570" t="s">
        <v>1028</v>
      </c>
    </row>
    <row r="6571" spans="2:2" x14ac:dyDescent="0.3">
      <c r="B6571" t="s">
        <v>1029</v>
      </c>
    </row>
    <row r="6572" spans="2:2" x14ac:dyDescent="0.3">
      <c r="B6572" t="s">
        <v>409</v>
      </c>
    </row>
    <row r="6573" spans="2:2" x14ac:dyDescent="0.3">
      <c r="B6573" t="s">
        <v>1030</v>
      </c>
    </row>
    <row r="6574" spans="2:2" x14ac:dyDescent="0.3">
      <c r="B6574" t="s">
        <v>750</v>
      </c>
    </row>
    <row r="6575" spans="2:2" x14ac:dyDescent="0.3">
      <c r="B6575" t="s">
        <v>592</v>
      </c>
    </row>
    <row r="6576" spans="2:2" x14ac:dyDescent="0.3">
      <c r="B6576" t="s">
        <v>802</v>
      </c>
    </row>
    <row r="6577" spans="2:2" x14ac:dyDescent="0.3">
      <c r="B6577" t="s">
        <v>1031</v>
      </c>
    </row>
    <row r="6578" spans="2:2" x14ac:dyDescent="0.3">
      <c r="B6578" t="s">
        <v>636</v>
      </c>
    </row>
    <row r="6579" spans="2:2" x14ac:dyDescent="0.3">
      <c r="B6579" t="s">
        <v>443</v>
      </c>
    </row>
    <row r="6580" spans="2:2" x14ac:dyDescent="0.3">
      <c r="B6580" t="s">
        <v>887</v>
      </c>
    </row>
    <row r="6581" spans="2:2" x14ac:dyDescent="0.3">
      <c r="B6581" t="s">
        <v>443</v>
      </c>
    </row>
    <row r="6582" spans="2:2" x14ac:dyDescent="0.3">
      <c r="B6582" t="s">
        <v>409</v>
      </c>
    </row>
    <row r="6583" spans="2:2" x14ac:dyDescent="0.3">
      <c r="B6583" t="s">
        <v>829</v>
      </c>
    </row>
    <row r="6584" spans="2:2" x14ac:dyDescent="0.3">
      <c r="B6584" t="s">
        <v>310</v>
      </c>
    </row>
    <row r="6585" spans="2:2" x14ac:dyDescent="0.3">
      <c r="B6585" t="s">
        <v>373</v>
      </c>
    </row>
    <row r="6586" spans="2:2" x14ac:dyDescent="0.3">
      <c r="B6586" t="s">
        <v>384</v>
      </c>
    </row>
    <row r="6587" spans="2:2" x14ac:dyDescent="0.3">
      <c r="B6587" t="s">
        <v>278</v>
      </c>
    </row>
    <row r="6588" spans="2:2" x14ac:dyDescent="0.3">
      <c r="B6588" t="s">
        <v>443</v>
      </c>
    </row>
    <row r="6589" spans="2:2" x14ac:dyDescent="0.3">
      <c r="B6589" t="s">
        <v>852</v>
      </c>
    </row>
    <row r="6590" spans="2:2" x14ac:dyDescent="0.3">
      <c r="B6590" t="s">
        <v>344</v>
      </c>
    </row>
    <row r="6591" spans="2:2" x14ac:dyDescent="0.3">
      <c r="B6591" t="s">
        <v>373</v>
      </c>
    </row>
    <row r="6592" spans="2:2" x14ac:dyDescent="0.3">
      <c r="B6592" t="s">
        <v>464</v>
      </c>
    </row>
    <row r="6593" spans="2:2" x14ac:dyDescent="0.3">
      <c r="B6593" t="s">
        <v>341</v>
      </c>
    </row>
    <row r="6594" spans="2:2" x14ac:dyDescent="0.3">
      <c r="B6594" t="s">
        <v>575</v>
      </c>
    </row>
    <row r="6595" spans="2:2" x14ac:dyDescent="0.3">
      <c r="B6595" t="s">
        <v>886</v>
      </c>
    </row>
    <row r="6596" spans="2:2" x14ac:dyDescent="0.3">
      <c r="B6596" t="s">
        <v>373</v>
      </c>
    </row>
    <row r="6597" spans="2:2" x14ac:dyDescent="0.3">
      <c r="B6597" t="s">
        <v>373</v>
      </c>
    </row>
    <row r="6598" spans="2:2" x14ac:dyDescent="0.3">
      <c r="B6598" t="s">
        <v>603</v>
      </c>
    </row>
    <row r="6599" spans="2:2" x14ac:dyDescent="0.3">
      <c r="B6599" t="s">
        <v>177</v>
      </c>
    </row>
    <row r="6600" spans="2:2" x14ac:dyDescent="0.3">
      <c r="B6600" t="s">
        <v>944</v>
      </c>
    </row>
    <row r="6601" spans="2:2" x14ac:dyDescent="0.3">
      <c r="B6601" t="s">
        <v>443</v>
      </c>
    </row>
    <row r="6602" spans="2:2" x14ac:dyDescent="0.3">
      <c r="B6602" t="s">
        <v>373</v>
      </c>
    </row>
    <row r="6603" spans="2:2" x14ac:dyDescent="0.3">
      <c r="B6603" t="s">
        <v>544</v>
      </c>
    </row>
    <row r="6604" spans="2:2" x14ac:dyDescent="0.3">
      <c r="B6604" t="s">
        <v>298</v>
      </c>
    </row>
    <row r="6605" spans="2:2" x14ac:dyDescent="0.3">
      <c r="B6605" t="s">
        <v>1032</v>
      </c>
    </row>
    <row r="6606" spans="2:2" x14ac:dyDescent="0.3">
      <c r="B6606" t="s">
        <v>755</v>
      </c>
    </row>
    <row r="6607" spans="2:2" x14ac:dyDescent="0.3">
      <c r="B6607" t="s">
        <v>1033</v>
      </c>
    </row>
    <row r="6608" spans="2:2" x14ac:dyDescent="0.3">
      <c r="B6608" t="s">
        <v>1034</v>
      </c>
    </row>
    <row r="6609" spans="2:2" x14ac:dyDescent="0.3">
      <c r="B6609" t="s">
        <v>343</v>
      </c>
    </row>
    <row r="6610" spans="2:2" x14ac:dyDescent="0.3">
      <c r="B6610" t="s">
        <v>602</v>
      </c>
    </row>
    <row r="6611" spans="2:2" x14ac:dyDescent="0.3">
      <c r="B6611" t="s">
        <v>602</v>
      </c>
    </row>
    <row r="6612" spans="2:2" x14ac:dyDescent="0.3">
      <c r="B6612" t="s">
        <v>298</v>
      </c>
    </row>
    <row r="6613" spans="2:2" x14ac:dyDescent="0.3">
      <c r="B6613" t="s">
        <v>341</v>
      </c>
    </row>
    <row r="6614" spans="2:2" x14ac:dyDescent="0.3">
      <c r="B6614" t="s">
        <v>500</v>
      </c>
    </row>
    <row r="6615" spans="2:2" x14ac:dyDescent="0.3">
      <c r="B6615" t="s">
        <v>999</v>
      </c>
    </row>
    <row r="6616" spans="2:2" x14ac:dyDescent="0.3">
      <c r="B6616" t="s">
        <v>399</v>
      </c>
    </row>
    <row r="6617" spans="2:2" x14ac:dyDescent="0.3">
      <c r="B6617" t="s">
        <v>1035</v>
      </c>
    </row>
    <row r="6618" spans="2:2" x14ac:dyDescent="0.3">
      <c r="B6618" t="s">
        <v>443</v>
      </c>
    </row>
    <row r="6619" spans="2:2" x14ac:dyDescent="0.3">
      <c r="B6619" t="s">
        <v>405</v>
      </c>
    </row>
    <row r="6620" spans="2:2" x14ac:dyDescent="0.3">
      <c r="B6620" t="s">
        <v>196</v>
      </c>
    </row>
    <row r="6621" spans="2:2" x14ac:dyDescent="0.3">
      <c r="B6621" t="s">
        <v>483</v>
      </c>
    </row>
    <row r="6622" spans="2:2" x14ac:dyDescent="0.3">
      <c r="B6622" t="s">
        <v>602</v>
      </c>
    </row>
    <row r="6623" spans="2:2" x14ac:dyDescent="0.3">
      <c r="B6623" t="s">
        <v>560</v>
      </c>
    </row>
    <row r="6624" spans="2:2" x14ac:dyDescent="0.3">
      <c r="B6624" t="s">
        <v>589</v>
      </c>
    </row>
    <row r="6625" spans="2:2" x14ac:dyDescent="0.3">
      <c r="B6625" t="s">
        <v>373</v>
      </c>
    </row>
    <row r="6626" spans="2:2" x14ac:dyDescent="0.3">
      <c r="B6626" t="s">
        <v>315</v>
      </c>
    </row>
    <row r="6627" spans="2:2" x14ac:dyDescent="0.3">
      <c r="B6627" t="s">
        <v>464</v>
      </c>
    </row>
    <row r="6628" spans="2:2" x14ac:dyDescent="0.3">
      <c r="B6628" t="s">
        <v>443</v>
      </c>
    </row>
    <row r="6629" spans="2:2" x14ac:dyDescent="0.3">
      <c r="B6629" t="s">
        <v>644</v>
      </c>
    </row>
    <row r="6630" spans="2:2" x14ac:dyDescent="0.3">
      <c r="B6630" t="s">
        <v>1036</v>
      </c>
    </row>
    <row r="6631" spans="2:2" x14ac:dyDescent="0.3">
      <c r="B6631" t="s">
        <v>409</v>
      </c>
    </row>
    <row r="6632" spans="2:2" x14ac:dyDescent="0.3">
      <c r="B6632" t="s">
        <v>325</v>
      </c>
    </row>
    <row r="6633" spans="2:2" x14ac:dyDescent="0.3">
      <c r="B6633" t="s">
        <v>602</v>
      </c>
    </row>
    <row r="6634" spans="2:2" x14ac:dyDescent="0.3">
      <c r="B6634" t="s">
        <v>175</v>
      </c>
    </row>
    <row r="6635" spans="2:2" x14ac:dyDescent="0.3">
      <c r="B6635" t="s">
        <v>488</v>
      </c>
    </row>
    <row r="6636" spans="2:2" x14ac:dyDescent="0.3">
      <c r="B6636" t="s">
        <v>644</v>
      </c>
    </row>
    <row r="6637" spans="2:2" x14ac:dyDescent="0.3">
      <c r="B6637" t="s">
        <v>443</v>
      </c>
    </row>
    <row r="6638" spans="2:2" x14ac:dyDescent="0.3">
      <c r="B6638" t="s">
        <v>589</v>
      </c>
    </row>
    <row r="6639" spans="2:2" x14ac:dyDescent="0.3">
      <c r="B6639" t="s">
        <v>563</v>
      </c>
    </row>
    <row r="6640" spans="2:2" x14ac:dyDescent="0.3">
      <c r="B6640" t="s">
        <v>190</v>
      </c>
    </row>
    <row r="6641" spans="2:2" x14ac:dyDescent="0.3">
      <c r="B6641" t="s">
        <v>544</v>
      </c>
    </row>
    <row r="6642" spans="2:2" x14ac:dyDescent="0.3">
      <c r="B6642" t="s">
        <v>602</v>
      </c>
    </row>
    <row r="6643" spans="2:2" x14ac:dyDescent="0.3">
      <c r="B6643" t="s">
        <v>552</v>
      </c>
    </row>
    <row r="6644" spans="2:2" x14ac:dyDescent="0.3">
      <c r="B6644" t="s">
        <v>477</v>
      </c>
    </row>
    <row r="6645" spans="2:2" x14ac:dyDescent="0.3">
      <c r="B6645" t="s">
        <v>177</v>
      </c>
    </row>
    <row r="6646" spans="2:2" x14ac:dyDescent="0.3">
      <c r="B6646" t="s">
        <v>1037</v>
      </c>
    </row>
    <row r="6647" spans="2:2" x14ac:dyDescent="0.3">
      <c r="B6647" t="s">
        <v>1038</v>
      </c>
    </row>
    <row r="6648" spans="2:2" x14ac:dyDescent="0.3">
      <c r="B6648" t="s">
        <v>947</v>
      </c>
    </row>
    <row r="6649" spans="2:2" x14ac:dyDescent="0.3">
      <c r="B6649" t="s">
        <v>833</v>
      </c>
    </row>
    <row r="6650" spans="2:2" x14ac:dyDescent="0.3">
      <c r="B6650" t="s">
        <v>533</v>
      </c>
    </row>
    <row r="6651" spans="2:2" x14ac:dyDescent="0.3">
      <c r="B6651" t="s">
        <v>177</v>
      </c>
    </row>
    <row r="6652" spans="2:2" x14ac:dyDescent="0.3">
      <c r="B6652" t="s">
        <v>443</v>
      </c>
    </row>
    <row r="6653" spans="2:2" x14ac:dyDescent="0.3">
      <c r="B6653" t="s">
        <v>278</v>
      </c>
    </row>
    <row r="6654" spans="2:2" x14ac:dyDescent="0.3">
      <c r="B6654" t="s">
        <v>278</v>
      </c>
    </row>
    <row r="6655" spans="2:2" x14ac:dyDescent="0.3">
      <c r="B6655" t="s">
        <v>373</v>
      </c>
    </row>
    <row r="6656" spans="2:2" x14ac:dyDescent="0.3">
      <c r="B6656" t="s">
        <v>323</v>
      </c>
    </row>
    <row r="6657" spans="2:2" x14ac:dyDescent="0.3">
      <c r="B6657" t="s">
        <v>373</v>
      </c>
    </row>
    <row r="6658" spans="2:2" x14ac:dyDescent="0.3">
      <c r="B6658" t="s">
        <v>325</v>
      </c>
    </row>
    <row r="6659" spans="2:2" x14ac:dyDescent="0.3">
      <c r="B6659" t="s">
        <v>478</v>
      </c>
    </row>
    <row r="6660" spans="2:2" x14ac:dyDescent="0.3">
      <c r="B6660" t="s">
        <v>373</v>
      </c>
    </row>
    <row r="6661" spans="2:2" x14ac:dyDescent="0.3">
      <c r="B6661" t="s">
        <v>278</v>
      </c>
    </row>
    <row r="6662" spans="2:2" x14ac:dyDescent="0.3">
      <c r="B6662" t="s">
        <v>552</v>
      </c>
    </row>
    <row r="6663" spans="2:2" x14ac:dyDescent="0.3">
      <c r="B6663" t="s">
        <v>177</v>
      </c>
    </row>
    <row r="6664" spans="2:2" x14ac:dyDescent="0.3">
      <c r="B6664" t="s">
        <v>507</v>
      </c>
    </row>
    <row r="6665" spans="2:2" x14ac:dyDescent="0.3">
      <c r="B6665" t="s">
        <v>1039</v>
      </c>
    </row>
    <row r="6666" spans="2:2" x14ac:dyDescent="0.3">
      <c r="B6666" t="s">
        <v>504</v>
      </c>
    </row>
    <row r="6667" spans="2:2" x14ac:dyDescent="0.3">
      <c r="B6667" t="s">
        <v>443</v>
      </c>
    </row>
    <row r="6668" spans="2:2" x14ac:dyDescent="0.3">
      <c r="B6668" t="s">
        <v>414</v>
      </c>
    </row>
    <row r="6669" spans="2:2" x14ac:dyDescent="0.3">
      <c r="B6669" t="s">
        <v>190</v>
      </c>
    </row>
    <row r="6670" spans="2:2" x14ac:dyDescent="0.3">
      <c r="B6670" t="s">
        <v>298</v>
      </c>
    </row>
    <row r="6671" spans="2:2" x14ac:dyDescent="0.3">
      <c r="B6671" t="s">
        <v>549</v>
      </c>
    </row>
    <row r="6672" spans="2:2" x14ac:dyDescent="0.3">
      <c r="B6672" t="s">
        <v>190</v>
      </c>
    </row>
    <row r="6673" spans="2:2" x14ac:dyDescent="0.3">
      <c r="B6673" t="s">
        <v>373</v>
      </c>
    </row>
    <row r="6674" spans="2:2" x14ac:dyDescent="0.3">
      <c r="B6674" t="s">
        <v>443</v>
      </c>
    </row>
    <row r="6675" spans="2:2" x14ac:dyDescent="0.3">
      <c r="B6675" t="s">
        <v>300</v>
      </c>
    </row>
    <row r="6676" spans="2:2" x14ac:dyDescent="0.3">
      <c r="B6676" t="s">
        <v>443</v>
      </c>
    </row>
    <row r="6677" spans="2:2" x14ac:dyDescent="0.3">
      <c r="B6677" t="s">
        <v>325</v>
      </c>
    </row>
    <row r="6678" spans="2:2" x14ac:dyDescent="0.3">
      <c r="B6678" t="s">
        <v>369</v>
      </c>
    </row>
    <row r="6679" spans="2:2" x14ac:dyDescent="0.3">
      <c r="B6679" t="s">
        <v>550</v>
      </c>
    </row>
    <row r="6680" spans="2:2" x14ac:dyDescent="0.3">
      <c r="B6680" t="s">
        <v>278</v>
      </c>
    </row>
    <row r="6681" spans="2:2" x14ac:dyDescent="0.3">
      <c r="B6681" t="s">
        <v>332</v>
      </c>
    </row>
    <row r="6682" spans="2:2" x14ac:dyDescent="0.3">
      <c r="B6682" t="s">
        <v>1040</v>
      </c>
    </row>
    <row r="6683" spans="2:2" x14ac:dyDescent="0.3">
      <c r="B6683" t="s">
        <v>953</v>
      </c>
    </row>
    <row r="6684" spans="2:2" x14ac:dyDescent="0.3">
      <c r="B6684" t="s">
        <v>916</v>
      </c>
    </row>
    <row r="6685" spans="2:2" x14ac:dyDescent="0.3">
      <c r="B6685" t="s">
        <v>443</v>
      </c>
    </row>
    <row r="6686" spans="2:2" x14ac:dyDescent="0.3">
      <c r="B6686" t="s">
        <v>373</v>
      </c>
    </row>
    <row r="6687" spans="2:2" x14ac:dyDescent="0.3">
      <c r="B6687" t="s">
        <v>1041</v>
      </c>
    </row>
    <row r="6688" spans="2:2" x14ac:dyDescent="0.3">
      <c r="B6688" t="s">
        <v>177</v>
      </c>
    </row>
    <row r="6689" spans="2:2" x14ac:dyDescent="0.3">
      <c r="B6689" t="s">
        <v>227</v>
      </c>
    </row>
    <row r="6690" spans="2:2" x14ac:dyDescent="0.3">
      <c r="B6690" t="s">
        <v>755</v>
      </c>
    </row>
    <row r="6691" spans="2:2" x14ac:dyDescent="0.3">
      <c r="B6691" t="s">
        <v>602</v>
      </c>
    </row>
    <row r="6692" spans="2:2" x14ac:dyDescent="0.3">
      <c r="B6692" t="s">
        <v>581</v>
      </c>
    </row>
    <row r="6693" spans="2:2" x14ac:dyDescent="0.3">
      <c r="B6693" t="s">
        <v>243</v>
      </c>
    </row>
    <row r="6694" spans="2:2" x14ac:dyDescent="0.3">
      <c r="B6694" t="s">
        <v>525</v>
      </c>
    </row>
    <row r="6695" spans="2:2" x14ac:dyDescent="0.3">
      <c r="B6695" t="s">
        <v>373</v>
      </c>
    </row>
    <row r="6696" spans="2:2" x14ac:dyDescent="0.3">
      <c r="B6696" t="s">
        <v>240</v>
      </c>
    </row>
    <row r="6697" spans="2:2" x14ac:dyDescent="0.3">
      <c r="B6697" t="s">
        <v>300</v>
      </c>
    </row>
    <row r="6698" spans="2:2" x14ac:dyDescent="0.3">
      <c r="B6698" t="s">
        <v>341</v>
      </c>
    </row>
    <row r="6699" spans="2:2" x14ac:dyDescent="0.3">
      <c r="B6699" t="s">
        <v>315</v>
      </c>
    </row>
    <row r="6700" spans="2:2" x14ac:dyDescent="0.3">
      <c r="B6700" t="s">
        <v>355</v>
      </c>
    </row>
    <row r="6701" spans="2:2" x14ac:dyDescent="0.3">
      <c r="B6701" t="s">
        <v>373</v>
      </c>
    </row>
    <row r="6702" spans="2:2" x14ac:dyDescent="0.3">
      <c r="B6702" t="s">
        <v>1042</v>
      </c>
    </row>
    <row r="6703" spans="2:2" x14ac:dyDescent="0.3">
      <c r="B6703" t="s">
        <v>227</v>
      </c>
    </row>
    <row r="6704" spans="2:2" x14ac:dyDescent="0.3">
      <c r="B6704" t="s">
        <v>373</v>
      </c>
    </row>
    <row r="6705" spans="2:2" x14ac:dyDescent="0.3">
      <c r="B6705" t="s">
        <v>525</v>
      </c>
    </row>
    <row r="6706" spans="2:2" x14ac:dyDescent="0.3">
      <c r="B6706" t="s">
        <v>411</v>
      </c>
    </row>
    <row r="6707" spans="2:2" x14ac:dyDescent="0.3">
      <c r="B6707" t="s">
        <v>190</v>
      </c>
    </row>
    <row r="6708" spans="2:2" x14ac:dyDescent="0.3">
      <c r="B6708" t="s">
        <v>373</v>
      </c>
    </row>
    <row r="6709" spans="2:2" x14ac:dyDescent="0.3">
      <c r="B6709" t="s">
        <v>341</v>
      </c>
    </row>
    <row r="6710" spans="2:2" x14ac:dyDescent="0.3">
      <c r="B6710" t="s">
        <v>298</v>
      </c>
    </row>
    <row r="6711" spans="2:2" x14ac:dyDescent="0.3">
      <c r="B6711" t="s">
        <v>443</v>
      </c>
    </row>
    <row r="6712" spans="2:2" x14ac:dyDescent="0.3">
      <c r="B6712" t="s">
        <v>443</v>
      </c>
    </row>
    <row r="6713" spans="2:2" x14ac:dyDescent="0.3">
      <c r="B6713" t="s">
        <v>443</v>
      </c>
    </row>
    <row r="6714" spans="2:2" x14ac:dyDescent="0.3">
      <c r="B6714" t="s">
        <v>443</v>
      </c>
    </row>
    <row r="6715" spans="2:2" x14ac:dyDescent="0.3">
      <c r="B6715" t="s">
        <v>831</v>
      </c>
    </row>
    <row r="6716" spans="2:2" x14ac:dyDescent="0.3">
      <c r="B6716" t="s">
        <v>602</v>
      </c>
    </row>
    <row r="6717" spans="2:2" x14ac:dyDescent="0.3">
      <c r="B6717" t="s">
        <v>190</v>
      </c>
    </row>
    <row r="6718" spans="2:2" x14ac:dyDescent="0.3">
      <c r="B6718" t="s">
        <v>278</v>
      </c>
    </row>
    <row r="6719" spans="2:2" x14ac:dyDescent="0.3">
      <c r="B6719" t="s">
        <v>603</v>
      </c>
    </row>
    <row r="6720" spans="2:2" x14ac:dyDescent="0.3">
      <c r="B6720" t="s">
        <v>886</v>
      </c>
    </row>
    <row r="6721" spans="2:2" x14ac:dyDescent="0.3">
      <c r="B6721" t="s">
        <v>554</v>
      </c>
    </row>
    <row r="6722" spans="2:2" x14ac:dyDescent="0.3">
      <c r="B6722" t="s">
        <v>537</v>
      </c>
    </row>
    <row r="6723" spans="2:2" x14ac:dyDescent="0.3">
      <c r="B6723" t="s">
        <v>479</v>
      </c>
    </row>
    <row r="6724" spans="2:2" x14ac:dyDescent="0.3">
      <c r="B6724" t="s">
        <v>1043</v>
      </c>
    </row>
    <row r="6725" spans="2:2" x14ac:dyDescent="0.3">
      <c r="B6725" t="s">
        <v>602</v>
      </c>
    </row>
    <row r="6726" spans="2:2" x14ac:dyDescent="0.3">
      <c r="B6726" t="s">
        <v>685</v>
      </c>
    </row>
    <row r="6727" spans="2:2" x14ac:dyDescent="0.3">
      <c r="B6727" t="s">
        <v>443</v>
      </c>
    </row>
    <row r="6728" spans="2:2" x14ac:dyDescent="0.3">
      <c r="B6728" t="s">
        <v>344</v>
      </c>
    </row>
    <row r="6729" spans="2:2" x14ac:dyDescent="0.3">
      <c r="B6729" t="s">
        <v>550</v>
      </c>
    </row>
    <row r="6730" spans="2:2" x14ac:dyDescent="0.3">
      <c r="B6730" t="s">
        <v>554</v>
      </c>
    </row>
    <row r="6731" spans="2:2" x14ac:dyDescent="0.3">
      <c r="B6731" t="s">
        <v>298</v>
      </c>
    </row>
    <row r="6732" spans="2:2" x14ac:dyDescent="0.3">
      <c r="B6732" t="s">
        <v>443</v>
      </c>
    </row>
    <row r="6733" spans="2:2" x14ac:dyDescent="0.3">
      <c r="B6733" t="s">
        <v>300</v>
      </c>
    </row>
    <row r="6734" spans="2:2" x14ac:dyDescent="0.3">
      <c r="B6734" t="s">
        <v>1044</v>
      </c>
    </row>
    <row r="6735" spans="2:2" x14ac:dyDescent="0.3">
      <c r="B6735" t="s">
        <v>525</v>
      </c>
    </row>
    <row r="6736" spans="2:2" x14ac:dyDescent="0.3">
      <c r="B6736" t="s">
        <v>298</v>
      </c>
    </row>
    <row r="6737" spans="2:2" x14ac:dyDescent="0.3">
      <c r="B6737" t="s">
        <v>443</v>
      </c>
    </row>
    <row r="6738" spans="2:2" x14ac:dyDescent="0.3">
      <c r="B6738" t="s">
        <v>602</v>
      </c>
    </row>
    <row r="6739" spans="2:2" x14ac:dyDescent="0.3">
      <c r="B6739" t="s">
        <v>341</v>
      </c>
    </row>
    <row r="6740" spans="2:2" x14ac:dyDescent="0.3">
      <c r="B6740" t="s">
        <v>479</v>
      </c>
    </row>
    <row r="6741" spans="2:2" x14ac:dyDescent="0.3">
      <c r="B6741" t="s">
        <v>443</v>
      </c>
    </row>
    <row r="6742" spans="2:2" x14ac:dyDescent="0.3">
      <c r="B6742" t="s">
        <v>598</v>
      </c>
    </row>
    <row r="6743" spans="2:2" x14ac:dyDescent="0.3">
      <c r="B6743" t="s">
        <v>1045</v>
      </c>
    </row>
    <row r="6744" spans="2:2" x14ac:dyDescent="0.3">
      <c r="B6744" t="s">
        <v>1046</v>
      </c>
    </row>
    <row r="6745" spans="2:2" x14ac:dyDescent="0.3">
      <c r="B6745" t="s">
        <v>471</v>
      </c>
    </row>
    <row r="6746" spans="2:2" x14ac:dyDescent="0.3">
      <c r="B6746" t="s">
        <v>238</v>
      </c>
    </row>
    <row r="6747" spans="2:2" x14ac:dyDescent="0.3">
      <c r="B6747" t="s">
        <v>278</v>
      </c>
    </row>
    <row r="6748" spans="2:2" x14ac:dyDescent="0.3">
      <c r="B6748" t="s">
        <v>443</v>
      </c>
    </row>
    <row r="6749" spans="2:2" x14ac:dyDescent="0.3">
      <c r="B6749" t="s">
        <v>443</v>
      </c>
    </row>
    <row r="6750" spans="2:2" x14ac:dyDescent="0.3">
      <c r="B6750" t="s">
        <v>298</v>
      </c>
    </row>
    <row r="6751" spans="2:2" x14ac:dyDescent="0.3">
      <c r="B6751" t="s">
        <v>278</v>
      </c>
    </row>
    <row r="6752" spans="2:2" x14ac:dyDescent="0.3">
      <c r="B6752" t="s">
        <v>1047</v>
      </c>
    </row>
    <row r="6753" spans="2:2" x14ac:dyDescent="0.3">
      <c r="B6753" t="s">
        <v>341</v>
      </c>
    </row>
    <row r="6754" spans="2:2" x14ac:dyDescent="0.3">
      <c r="B6754" t="s">
        <v>1048</v>
      </c>
    </row>
    <row r="6755" spans="2:2" x14ac:dyDescent="0.3">
      <c r="B6755" t="s">
        <v>233</v>
      </c>
    </row>
    <row r="6756" spans="2:2" x14ac:dyDescent="0.3">
      <c r="B6756" t="s">
        <v>671</v>
      </c>
    </row>
    <row r="6757" spans="2:2" x14ac:dyDescent="0.3">
      <c r="B6757" t="s">
        <v>755</v>
      </c>
    </row>
    <row r="6758" spans="2:2" x14ac:dyDescent="0.3">
      <c r="B6758" t="s">
        <v>373</v>
      </c>
    </row>
    <row r="6759" spans="2:2" x14ac:dyDescent="0.3">
      <c r="B6759" t="s">
        <v>190</v>
      </c>
    </row>
    <row r="6760" spans="2:2" x14ac:dyDescent="0.3">
      <c r="B6760" t="s">
        <v>190</v>
      </c>
    </row>
    <row r="6761" spans="2:2" x14ac:dyDescent="0.3">
      <c r="B6761" t="s">
        <v>525</v>
      </c>
    </row>
    <row r="6762" spans="2:2" x14ac:dyDescent="0.3">
      <c r="B6762" t="s">
        <v>443</v>
      </c>
    </row>
    <row r="6763" spans="2:2" x14ac:dyDescent="0.3">
      <c r="B6763" t="s">
        <v>443</v>
      </c>
    </row>
    <row r="6764" spans="2:2" x14ac:dyDescent="0.3">
      <c r="B6764" t="s">
        <v>479</v>
      </c>
    </row>
    <row r="6765" spans="2:2" x14ac:dyDescent="0.3">
      <c r="B6765" t="s">
        <v>525</v>
      </c>
    </row>
    <row r="6766" spans="2:2" x14ac:dyDescent="0.3">
      <c r="B6766" t="s">
        <v>443</v>
      </c>
    </row>
    <row r="6767" spans="2:2" x14ac:dyDescent="0.3">
      <c r="B6767" t="s">
        <v>298</v>
      </c>
    </row>
    <row r="6768" spans="2:2" x14ac:dyDescent="0.3">
      <c r="B6768" t="s">
        <v>649</v>
      </c>
    </row>
    <row r="6769" spans="2:2" x14ac:dyDescent="0.3">
      <c r="B6769" t="s">
        <v>1049</v>
      </c>
    </row>
    <row r="6770" spans="2:2" x14ac:dyDescent="0.3">
      <c r="B6770" t="s">
        <v>1050</v>
      </c>
    </row>
    <row r="6771" spans="2:2" x14ac:dyDescent="0.3">
      <c r="B6771" t="s">
        <v>552</v>
      </c>
    </row>
    <row r="6772" spans="2:2" x14ac:dyDescent="0.3">
      <c r="B6772" t="s">
        <v>1010</v>
      </c>
    </row>
    <row r="6773" spans="2:2" x14ac:dyDescent="0.3">
      <c r="B6773" t="s">
        <v>1051</v>
      </c>
    </row>
    <row r="6774" spans="2:2" x14ac:dyDescent="0.3">
      <c r="B6774" t="s">
        <v>278</v>
      </c>
    </row>
    <row r="6775" spans="2:2" x14ac:dyDescent="0.3">
      <c r="B6775" t="s">
        <v>944</v>
      </c>
    </row>
    <row r="6776" spans="2:2" x14ac:dyDescent="0.3">
      <c r="B6776" t="s">
        <v>617</v>
      </c>
    </row>
    <row r="6777" spans="2:2" x14ac:dyDescent="0.3">
      <c r="B6777" t="s">
        <v>602</v>
      </c>
    </row>
    <row r="6778" spans="2:2" x14ac:dyDescent="0.3">
      <c r="B6778" t="s">
        <v>337</v>
      </c>
    </row>
    <row r="6779" spans="2:2" x14ac:dyDescent="0.3">
      <c r="B6779" t="s">
        <v>443</v>
      </c>
    </row>
    <row r="6780" spans="2:2" x14ac:dyDescent="0.3">
      <c r="B6780" t="s">
        <v>443</v>
      </c>
    </row>
    <row r="6781" spans="2:2" x14ac:dyDescent="0.3">
      <c r="B6781" t="s">
        <v>611</v>
      </c>
    </row>
    <row r="6782" spans="2:2" x14ac:dyDescent="0.3">
      <c r="B6782" t="s">
        <v>602</v>
      </c>
    </row>
    <row r="6783" spans="2:2" x14ac:dyDescent="0.3">
      <c r="B6783" t="s">
        <v>602</v>
      </c>
    </row>
    <row r="6784" spans="2:2" x14ac:dyDescent="0.3">
      <c r="B6784" t="s">
        <v>1052</v>
      </c>
    </row>
    <row r="6785" spans="2:2" x14ac:dyDescent="0.3">
      <c r="B6785" t="s">
        <v>1053</v>
      </c>
    </row>
    <row r="6786" spans="2:2" x14ac:dyDescent="0.3">
      <c r="B6786" t="s">
        <v>478</v>
      </c>
    </row>
    <row r="6787" spans="2:2" x14ac:dyDescent="0.3">
      <c r="B6787" t="s">
        <v>173</v>
      </c>
    </row>
    <row r="6788" spans="2:2" x14ac:dyDescent="0.3">
      <c r="B6788" t="s">
        <v>325</v>
      </c>
    </row>
    <row r="6789" spans="2:2" x14ac:dyDescent="0.3">
      <c r="B6789" t="s">
        <v>323</v>
      </c>
    </row>
    <row r="6790" spans="2:2" x14ac:dyDescent="0.3">
      <c r="B6790" t="s">
        <v>657</v>
      </c>
    </row>
    <row r="6791" spans="2:2" x14ac:dyDescent="0.3">
      <c r="B6791" t="s">
        <v>189</v>
      </c>
    </row>
    <row r="6792" spans="2:2" x14ac:dyDescent="0.3">
      <c r="B6792" t="s">
        <v>602</v>
      </c>
    </row>
    <row r="6793" spans="2:2" x14ac:dyDescent="0.3">
      <c r="B6793" t="s">
        <v>443</v>
      </c>
    </row>
    <row r="6794" spans="2:2" x14ac:dyDescent="0.3">
      <c r="B6794" t="s">
        <v>443</v>
      </c>
    </row>
    <row r="6795" spans="2:2" x14ac:dyDescent="0.3">
      <c r="B6795" t="s">
        <v>298</v>
      </c>
    </row>
    <row r="6796" spans="2:2" x14ac:dyDescent="0.3">
      <c r="B6796" t="s">
        <v>341</v>
      </c>
    </row>
    <row r="6797" spans="2:2" x14ac:dyDescent="0.3">
      <c r="B6797" t="s">
        <v>644</v>
      </c>
    </row>
    <row r="6798" spans="2:2" x14ac:dyDescent="0.3">
      <c r="B6798" t="s">
        <v>177</v>
      </c>
    </row>
    <row r="6799" spans="2:2" x14ac:dyDescent="0.3">
      <c r="B6799" t="s">
        <v>177</v>
      </c>
    </row>
    <row r="6800" spans="2:2" x14ac:dyDescent="0.3">
      <c r="B6800" t="s">
        <v>381</v>
      </c>
    </row>
    <row r="6801" spans="2:2" x14ac:dyDescent="0.3">
      <c r="B6801" t="s">
        <v>479</v>
      </c>
    </row>
    <row r="6802" spans="2:2" x14ac:dyDescent="0.3">
      <c r="B6802" t="s">
        <v>373</v>
      </c>
    </row>
    <row r="6803" spans="2:2" x14ac:dyDescent="0.3">
      <c r="B6803" t="s">
        <v>789</v>
      </c>
    </row>
    <row r="6804" spans="2:2" x14ac:dyDescent="0.3">
      <c r="B6804" t="s">
        <v>602</v>
      </c>
    </row>
    <row r="6805" spans="2:2" x14ac:dyDescent="0.3">
      <c r="B6805" t="s">
        <v>1054</v>
      </c>
    </row>
    <row r="6806" spans="2:2" x14ac:dyDescent="0.3">
      <c r="B6806" t="s">
        <v>298</v>
      </c>
    </row>
    <row r="6807" spans="2:2" x14ac:dyDescent="0.3">
      <c r="B6807" t="s">
        <v>891</v>
      </c>
    </row>
    <row r="6808" spans="2:2" x14ac:dyDescent="0.3">
      <c r="B6808" t="s">
        <v>233</v>
      </c>
    </row>
    <row r="6809" spans="2:2" x14ac:dyDescent="0.3">
      <c r="B6809" t="s">
        <v>443</v>
      </c>
    </row>
    <row r="6810" spans="2:2" x14ac:dyDescent="0.3">
      <c r="B6810" t="s">
        <v>325</v>
      </c>
    </row>
    <row r="6811" spans="2:2" x14ac:dyDescent="0.3">
      <c r="B6811" t="s">
        <v>177</v>
      </c>
    </row>
    <row r="6812" spans="2:2" x14ac:dyDescent="0.3">
      <c r="B6812" t="s">
        <v>177</v>
      </c>
    </row>
    <row r="6813" spans="2:2" x14ac:dyDescent="0.3">
      <c r="B6813" t="s">
        <v>238</v>
      </c>
    </row>
    <row r="6814" spans="2:2" x14ac:dyDescent="0.3">
      <c r="B6814" t="s">
        <v>373</v>
      </c>
    </row>
    <row r="6815" spans="2:2" x14ac:dyDescent="0.3">
      <c r="B6815" t="s">
        <v>755</v>
      </c>
    </row>
    <row r="6816" spans="2:2" x14ac:dyDescent="0.3">
      <c r="B6816" t="s">
        <v>578</v>
      </c>
    </row>
    <row r="6817" spans="2:2" x14ac:dyDescent="0.3">
      <c r="B6817" t="s">
        <v>177</v>
      </c>
    </row>
    <row r="6818" spans="2:2" x14ac:dyDescent="0.3">
      <c r="B6818" t="s">
        <v>190</v>
      </c>
    </row>
    <row r="6819" spans="2:2" x14ac:dyDescent="0.3">
      <c r="B6819" t="s">
        <v>298</v>
      </c>
    </row>
    <row r="6820" spans="2:2" x14ac:dyDescent="0.3">
      <c r="B6820" t="s">
        <v>190</v>
      </c>
    </row>
    <row r="6821" spans="2:2" x14ac:dyDescent="0.3">
      <c r="B6821" t="s">
        <v>1055</v>
      </c>
    </row>
    <row r="6822" spans="2:2" x14ac:dyDescent="0.3">
      <c r="B6822" t="s">
        <v>1056</v>
      </c>
    </row>
    <row r="6823" spans="2:2" x14ac:dyDescent="0.3">
      <c r="B6823" t="s">
        <v>1057</v>
      </c>
    </row>
    <row r="6824" spans="2:2" x14ac:dyDescent="0.3">
      <c r="B6824" t="s">
        <v>298</v>
      </c>
    </row>
    <row r="6825" spans="2:2" x14ac:dyDescent="0.3">
      <c r="B6825" t="s">
        <v>750</v>
      </c>
    </row>
    <row r="6826" spans="2:2" x14ac:dyDescent="0.3">
      <c r="B6826" t="s">
        <v>1058</v>
      </c>
    </row>
    <row r="6827" spans="2:2" x14ac:dyDescent="0.3">
      <c r="B6827" t="s">
        <v>373</v>
      </c>
    </row>
    <row r="6828" spans="2:2" x14ac:dyDescent="0.3">
      <c r="B6828" t="s">
        <v>443</v>
      </c>
    </row>
    <row r="6829" spans="2:2" x14ac:dyDescent="0.3">
      <c r="B6829" t="s">
        <v>177</v>
      </c>
    </row>
    <row r="6830" spans="2:2" x14ac:dyDescent="0.3">
      <c r="B6830" t="s">
        <v>1059</v>
      </c>
    </row>
    <row r="6831" spans="2:2" x14ac:dyDescent="0.3">
      <c r="B6831" t="s">
        <v>278</v>
      </c>
    </row>
    <row r="6832" spans="2:2" x14ac:dyDescent="0.3">
      <c r="B6832" t="s">
        <v>443</v>
      </c>
    </row>
    <row r="6833" spans="2:2" x14ac:dyDescent="0.3">
      <c r="B6833" t="s">
        <v>177</v>
      </c>
    </row>
    <row r="6834" spans="2:2" x14ac:dyDescent="0.3">
      <c r="B6834" t="s">
        <v>592</v>
      </c>
    </row>
    <row r="6835" spans="2:2" x14ac:dyDescent="0.3">
      <c r="B6835" t="s">
        <v>870</v>
      </c>
    </row>
    <row r="6836" spans="2:2" x14ac:dyDescent="0.3">
      <c r="B6836" t="s">
        <v>443</v>
      </c>
    </row>
    <row r="6837" spans="2:2" x14ac:dyDescent="0.3">
      <c r="B6837" t="s">
        <v>325</v>
      </c>
    </row>
    <row r="6838" spans="2:2" x14ac:dyDescent="0.3">
      <c r="B6838" t="s">
        <v>525</v>
      </c>
    </row>
    <row r="6839" spans="2:2" x14ac:dyDescent="0.3">
      <c r="B6839" t="s">
        <v>300</v>
      </c>
    </row>
    <row r="6840" spans="2:2" x14ac:dyDescent="0.3">
      <c r="B6840" t="s">
        <v>341</v>
      </c>
    </row>
    <row r="6841" spans="2:2" x14ac:dyDescent="0.3">
      <c r="B6841" t="s">
        <v>373</v>
      </c>
    </row>
    <row r="6842" spans="2:2" x14ac:dyDescent="0.3">
      <c r="B6842" t="s">
        <v>278</v>
      </c>
    </row>
    <row r="6843" spans="2:2" x14ac:dyDescent="0.3">
      <c r="B6843" t="s">
        <v>177</v>
      </c>
    </row>
    <row r="6844" spans="2:2" x14ac:dyDescent="0.3">
      <c r="B6844" t="s">
        <v>245</v>
      </c>
    </row>
    <row r="6845" spans="2:2" x14ac:dyDescent="0.3">
      <c r="B6845" t="s">
        <v>916</v>
      </c>
    </row>
    <row r="6846" spans="2:2" x14ac:dyDescent="0.3">
      <c r="B6846" t="s">
        <v>607</v>
      </c>
    </row>
    <row r="6847" spans="2:2" x14ac:dyDescent="0.3">
      <c r="B6847" t="s">
        <v>298</v>
      </c>
    </row>
    <row r="6848" spans="2:2" x14ac:dyDescent="0.3">
      <c r="B6848" t="s">
        <v>236</v>
      </c>
    </row>
    <row r="6849" spans="2:2" x14ac:dyDescent="0.3">
      <c r="B6849" t="s">
        <v>258</v>
      </c>
    </row>
    <row r="6850" spans="2:2" x14ac:dyDescent="0.3">
      <c r="B6850" t="s">
        <v>300</v>
      </c>
    </row>
    <row r="6851" spans="2:2" x14ac:dyDescent="0.3">
      <c r="B6851" t="s">
        <v>464</v>
      </c>
    </row>
    <row r="6852" spans="2:2" x14ac:dyDescent="0.3">
      <c r="B6852" t="s">
        <v>384</v>
      </c>
    </row>
    <row r="6853" spans="2:2" x14ac:dyDescent="0.3">
      <c r="B6853" t="s">
        <v>443</v>
      </c>
    </row>
    <row r="6854" spans="2:2" x14ac:dyDescent="0.3">
      <c r="B6854" t="s">
        <v>298</v>
      </c>
    </row>
    <row r="6855" spans="2:2" x14ac:dyDescent="0.3">
      <c r="B6855" t="s">
        <v>649</v>
      </c>
    </row>
    <row r="6856" spans="2:2" x14ac:dyDescent="0.3">
      <c r="B6856" t="s">
        <v>243</v>
      </c>
    </row>
    <row r="6857" spans="2:2" x14ac:dyDescent="0.3">
      <c r="B6857" t="s">
        <v>1038</v>
      </c>
    </row>
    <row r="6858" spans="2:2" x14ac:dyDescent="0.3">
      <c r="B6858" t="s">
        <v>443</v>
      </c>
    </row>
    <row r="6859" spans="2:2" x14ac:dyDescent="0.3">
      <c r="B6859" t="s">
        <v>479</v>
      </c>
    </row>
    <row r="6860" spans="2:2" x14ac:dyDescent="0.3">
      <c r="B6860" t="s">
        <v>755</v>
      </c>
    </row>
    <row r="6861" spans="2:2" x14ac:dyDescent="0.3">
      <c r="B6861" t="s">
        <v>177</v>
      </c>
    </row>
    <row r="6862" spans="2:2" x14ac:dyDescent="0.3">
      <c r="B6862" t="s">
        <v>190</v>
      </c>
    </row>
    <row r="6863" spans="2:2" x14ac:dyDescent="0.3">
      <c r="B6863" t="s">
        <v>649</v>
      </c>
    </row>
    <row r="6864" spans="2:2" x14ac:dyDescent="0.3">
      <c r="B6864" t="s">
        <v>1060</v>
      </c>
    </row>
    <row r="6865" spans="2:2" x14ac:dyDescent="0.3">
      <c r="B6865" t="s">
        <v>256</v>
      </c>
    </row>
    <row r="6866" spans="2:2" x14ac:dyDescent="0.3">
      <c r="B6866" t="s">
        <v>373</v>
      </c>
    </row>
    <row r="6867" spans="2:2" x14ac:dyDescent="0.3">
      <c r="B6867" t="s">
        <v>233</v>
      </c>
    </row>
    <row r="6868" spans="2:2" x14ac:dyDescent="0.3">
      <c r="B6868" t="s">
        <v>325</v>
      </c>
    </row>
    <row r="6869" spans="2:2" x14ac:dyDescent="0.3">
      <c r="B6869" t="s">
        <v>1061</v>
      </c>
    </row>
    <row r="6870" spans="2:2" x14ac:dyDescent="0.3">
      <c r="B6870" t="s">
        <v>1062</v>
      </c>
    </row>
    <row r="6871" spans="2:2" x14ac:dyDescent="0.3">
      <c r="B6871" t="s">
        <v>1063</v>
      </c>
    </row>
    <row r="6872" spans="2:2" x14ac:dyDescent="0.3">
      <c r="B6872" t="s">
        <v>957</v>
      </c>
    </row>
    <row r="6873" spans="2:2" x14ac:dyDescent="0.3">
      <c r="B6873" t="s">
        <v>1064</v>
      </c>
    </row>
    <row r="6874" spans="2:2" x14ac:dyDescent="0.3">
      <c r="B6874" t="s">
        <v>957</v>
      </c>
    </row>
    <row r="6875" spans="2:2" x14ac:dyDescent="0.3">
      <c r="B6875" t="s">
        <v>188</v>
      </c>
    </row>
    <row r="6876" spans="2:2" x14ac:dyDescent="0.3">
      <c r="B6876" t="s">
        <v>1004</v>
      </c>
    </row>
    <row r="6877" spans="2:2" x14ac:dyDescent="0.3">
      <c r="B6877" t="s">
        <v>325</v>
      </c>
    </row>
    <row r="6878" spans="2:2" x14ac:dyDescent="0.3">
      <c r="B6878" t="s">
        <v>329</v>
      </c>
    </row>
    <row r="6879" spans="2:2" x14ac:dyDescent="0.3">
      <c r="B6879" t="s">
        <v>270</v>
      </c>
    </row>
    <row r="6880" spans="2:2" x14ac:dyDescent="0.3">
      <c r="B6880" t="s">
        <v>278</v>
      </c>
    </row>
    <row r="6881" spans="2:2" x14ac:dyDescent="0.3">
      <c r="B6881" t="s">
        <v>1035</v>
      </c>
    </row>
    <row r="6882" spans="2:2" x14ac:dyDescent="0.3">
      <c r="B6882" t="s">
        <v>300</v>
      </c>
    </row>
    <row r="6883" spans="2:2" x14ac:dyDescent="0.3">
      <c r="B6883" t="s">
        <v>789</v>
      </c>
    </row>
    <row r="6884" spans="2:2" x14ac:dyDescent="0.3">
      <c r="B6884" t="s">
        <v>177</v>
      </c>
    </row>
    <row r="6885" spans="2:2" x14ac:dyDescent="0.3">
      <c r="B6885" t="s">
        <v>278</v>
      </c>
    </row>
    <row r="6886" spans="2:2" x14ac:dyDescent="0.3">
      <c r="B6886" t="s">
        <v>572</v>
      </c>
    </row>
    <row r="6887" spans="2:2" x14ac:dyDescent="0.3">
      <c r="B6887" t="s">
        <v>589</v>
      </c>
    </row>
    <row r="6888" spans="2:2" x14ac:dyDescent="0.3">
      <c r="B6888" t="s">
        <v>298</v>
      </c>
    </row>
    <row r="6889" spans="2:2" x14ac:dyDescent="0.3">
      <c r="B6889" t="s">
        <v>341</v>
      </c>
    </row>
    <row r="6890" spans="2:2" x14ac:dyDescent="0.3">
      <c r="B6890" t="s">
        <v>602</v>
      </c>
    </row>
    <row r="6891" spans="2:2" x14ac:dyDescent="0.3">
      <c r="B6891" t="s">
        <v>916</v>
      </c>
    </row>
    <row r="6892" spans="2:2" x14ac:dyDescent="0.3">
      <c r="B6892" t="s">
        <v>546</v>
      </c>
    </row>
    <row r="6893" spans="2:2" x14ac:dyDescent="0.3">
      <c r="B6893" t="s">
        <v>443</v>
      </c>
    </row>
    <row r="6894" spans="2:2" x14ac:dyDescent="0.3">
      <c r="B6894" t="s">
        <v>1065</v>
      </c>
    </row>
    <row r="6895" spans="2:2" x14ac:dyDescent="0.3">
      <c r="B6895" t="s">
        <v>1066</v>
      </c>
    </row>
    <row r="6896" spans="2:2" x14ac:dyDescent="0.3">
      <c r="B6896" t="s">
        <v>1067</v>
      </c>
    </row>
    <row r="6897" spans="2:2" x14ac:dyDescent="0.3">
      <c r="B6897" t="s">
        <v>177</v>
      </c>
    </row>
    <row r="6898" spans="2:2" x14ac:dyDescent="0.3">
      <c r="B6898" t="s">
        <v>649</v>
      </c>
    </row>
    <row r="6899" spans="2:2" x14ac:dyDescent="0.3">
      <c r="B6899" t="s">
        <v>602</v>
      </c>
    </row>
    <row r="6900" spans="2:2" x14ac:dyDescent="0.3">
      <c r="B6900" t="s">
        <v>1006</v>
      </c>
    </row>
    <row r="6901" spans="2:2" x14ac:dyDescent="0.3">
      <c r="B6901" t="s">
        <v>300</v>
      </c>
    </row>
    <row r="6902" spans="2:2" x14ac:dyDescent="0.3">
      <c r="B6902" t="s">
        <v>554</v>
      </c>
    </row>
    <row r="6903" spans="2:2" x14ac:dyDescent="0.3">
      <c r="B6903" t="s">
        <v>278</v>
      </c>
    </row>
    <row r="6904" spans="2:2" x14ac:dyDescent="0.3">
      <c r="B6904" t="s">
        <v>589</v>
      </c>
    </row>
    <row r="6905" spans="2:2" x14ac:dyDescent="0.3">
      <c r="B6905" t="s">
        <v>479</v>
      </c>
    </row>
    <row r="6906" spans="2:2" x14ac:dyDescent="0.3">
      <c r="B6906" t="s">
        <v>443</v>
      </c>
    </row>
    <row r="6907" spans="2:2" x14ac:dyDescent="0.3">
      <c r="B6907" t="s">
        <v>329</v>
      </c>
    </row>
    <row r="6908" spans="2:2" x14ac:dyDescent="0.3">
      <c r="B6908" t="s">
        <v>177</v>
      </c>
    </row>
    <row r="6909" spans="2:2" x14ac:dyDescent="0.3">
      <c r="B6909" t="s">
        <v>929</v>
      </c>
    </row>
    <row r="6910" spans="2:2" x14ac:dyDescent="0.3">
      <c r="B6910" t="s">
        <v>644</v>
      </c>
    </row>
    <row r="6911" spans="2:2" x14ac:dyDescent="0.3">
      <c r="B6911" t="s">
        <v>554</v>
      </c>
    </row>
    <row r="6912" spans="2:2" x14ac:dyDescent="0.3">
      <c r="B6912" t="s">
        <v>1011</v>
      </c>
    </row>
    <row r="6913" spans="2:2" x14ac:dyDescent="0.3">
      <c r="B6913" t="s">
        <v>916</v>
      </c>
    </row>
    <row r="6914" spans="2:2" x14ac:dyDescent="0.3">
      <c r="B6914" t="s">
        <v>227</v>
      </c>
    </row>
    <row r="6915" spans="2:2" x14ac:dyDescent="0.3">
      <c r="B6915" t="s">
        <v>177</v>
      </c>
    </row>
    <row r="6916" spans="2:2" x14ac:dyDescent="0.3">
      <c r="B6916" t="s">
        <v>213</v>
      </c>
    </row>
    <row r="6917" spans="2:2" x14ac:dyDescent="0.3">
      <c r="B6917" t="s">
        <v>880</v>
      </c>
    </row>
    <row r="6918" spans="2:2" x14ac:dyDescent="0.3">
      <c r="B6918" t="s">
        <v>554</v>
      </c>
    </row>
    <row r="6919" spans="2:2" x14ac:dyDescent="0.3">
      <c r="B6919" t="s">
        <v>325</v>
      </c>
    </row>
    <row r="6920" spans="2:2" x14ac:dyDescent="0.3">
      <c r="B6920" t="s">
        <v>1068</v>
      </c>
    </row>
    <row r="6921" spans="2:2" x14ac:dyDescent="0.3">
      <c r="B6921" t="s">
        <v>300</v>
      </c>
    </row>
    <row r="6922" spans="2:2" x14ac:dyDescent="0.3">
      <c r="B6922" t="s">
        <v>479</v>
      </c>
    </row>
    <row r="6923" spans="2:2" x14ac:dyDescent="0.3">
      <c r="B6923" t="s">
        <v>1038</v>
      </c>
    </row>
    <row r="6924" spans="2:2" x14ac:dyDescent="0.3">
      <c r="B6924" t="s">
        <v>373</v>
      </c>
    </row>
    <row r="6925" spans="2:2" x14ac:dyDescent="0.3">
      <c r="B6925" t="s">
        <v>1069</v>
      </c>
    </row>
    <row r="6926" spans="2:2" x14ac:dyDescent="0.3">
      <c r="B6926" t="s">
        <v>300</v>
      </c>
    </row>
    <row r="6927" spans="2:2" x14ac:dyDescent="0.3">
      <c r="B6927" t="s">
        <v>373</v>
      </c>
    </row>
    <row r="6928" spans="2:2" x14ac:dyDescent="0.3">
      <c r="B6928" t="s">
        <v>443</v>
      </c>
    </row>
    <row r="6929" spans="2:2" x14ac:dyDescent="0.3">
      <c r="B6929" t="s">
        <v>443</v>
      </c>
    </row>
    <row r="6930" spans="2:2" x14ac:dyDescent="0.3">
      <c r="B6930" t="s">
        <v>443</v>
      </c>
    </row>
    <row r="6931" spans="2:2" x14ac:dyDescent="0.3">
      <c r="B6931" t="s">
        <v>443</v>
      </c>
    </row>
    <row r="6932" spans="2:2" x14ac:dyDescent="0.3">
      <c r="B6932" t="s">
        <v>525</v>
      </c>
    </row>
    <row r="6933" spans="2:2" x14ac:dyDescent="0.3">
      <c r="B6933" t="s">
        <v>177</v>
      </c>
    </row>
    <row r="6934" spans="2:2" x14ac:dyDescent="0.3">
      <c r="B6934" t="s">
        <v>177</v>
      </c>
    </row>
    <row r="6935" spans="2:2" x14ac:dyDescent="0.3">
      <c r="B6935" t="s">
        <v>190</v>
      </c>
    </row>
    <row r="6936" spans="2:2" x14ac:dyDescent="0.3">
      <c r="B6936" t="s">
        <v>190</v>
      </c>
    </row>
    <row r="6937" spans="2:2" x14ac:dyDescent="0.3">
      <c r="B6937" t="s">
        <v>464</v>
      </c>
    </row>
    <row r="6938" spans="2:2" x14ac:dyDescent="0.3">
      <c r="B6938" t="s">
        <v>176</v>
      </c>
    </row>
    <row r="6939" spans="2:2" x14ac:dyDescent="0.3">
      <c r="B6939" t="s">
        <v>576</v>
      </c>
    </row>
    <row r="6940" spans="2:2" x14ac:dyDescent="0.3">
      <c r="B6940" t="s">
        <v>592</v>
      </c>
    </row>
    <row r="6941" spans="2:2" x14ac:dyDescent="0.3">
      <c r="B6941" t="s">
        <v>1070</v>
      </c>
    </row>
    <row r="6942" spans="2:2" x14ac:dyDescent="0.3">
      <c r="B6942" t="s">
        <v>755</v>
      </c>
    </row>
    <row r="6943" spans="2:2" x14ac:dyDescent="0.3">
      <c r="B6943" t="s">
        <v>602</v>
      </c>
    </row>
    <row r="6944" spans="2:2" x14ac:dyDescent="0.3">
      <c r="B6944" t="s">
        <v>278</v>
      </c>
    </row>
    <row r="6945" spans="2:2" x14ac:dyDescent="0.3">
      <c r="B6945" t="s">
        <v>398</v>
      </c>
    </row>
    <row r="6946" spans="2:2" x14ac:dyDescent="0.3">
      <c r="B6946" t="s">
        <v>537</v>
      </c>
    </row>
    <row r="6947" spans="2:2" x14ac:dyDescent="0.3">
      <c r="B6947" t="s">
        <v>1071</v>
      </c>
    </row>
    <row r="6948" spans="2:2" x14ac:dyDescent="0.3">
      <c r="B6948" t="s">
        <v>566</v>
      </c>
    </row>
    <row r="6949" spans="2:2" x14ac:dyDescent="0.3">
      <c r="B6949" t="s">
        <v>278</v>
      </c>
    </row>
    <row r="6950" spans="2:2" x14ac:dyDescent="0.3">
      <c r="B6950" t="s">
        <v>278</v>
      </c>
    </row>
    <row r="6951" spans="2:2" x14ac:dyDescent="0.3">
      <c r="B6951" t="s">
        <v>1072</v>
      </c>
    </row>
    <row r="6952" spans="2:2" x14ac:dyDescent="0.3">
      <c r="B6952" t="s">
        <v>525</v>
      </c>
    </row>
    <row r="6953" spans="2:2" x14ac:dyDescent="0.3">
      <c r="B6953" t="s">
        <v>278</v>
      </c>
    </row>
    <row r="6954" spans="2:2" x14ac:dyDescent="0.3">
      <c r="B6954" t="s">
        <v>373</v>
      </c>
    </row>
    <row r="6955" spans="2:2" x14ac:dyDescent="0.3">
      <c r="B6955" t="s">
        <v>278</v>
      </c>
    </row>
    <row r="6956" spans="2:2" x14ac:dyDescent="0.3">
      <c r="B6956" t="s">
        <v>891</v>
      </c>
    </row>
    <row r="6957" spans="2:2" x14ac:dyDescent="0.3">
      <c r="B6957" t="s">
        <v>534</v>
      </c>
    </row>
    <row r="6958" spans="2:2" x14ac:dyDescent="0.3">
      <c r="B6958" t="s">
        <v>300</v>
      </c>
    </row>
    <row r="6959" spans="2:2" x14ac:dyDescent="0.3">
      <c r="B6959" t="s">
        <v>1073</v>
      </c>
    </row>
    <row r="6960" spans="2:2" x14ac:dyDescent="0.3">
      <c r="B6960" t="s">
        <v>323</v>
      </c>
    </row>
    <row r="6961" spans="2:2" x14ac:dyDescent="0.3">
      <c r="B6961" t="s">
        <v>190</v>
      </c>
    </row>
    <row r="6962" spans="2:2" x14ac:dyDescent="0.3">
      <c r="B6962" t="s">
        <v>602</v>
      </c>
    </row>
    <row r="6963" spans="2:2" x14ac:dyDescent="0.3">
      <c r="B6963" t="s">
        <v>603</v>
      </c>
    </row>
    <row r="6964" spans="2:2" x14ac:dyDescent="0.3">
      <c r="B6964" t="s">
        <v>373</v>
      </c>
    </row>
    <row r="6965" spans="2:2" x14ac:dyDescent="0.3">
      <c r="B6965" t="s">
        <v>479</v>
      </c>
    </row>
    <row r="6966" spans="2:2" x14ac:dyDescent="0.3">
      <c r="B6966" t="s">
        <v>325</v>
      </c>
    </row>
    <row r="6967" spans="2:2" x14ac:dyDescent="0.3">
      <c r="B6967" t="s">
        <v>443</v>
      </c>
    </row>
    <row r="6968" spans="2:2" x14ac:dyDescent="0.3">
      <c r="B6968" t="s">
        <v>479</v>
      </c>
    </row>
    <row r="6969" spans="2:2" x14ac:dyDescent="0.3">
      <c r="B6969" t="s">
        <v>233</v>
      </c>
    </row>
    <row r="6970" spans="2:2" x14ac:dyDescent="0.3">
      <c r="B6970" t="s">
        <v>825</v>
      </c>
    </row>
    <row r="6971" spans="2:2" x14ac:dyDescent="0.3">
      <c r="B6971" t="s">
        <v>960</v>
      </c>
    </row>
    <row r="6972" spans="2:2" x14ac:dyDescent="0.3">
      <c r="B6972" t="s">
        <v>443</v>
      </c>
    </row>
    <row r="6973" spans="2:2" x14ac:dyDescent="0.3">
      <c r="B6973" t="s">
        <v>1074</v>
      </c>
    </row>
    <row r="6974" spans="2:2" x14ac:dyDescent="0.3">
      <c r="B6974" t="s">
        <v>636</v>
      </c>
    </row>
    <row r="6975" spans="2:2" x14ac:dyDescent="0.3">
      <c r="B6975" t="s">
        <v>1075</v>
      </c>
    </row>
    <row r="6976" spans="2:2" x14ac:dyDescent="0.3">
      <c r="B6976" t="s">
        <v>325</v>
      </c>
    </row>
    <row r="6977" spans="2:2" x14ac:dyDescent="0.3">
      <c r="B6977" t="s">
        <v>177</v>
      </c>
    </row>
    <row r="6978" spans="2:2" x14ac:dyDescent="0.3">
      <c r="B6978" t="s">
        <v>554</v>
      </c>
    </row>
    <row r="6979" spans="2:2" x14ac:dyDescent="0.3">
      <c r="B6979" t="s">
        <v>767</v>
      </c>
    </row>
    <row r="6980" spans="2:2" x14ac:dyDescent="0.3">
      <c r="B6980" t="s">
        <v>957</v>
      </c>
    </row>
    <row r="6981" spans="2:2" x14ac:dyDescent="0.3">
      <c r="B6981" t="s">
        <v>177</v>
      </c>
    </row>
    <row r="6982" spans="2:2" x14ac:dyDescent="0.3">
      <c r="B6982" t="s">
        <v>560</v>
      </c>
    </row>
    <row r="6983" spans="2:2" x14ac:dyDescent="0.3">
      <c r="B6983" t="s">
        <v>298</v>
      </c>
    </row>
    <row r="6984" spans="2:2" x14ac:dyDescent="0.3">
      <c r="B6984" t="s">
        <v>607</v>
      </c>
    </row>
    <row r="6985" spans="2:2" x14ac:dyDescent="0.3">
      <c r="B6985" t="s">
        <v>690</v>
      </c>
    </row>
    <row r="6986" spans="2:2" x14ac:dyDescent="0.3">
      <c r="B6986" t="s">
        <v>1076</v>
      </c>
    </row>
    <row r="6987" spans="2:2" x14ac:dyDescent="0.3">
      <c r="B6987" t="s">
        <v>177</v>
      </c>
    </row>
    <row r="6988" spans="2:2" x14ac:dyDescent="0.3">
      <c r="B6988" t="s">
        <v>443</v>
      </c>
    </row>
    <row r="6989" spans="2:2" x14ac:dyDescent="0.3">
      <c r="B6989" t="s">
        <v>373</v>
      </c>
    </row>
    <row r="6990" spans="2:2" x14ac:dyDescent="0.3">
      <c r="B6990" t="s">
        <v>1077</v>
      </c>
    </row>
    <row r="6991" spans="2:2" x14ac:dyDescent="0.3">
      <c r="B6991" t="s">
        <v>945</v>
      </c>
    </row>
    <row r="6992" spans="2:2" x14ac:dyDescent="0.3">
      <c r="B6992" t="s">
        <v>191</v>
      </c>
    </row>
    <row r="6993" spans="2:2" x14ac:dyDescent="0.3">
      <c r="B6993" t="s">
        <v>373</v>
      </c>
    </row>
    <row r="6994" spans="2:2" x14ac:dyDescent="0.3">
      <c r="B6994" t="s">
        <v>745</v>
      </c>
    </row>
    <row r="6995" spans="2:2" x14ac:dyDescent="0.3">
      <c r="B6995" t="s">
        <v>1078</v>
      </c>
    </row>
    <row r="6996" spans="2:2" x14ac:dyDescent="0.3">
      <c r="B6996" t="s">
        <v>177</v>
      </c>
    </row>
    <row r="6997" spans="2:2" x14ac:dyDescent="0.3">
      <c r="B6997" t="s">
        <v>443</v>
      </c>
    </row>
    <row r="6998" spans="2:2" x14ac:dyDescent="0.3">
      <c r="B6998" t="s">
        <v>443</v>
      </c>
    </row>
    <row r="6999" spans="2:2" x14ac:dyDescent="0.3">
      <c r="B6999" t="s">
        <v>278</v>
      </c>
    </row>
    <row r="7000" spans="2:2" x14ac:dyDescent="0.3">
      <c r="B7000" t="s">
        <v>592</v>
      </c>
    </row>
    <row r="7001" spans="2:2" x14ac:dyDescent="0.3">
      <c r="B7001" t="s">
        <v>1054</v>
      </c>
    </row>
    <row r="7002" spans="2:2" x14ac:dyDescent="0.3">
      <c r="B7002" t="s">
        <v>341</v>
      </c>
    </row>
    <row r="7003" spans="2:2" x14ac:dyDescent="0.3">
      <c r="B7003" t="s">
        <v>526</v>
      </c>
    </row>
    <row r="7004" spans="2:2" x14ac:dyDescent="0.3">
      <c r="B7004" t="s">
        <v>373</v>
      </c>
    </row>
    <row r="7005" spans="2:2" x14ac:dyDescent="0.3">
      <c r="B7005" t="s">
        <v>494</v>
      </c>
    </row>
    <row r="7006" spans="2:2" x14ac:dyDescent="0.3">
      <c r="B7006" t="s">
        <v>895</v>
      </c>
    </row>
    <row r="7007" spans="2:2" x14ac:dyDescent="0.3">
      <c r="B7007" t="s">
        <v>1079</v>
      </c>
    </row>
    <row r="7008" spans="2:2" x14ac:dyDescent="0.3">
      <c r="B7008" t="s">
        <v>177</v>
      </c>
    </row>
    <row r="7009" spans="2:2" x14ac:dyDescent="0.3">
      <c r="B7009" t="s">
        <v>543</v>
      </c>
    </row>
    <row r="7010" spans="2:2" x14ac:dyDescent="0.3">
      <c r="B7010" t="s">
        <v>278</v>
      </c>
    </row>
    <row r="7011" spans="2:2" x14ac:dyDescent="0.3">
      <c r="B7011" t="s">
        <v>550</v>
      </c>
    </row>
    <row r="7012" spans="2:2" x14ac:dyDescent="0.3">
      <c r="B7012" t="s">
        <v>1008</v>
      </c>
    </row>
    <row r="7013" spans="2:2" x14ac:dyDescent="0.3">
      <c r="B7013" t="s">
        <v>636</v>
      </c>
    </row>
    <row r="7014" spans="2:2" x14ac:dyDescent="0.3">
      <c r="B7014" t="s">
        <v>1080</v>
      </c>
    </row>
    <row r="7015" spans="2:2" x14ac:dyDescent="0.3">
      <c r="B7015" t="s">
        <v>552</v>
      </c>
    </row>
    <row r="7016" spans="2:2" x14ac:dyDescent="0.3">
      <c r="B7016" t="s">
        <v>384</v>
      </c>
    </row>
    <row r="7017" spans="2:2" x14ac:dyDescent="0.3">
      <c r="B7017" t="s">
        <v>443</v>
      </c>
    </row>
    <row r="7018" spans="2:2" x14ac:dyDescent="0.3">
      <c r="B7018" t="s">
        <v>636</v>
      </c>
    </row>
    <row r="7019" spans="2:2" x14ac:dyDescent="0.3">
      <c r="B7019" t="s">
        <v>190</v>
      </c>
    </row>
    <row r="7020" spans="2:2" x14ac:dyDescent="0.3">
      <c r="B7020" t="s">
        <v>300</v>
      </c>
    </row>
    <row r="7021" spans="2:2" x14ac:dyDescent="0.3">
      <c r="B7021" t="s">
        <v>177</v>
      </c>
    </row>
    <row r="7022" spans="2:2" x14ac:dyDescent="0.3">
      <c r="B7022" t="s">
        <v>443</v>
      </c>
    </row>
    <row r="7023" spans="2:2" x14ac:dyDescent="0.3">
      <c r="B7023" t="s">
        <v>550</v>
      </c>
    </row>
    <row r="7024" spans="2:2" x14ac:dyDescent="0.3">
      <c r="B7024" t="s">
        <v>755</v>
      </c>
    </row>
    <row r="7025" spans="2:2" x14ac:dyDescent="0.3">
      <c r="B7025" t="s">
        <v>341</v>
      </c>
    </row>
    <row r="7026" spans="2:2" x14ac:dyDescent="0.3">
      <c r="B7026" t="s">
        <v>443</v>
      </c>
    </row>
    <row r="7027" spans="2:2" x14ac:dyDescent="0.3">
      <c r="B7027" t="s">
        <v>278</v>
      </c>
    </row>
    <row r="7028" spans="2:2" x14ac:dyDescent="0.3">
      <c r="B7028" t="s">
        <v>657</v>
      </c>
    </row>
    <row r="7029" spans="2:2" x14ac:dyDescent="0.3">
      <c r="B7029" t="s">
        <v>298</v>
      </c>
    </row>
    <row r="7030" spans="2:2" x14ac:dyDescent="0.3">
      <c r="B7030" t="s">
        <v>177</v>
      </c>
    </row>
    <row r="7031" spans="2:2" x14ac:dyDescent="0.3">
      <c r="B7031" t="s">
        <v>602</v>
      </c>
    </row>
    <row r="7032" spans="2:2" x14ac:dyDescent="0.3">
      <c r="B7032" t="s">
        <v>431</v>
      </c>
    </row>
    <row r="7033" spans="2:2" x14ac:dyDescent="0.3">
      <c r="B7033" t="s">
        <v>554</v>
      </c>
    </row>
    <row r="7034" spans="2:2" x14ac:dyDescent="0.3">
      <c r="B7034" t="s">
        <v>406</v>
      </c>
    </row>
    <row r="7035" spans="2:2" x14ac:dyDescent="0.3">
      <c r="B7035" t="s">
        <v>1081</v>
      </c>
    </row>
    <row r="7036" spans="2:2" x14ac:dyDescent="0.3">
      <c r="B7036" t="s">
        <v>177</v>
      </c>
    </row>
    <row r="7037" spans="2:2" x14ac:dyDescent="0.3">
      <c r="B7037" t="s">
        <v>177</v>
      </c>
    </row>
    <row r="7038" spans="2:2" x14ac:dyDescent="0.3">
      <c r="B7038" t="s">
        <v>177</v>
      </c>
    </row>
    <row r="7039" spans="2:2" x14ac:dyDescent="0.3">
      <c r="B7039" t="s">
        <v>733</v>
      </c>
    </row>
    <row r="7040" spans="2:2" x14ac:dyDescent="0.3">
      <c r="B7040" t="s">
        <v>443</v>
      </c>
    </row>
    <row r="7041" spans="2:2" x14ac:dyDescent="0.3">
      <c r="B7041" t="s">
        <v>351</v>
      </c>
    </row>
    <row r="7042" spans="2:2" x14ac:dyDescent="0.3">
      <c r="B7042" t="s">
        <v>1082</v>
      </c>
    </row>
    <row r="7043" spans="2:2" x14ac:dyDescent="0.3">
      <c r="B7043" t="s">
        <v>1010</v>
      </c>
    </row>
    <row r="7044" spans="2:2" x14ac:dyDescent="0.3">
      <c r="B7044" t="s">
        <v>373</v>
      </c>
    </row>
    <row r="7045" spans="2:2" x14ac:dyDescent="0.3">
      <c r="B7045" t="s">
        <v>995</v>
      </c>
    </row>
    <row r="7046" spans="2:2" x14ac:dyDescent="0.3">
      <c r="B7046" t="s">
        <v>298</v>
      </c>
    </row>
    <row r="7047" spans="2:2" x14ac:dyDescent="0.3">
      <c r="B7047" t="s">
        <v>298</v>
      </c>
    </row>
    <row r="7048" spans="2:2" x14ac:dyDescent="0.3">
      <c r="B7048" t="s">
        <v>964</v>
      </c>
    </row>
    <row r="7049" spans="2:2" x14ac:dyDescent="0.3">
      <c r="B7049" t="s">
        <v>443</v>
      </c>
    </row>
    <row r="7050" spans="2:2" x14ac:dyDescent="0.3">
      <c r="B7050" t="s">
        <v>286</v>
      </c>
    </row>
    <row r="7051" spans="2:2" x14ac:dyDescent="0.3">
      <c r="B7051" t="s">
        <v>298</v>
      </c>
    </row>
    <row r="7052" spans="2:2" x14ac:dyDescent="0.3">
      <c r="B7052" t="s">
        <v>464</v>
      </c>
    </row>
    <row r="7053" spans="2:2" x14ac:dyDescent="0.3">
      <c r="B7053" t="s">
        <v>554</v>
      </c>
    </row>
    <row r="7054" spans="2:2" x14ac:dyDescent="0.3">
      <c r="B7054" t="s">
        <v>885</v>
      </c>
    </row>
    <row r="7055" spans="2:2" x14ac:dyDescent="0.3">
      <c r="B7055" t="s">
        <v>325</v>
      </c>
    </row>
    <row r="7056" spans="2:2" x14ac:dyDescent="0.3">
      <c r="B7056" t="s">
        <v>298</v>
      </c>
    </row>
    <row r="7057" spans="2:2" x14ac:dyDescent="0.3">
      <c r="B7057" t="s">
        <v>373</v>
      </c>
    </row>
    <row r="7058" spans="2:2" x14ac:dyDescent="0.3">
      <c r="B7058" t="s">
        <v>682</v>
      </c>
    </row>
    <row r="7059" spans="2:2" x14ac:dyDescent="0.3">
      <c r="B7059" t="s">
        <v>831</v>
      </c>
    </row>
    <row r="7060" spans="2:2" x14ac:dyDescent="0.3">
      <c r="B7060" t="s">
        <v>957</v>
      </c>
    </row>
    <row r="7061" spans="2:2" x14ac:dyDescent="0.3">
      <c r="B7061" t="s">
        <v>1083</v>
      </c>
    </row>
    <row r="7062" spans="2:2" x14ac:dyDescent="0.3">
      <c r="B7062" t="s">
        <v>177</v>
      </c>
    </row>
    <row r="7063" spans="2:2" x14ac:dyDescent="0.3">
      <c r="B7063" t="s">
        <v>755</v>
      </c>
    </row>
    <row r="7064" spans="2:2" x14ac:dyDescent="0.3">
      <c r="B7064" t="s">
        <v>325</v>
      </c>
    </row>
    <row r="7065" spans="2:2" x14ac:dyDescent="0.3">
      <c r="B7065" t="s">
        <v>275</v>
      </c>
    </row>
    <row r="7066" spans="2:2" x14ac:dyDescent="0.3">
      <c r="B7066" t="s">
        <v>617</v>
      </c>
    </row>
    <row r="7067" spans="2:2" x14ac:dyDescent="0.3">
      <c r="B7067" t="s">
        <v>1038</v>
      </c>
    </row>
    <row r="7068" spans="2:2" x14ac:dyDescent="0.3">
      <c r="B7068" t="s">
        <v>617</v>
      </c>
    </row>
    <row r="7069" spans="2:2" x14ac:dyDescent="0.3">
      <c r="B7069" t="s">
        <v>177</v>
      </c>
    </row>
    <row r="7070" spans="2:2" x14ac:dyDescent="0.3">
      <c r="B7070" t="s">
        <v>323</v>
      </c>
    </row>
    <row r="7071" spans="2:2" x14ac:dyDescent="0.3">
      <c r="B7071" t="s">
        <v>300</v>
      </c>
    </row>
    <row r="7072" spans="2:2" x14ac:dyDescent="0.3">
      <c r="B7072" t="s">
        <v>638</v>
      </c>
    </row>
    <row r="7073" spans="2:2" x14ac:dyDescent="0.3">
      <c r="B7073" t="s">
        <v>395</v>
      </c>
    </row>
    <row r="7074" spans="2:2" x14ac:dyDescent="0.3">
      <c r="B7074" t="s">
        <v>1084</v>
      </c>
    </row>
    <row r="7075" spans="2:2" x14ac:dyDescent="0.3">
      <c r="B7075" t="s">
        <v>298</v>
      </c>
    </row>
    <row r="7076" spans="2:2" x14ac:dyDescent="0.3">
      <c r="B7076" t="s">
        <v>373</v>
      </c>
    </row>
    <row r="7077" spans="2:2" x14ac:dyDescent="0.3">
      <c r="B7077" t="s">
        <v>750</v>
      </c>
    </row>
    <row r="7078" spans="2:2" x14ac:dyDescent="0.3">
      <c r="B7078" t="s">
        <v>443</v>
      </c>
    </row>
    <row r="7079" spans="2:2" x14ac:dyDescent="0.3">
      <c r="B7079" t="s">
        <v>298</v>
      </c>
    </row>
    <row r="7080" spans="2:2" x14ac:dyDescent="0.3">
      <c r="B7080" t="s">
        <v>964</v>
      </c>
    </row>
    <row r="7081" spans="2:2" x14ac:dyDescent="0.3">
      <c r="B7081" t="s">
        <v>278</v>
      </c>
    </row>
    <row r="7082" spans="2:2" x14ac:dyDescent="0.3">
      <c r="B7082" t="s">
        <v>341</v>
      </c>
    </row>
    <row r="7083" spans="2:2" x14ac:dyDescent="0.3">
      <c r="B7083" t="s">
        <v>278</v>
      </c>
    </row>
    <row r="7084" spans="2:2" x14ac:dyDescent="0.3">
      <c r="B7084" t="s">
        <v>278</v>
      </c>
    </row>
    <row r="7085" spans="2:2" x14ac:dyDescent="0.3">
      <c r="B7085" t="s">
        <v>1085</v>
      </c>
    </row>
    <row r="7086" spans="2:2" x14ac:dyDescent="0.3">
      <c r="B7086" t="s">
        <v>373</v>
      </c>
    </row>
    <row r="7087" spans="2:2" x14ac:dyDescent="0.3">
      <c r="B7087" t="s">
        <v>177</v>
      </c>
    </row>
    <row r="7088" spans="2:2" x14ac:dyDescent="0.3">
      <c r="B7088" t="s">
        <v>381</v>
      </c>
    </row>
    <row r="7089" spans="2:2" x14ac:dyDescent="0.3">
      <c r="B7089" t="s">
        <v>177</v>
      </c>
    </row>
    <row r="7090" spans="2:2" x14ac:dyDescent="0.3">
      <c r="B7090" t="s">
        <v>405</v>
      </c>
    </row>
    <row r="7091" spans="2:2" x14ac:dyDescent="0.3">
      <c r="B7091" t="s">
        <v>1067</v>
      </c>
    </row>
    <row r="7092" spans="2:2" x14ac:dyDescent="0.3">
      <c r="B7092" t="s">
        <v>443</v>
      </c>
    </row>
    <row r="7093" spans="2:2" x14ac:dyDescent="0.3">
      <c r="B7093" t="s">
        <v>298</v>
      </c>
    </row>
    <row r="7094" spans="2:2" x14ac:dyDescent="0.3">
      <c r="B7094" t="s">
        <v>443</v>
      </c>
    </row>
    <row r="7095" spans="2:2" x14ac:dyDescent="0.3">
      <c r="B7095" t="s">
        <v>300</v>
      </c>
    </row>
    <row r="7096" spans="2:2" x14ac:dyDescent="0.3">
      <c r="B7096" t="s">
        <v>384</v>
      </c>
    </row>
    <row r="7097" spans="2:2" x14ac:dyDescent="0.3">
      <c r="B7097" t="s">
        <v>602</v>
      </c>
    </row>
    <row r="7098" spans="2:2" x14ac:dyDescent="0.3">
      <c r="B7098" t="s">
        <v>478</v>
      </c>
    </row>
    <row r="7099" spans="2:2" x14ac:dyDescent="0.3">
      <c r="B7099" t="s">
        <v>554</v>
      </c>
    </row>
    <row r="7100" spans="2:2" x14ac:dyDescent="0.3">
      <c r="B7100" t="s">
        <v>443</v>
      </c>
    </row>
    <row r="7101" spans="2:2" x14ac:dyDescent="0.3">
      <c r="B7101" t="s">
        <v>886</v>
      </c>
    </row>
    <row r="7102" spans="2:2" x14ac:dyDescent="0.3">
      <c r="B7102" t="s">
        <v>298</v>
      </c>
    </row>
    <row r="7103" spans="2:2" x14ac:dyDescent="0.3">
      <c r="B7103" t="s">
        <v>602</v>
      </c>
    </row>
    <row r="7104" spans="2:2" x14ac:dyDescent="0.3">
      <c r="B7104" t="s">
        <v>712</v>
      </c>
    </row>
    <row r="7105" spans="2:2" x14ac:dyDescent="0.3">
      <c r="B7105" t="s">
        <v>298</v>
      </c>
    </row>
    <row r="7106" spans="2:2" x14ac:dyDescent="0.3">
      <c r="B7106" t="s">
        <v>543</v>
      </c>
    </row>
    <row r="7107" spans="2:2" x14ac:dyDescent="0.3">
      <c r="B7107" t="s">
        <v>373</v>
      </c>
    </row>
    <row r="7108" spans="2:2" x14ac:dyDescent="0.3">
      <c r="B7108" t="s">
        <v>373</v>
      </c>
    </row>
    <row r="7109" spans="2:2" x14ac:dyDescent="0.3">
      <c r="B7109" t="s">
        <v>201</v>
      </c>
    </row>
    <row r="7110" spans="2:2" x14ac:dyDescent="0.3">
      <c r="B7110" t="s">
        <v>636</v>
      </c>
    </row>
    <row r="7111" spans="2:2" x14ac:dyDescent="0.3">
      <c r="B7111" t="s">
        <v>196</v>
      </c>
    </row>
    <row r="7112" spans="2:2" x14ac:dyDescent="0.3">
      <c r="B7112" t="s">
        <v>373</v>
      </c>
    </row>
    <row r="7113" spans="2:2" x14ac:dyDescent="0.3">
      <c r="B7113" t="s">
        <v>341</v>
      </c>
    </row>
    <row r="7114" spans="2:2" x14ac:dyDescent="0.3">
      <c r="B7114" t="s">
        <v>300</v>
      </c>
    </row>
    <row r="7115" spans="2:2" x14ac:dyDescent="0.3">
      <c r="B7115" t="s">
        <v>443</v>
      </c>
    </row>
    <row r="7116" spans="2:2" x14ac:dyDescent="0.3">
      <c r="B7116" t="s">
        <v>409</v>
      </c>
    </row>
    <row r="7117" spans="2:2" x14ac:dyDescent="0.3">
      <c r="B7117" t="s">
        <v>500</v>
      </c>
    </row>
    <row r="7118" spans="2:2" x14ac:dyDescent="0.3">
      <c r="B7118" t="s">
        <v>278</v>
      </c>
    </row>
    <row r="7119" spans="2:2" x14ac:dyDescent="0.3">
      <c r="B7119" t="s">
        <v>443</v>
      </c>
    </row>
    <row r="7120" spans="2:2" x14ac:dyDescent="0.3">
      <c r="B7120" t="s">
        <v>995</v>
      </c>
    </row>
    <row r="7121" spans="2:2" x14ac:dyDescent="0.3">
      <c r="B7121" t="s">
        <v>405</v>
      </c>
    </row>
    <row r="7122" spans="2:2" x14ac:dyDescent="0.3">
      <c r="B7122" t="s">
        <v>1086</v>
      </c>
    </row>
    <row r="7123" spans="2:2" x14ac:dyDescent="0.3">
      <c r="B7123" t="s">
        <v>657</v>
      </c>
    </row>
    <row r="7124" spans="2:2" x14ac:dyDescent="0.3">
      <c r="B7124" t="s">
        <v>443</v>
      </c>
    </row>
    <row r="7125" spans="2:2" x14ac:dyDescent="0.3">
      <c r="B7125" t="s">
        <v>602</v>
      </c>
    </row>
    <row r="7126" spans="2:2" x14ac:dyDescent="0.3">
      <c r="B7126" t="s">
        <v>526</v>
      </c>
    </row>
    <row r="7127" spans="2:2" x14ac:dyDescent="0.3">
      <c r="B7127" t="s">
        <v>443</v>
      </c>
    </row>
    <row r="7128" spans="2:2" x14ac:dyDescent="0.3">
      <c r="B7128" t="s">
        <v>835</v>
      </c>
    </row>
    <row r="7129" spans="2:2" x14ac:dyDescent="0.3">
      <c r="B7129" t="s">
        <v>325</v>
      </c>
    </row>
    <row r="7130" spans="2:2" x14ac:dyDescent="0.3">
      <c r="B7130" t="s">
        <v>384</v>
      </c>
    </row>
    <row r="7131" spans="2:2" x14ac:dyDescent="0.3">
      <c r="B7131" t="s">
        <v>755</v>
      </c>
    </row>
    <row r="7132" spans="2:2" x14ac:dyDescent="0.3">
      <c r="B7132" t="s">
        <v>573</v>
      </c>
    </row>
    <row r="7133" spans="2:2" x14ac:dyDescent="0.3">
      <c r="B7133" t="s">
        <v>325</v>
      </c>
    </row>
    <row r="7134" spans="2:2" x14ac:dyDescent="0.3">
      <c r="B7134" t="s">
        <v>373</v>
      </c>
    </row>
    <row r="7135" spans="2:2" x14ac:dyDescent="0.3">
      <c r="B7135" t="s">
        <v>373</v>
      </c>
    </row>
    <row r="7136" spans="2:2" x14ac:dyDescent="0.3">
      <c r="B7136" t="s">
        <v>344</v>
      </c>
    </row>
    <row r="7137" spans="2:2" x14ac:dyDescent="0.3">
      <c r="B7137" t="s">
        <v>500</v>
      </c>
    </row>
    <row r="7138" spans="2:2" x14ac:dyDescent="0.3">
      <c r="B7138" t="s">
        <v>278</v>
      </c>
    </row>
    <row r="7139" spans="2:2" x14ac:dyDescent="0.3">
      <c r="B7139" t="s">
        <v>177</v>
      </c>
    </row>
  </sheetData>
  <dataConsolidate link="1"/>
  <phoneticPr fontId="13" type="noConversion"/>
  <dataValidations count="21">
    <dataValidation allowBlank="1" errorTitle="Invalid Vertex Visibility" error="You have entered an unrecognized vertex visibility.  Try selecting from the drop-down list instead." sqref="AG3:AG6"/>
    <dataValidation allowBlank="1" showErrorMessage="1" sqref="AG2"/>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C3:AC2640"/>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Q3:Q2640">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O3:P2640"/>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N3:N2640"/>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R3:R2640"/>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S3:S2640"/>
    <dataValidation allowBlank="1" showInputMessage="1" errorTitle="Invalid Vertex Image Key" promptTitle="Vertex Tooltip" prompt="Enter optional text that will pop up when the mouse is hovered over the vertex." sqref="M3:M2640"/>
    <dataValidation allowBlank="1" errorTitle="Invalid Vertex Visibility" error="You have entered an unrecognized vertex visibility.  Try selecting from the drop-down list instead." promptTitle="Vertex ID" prompt="This is a unique ID that gets filled in automatically.  Do not edit this column." sqref="AD3:AD2640"/>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I3:I2640">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J3:J2640"/>
    <dataValidation allowBlank="1" showInputMessage="1" promptTitle="Vertex Label Fill Color" prompt="To select an optional fill color for the Label shape, right-click and select Select Color on the right-click menu." sqref="K3:K2640"/>
    <dataValidation allowBlank="1" showInputMessage="1" errorTitle="Invalid Vertex Image Key" promptTitle="Vertex Image File" prompt="Enter the path to an image file.  Hover over the column header for examples." sqref="H3:H2640"/>
    <dataValidation allowBlank="1" showInputMessage="1" promptTitle="Vertex Color" prompt="To select an optional vertex color, right-click and select Select Color on the right-click menu." sqref="D3:D2640"/>
    <dataValidation allowBlank="1" showInputMessage="1" errorTitle="Invalid Vertex Opacity" error="The optional vertex opacity must be a whole number between 0 and 10." promptTitle="Vertex Opacity" prompt="Enter an optional vertex opacity between 0 (transparent) and 100 (opaque)." sqref="G3:G2640"/>
    <dataValidation type="list" allowBlank="1" showInputMessage="1" showErrorMessage="1" errorTitle="Invalid Vertex Shape" error="You have entered an invalid vertex shape.  Try selecting from the drop-down list instead." promptTitle="Vertex Shape" prompt="Select an optional vertex shape." sqref="E3:E2640">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F3:F2640"/>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L3:L2640">
      <formula1>ValidVertexLabelPositions</formula1>
    </dataValidation>
    <dataValidation allowBlank="1" showInputMessage="1" showErrorMessage="1" promptTitle="Vertex Name" prompt="Enter the name of the vertex." sqref="A3:A81"/>
    <dataValidation allowBlank="1" showInputMessage="1" showErrorMessage="1" promptTitle="Vertex 2 Name" prompt="Enter the name of the edge's second vertex." sqref="C3:C81"/>
  </dataValidations>
  <pageMargins left="0.7" right="0.7" top="0.75" bottom="0.75" header="0.3" footer="0.3"/>
  <pageSetup orientation="portrait" horizontalDpi="0" verticalDpi="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4.4" x14ac:dyDescent="0.3"/>
  <cols>
    <col min="1" max="1" width="10.88671875" style="3" bestFit="1" customWidth="1"/>
    <col min="2" max="2" width="16.88671875" style="3" bestFit="1" customWidth="1"/>
    <col min="4" max="5" width="9.109375" customWidth="1"/>
  </cols>
  <sheetData>
    <row r="1" spans="1:1" x14ac:dyDescent="0.3">
      <c r="A1" s="3" t="s">
        <v>48</v>
      </c>
    </row>
    <row r="2" spans="1:1" ht="15" customHeight="1" x14ac:dyDescent="0.3"/>
    <row r="3" spans="1:1" ht="15" customHeight="1" x14ac:dyDescent="0.3">
      <c r="A3" s="29" t="s">
        <v>49</v>
      </c>
    </row>
    <row r="21" spans="4:4" x14ac:dyDescent="0.3">
      <c r="D21" s="6"/>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X81"/>
  <sheetViews>
    <sheetView workbookViewId="0">
      <pane ySplit="2" topLeftCell="A3" activePane="bottomLeft" state="frozen"/>
      <selection pane="bottomLeft" activeCell="A2" sqref="A2:X2"/>
    </sheetView>
  </sheetViews>
  <sheetFormatPr defaultRowHeight="14.4" x14ac:dyDescent="0.3"/>
  <cols>
    <col min="1" max="1" width="9.44140625" style="1" bestFit="1" customWidth="1"/>
    <col min="2" max="2" width="14.33203125" bestFit="1" customWidth="1"/>
    <col min="3" max="3" width="15" bestFit="1" customWidth="1"/>
    <col min="4" max="4" width="11.109375" bestFit="1" customWidth="1"/>
    <col min="5" max="5" width="13" bestFit="1" customWidth="1"/>
    <col min="6" max="6" width="8" bestFit="1" customWidth="1"/>
    <col min="7" max="8" width="13.5546875" hidden="1" customWidth="1"/>
    <col min="9" max="9" width="11" hidden="1" customWidth="1"/>
    <col min="10" max="10" width="12.5546875" hidden="1" customWidth="1"/>
    <col min="11" max="11" width="11" hidden="1" customWidth="1"/>
    <col min="12" max="12" width="9.6640625" hidden="1" customWidth="1"/>
    <col min="13" max="13" width="13.109375" hidden="1" customWidth="1"/>
    <col min="14" max="15" width="8.44140625" hidden="1" customWidth="1"/>
    <col min="16" max="16" width="18.33203125" hidden="1" customWidth="1"/>
    <col min="17" max="17" width="14.88671875" hidden="1" customWidth="1"/>
    <col min="18" max="18" width="14.5546875" hidden="1" customWidth="1"/>
    <col min="19" max="21" width="24.109375" hidden="1" customWidth="1"/>
    <col min="22" max="22" width="21.33203125" hidden="1" customWidth="1"/>
    <col min="23" max="23" width="19.33203125" hidden="1" customWidth="1"/>
    <col min="24" max="24" width="10" hidden="1" customWidth="1"/>
    <col min="25" max="25" width="13" customWidth="1"/>
  </cols>
  <sheetData>
    <row r="1" spans="1:24" x14ac:dyDescent="0.3">
      <c r="B1" s="66" t="s">
        <v>38</v>
      </c>
      <c r="C1" s="67"/>
      <c r="D1" s="67"/>
      <c r="E1" s="68"/>
      <c r="F1" s="64" t="s">
        <v>42</v>
      </c>
      <c r="G1" s="69" t="s">
        <v>43</v>
      </c>
      <c r="H1" s="70"/>
      <c r="I1" s="71" t="s">
        <v>39</v>
      </c>
      <c r="J1" s="72"/>
      <c r="K1" s="73" t="s">
        <v>41</v>
      </c>
      <c r="L1" s="74"/>
      <c r="M1" s="74"/>
      <c r="N1" s="74"/>
      <c r="O1" s="74"/>
      <c r="P1" s="74"/>
      <c r="Q1" s="74"/>
      <c r="R1" s="74"/>
      <c r="S1" s="74"/>
      <c r="T1" s="74"/>
      <c r="U1" s="74"/>
      <c r="V1" s="74"/>
      <c r="W1" s="74"/>
      <c r="X1" s="74"/>
    </row>
    <row r="2" spans="1:24" s="12" customFormat="1" ht="30" customHeight="1" x14ac:dyDescent="0.3">
      <c r="A2" s="10" t="s">
        <v>142</v>
      </c>
      <c r="B2" s="12" t="s">
        <v>20</v>
      </c>
      <c r="C2" s="12" t="s">
        <v>19</v>
      </c>
      <c r="D2" s="12" t="s">
        <v>10</v>
      </c>
      <c r="E2" s="12" t="s">
        <v>143</v>
      </c>
      <c r="F2" s="12" t="s">
        <v>45</v>
      </c>
      <c r="G2" s="12" t="s">
        <v>165</v>
      </c>
      <c r="H2" s="12" t="s">
        <v>166</v>
      </c>
      <c r="I2" s="12" t="s">
        <v>11</v>
      </c>
      <c r="J2" s="12" t="s">
        <v>164</v>
      </c>
      <c r="K2" s="12" t="s">
        <v>144</v>
      </c>
      <c r="L2" s="12" t="s">
        <v>146</v>
      </c>
      <c r="M2" s="12" t="s">
        <v>147</v>
      </c>
      <c r="N2" s="12" t="s">
        <v>148</v>
      </c>
      <c r="O2" s="12" t="s">
        <v>149</v>
      </c>
      <c r="P2" s="12" t="s">
        <v>168</v>
      </c>
      <c r="Q2" s="12" t="s">
        <v>169</v>
      </c>
      <c r="R2" s="12" t="s">
        <v>150</v>
      </c>
      <c r="S2" s="12" t="s">
        <v>151</v>
      </c>
      <c r="T2" s="12" t="s">
        <v>152</v>
      </c>
      <c r="U2" s="12" t="s">
        <v>153</v>
      </c>
      <c r="V2" s="12" t="s">
        <v>154</v>
      </c>
      <c r="W2" s="12" t="s">
        <v>155</v>
      </c>
      <c r="X2" s="12" t="s">
        <v>156</v>
      </c>
    </row>
    <row r="3" spans="1:24" x14ac:dyDescent="0.3">
      <c r="A3" s="124" t="s">
        <v>6016</v>
      </c>
      <c r="B3" s="126" t="s">
        <v>6095</v>
      </c>
      <c r="C3" s="126" t="s">
        <v>55</v>
      </c>
      <c r="D3" s="113"/>
      <c r="E3" s="112"/>
      <c r="F3" s="114"/>
      <c r="G3" s="115"/>
      <c r="H3" s="115"/>
      <c r="I3" s="116">
        <v>3</v>
      </c>
      <c r="J3" s="117"/>
      <c r="K3" s="118"/>
      <c r="L3" s="118"/>
      <c r="M3" s="118"/>
      <c r="N3" s="118"/>
      <c r="O3" s="118"/>
      <c r="P3" s="118"/>
      <c r="Q3" s="118"/>
      <c r="R3" s="118"/>
      <c r="S3" s="118"/>
      <c r="T3" s="118"/>
      <c r="U3" s="118"/>
      <c r="V3" s="118"/>
      <c r="W3" s="119"/>
      <c r="X3" s="119"/>
    </row>
    <row r="4" spans="1:24" x14ac:dyDescent="0.3">
      <c r="A4" s="124" t="s">
        <v>6017</v>
      </c>
      <c r="B4" s="126" t="s">
        <v>6096</v>
      </c>
      <c r="C4" s="126" t="s">
        <v>55</v>
      </c>
      <c r="D4" s="120"/>
      <c r="E4" s="85"/>
      <c r="F4" s="88"/>
      <c r="G4" s="92"/>
      <c r="H4" s="92"/>
      <c r="I4" s="121">
        <v>4</v>
      </c>
      <c r="J4" s="97"/>
      <c r="K4" s="122"/>
      <c r="L4" s="122"/>
      <c r="M4" s="122"/>
      <c r="N4" s="122"/>
      <c r="O4" s="122"/>
      <c r="P4" s="122"/>
      <c r="Q4" s="122"/>
      <c r="R4" s="122"/>
      <c r="S4" s="122"/>
      <c r="T4" s="122"/>
      <c r="U4" s="122"/>
      <c r="V4" s="122"/>
      <c r="W4" s="123"/>
      <c r="X4" s="123"/>
    </row>
    <row r="5" spans="1:24" x14ac:dyDescent="0.3">
      <c r="A5" s="124" t="s">
        <v>6018</v>
      </c>
      <c r="B5" s="126" t="s">
        <v>6097</v>
      </c>
      <c r="C5" s="126" t="s">
        <v>55</v>
      </c>
      <c r="D5" s="120"/>
      <c r="E5" s="85"/>
      <c r="F5" s="88"/>
      <c r="G5" s="92"/>
      <c r="H5" s="92"/>
      <c r="I5" s="121">
        <v>5</v>
      </c>
      <c r="J5" s="97"/>
      <c r="K5" s="122"/>
      <c r="L5" s="122"/>
      <c r="M5" s="122"/>
      <c r="N5" s="122"/>
      <c r="O5" s="122"/>
      <c r="P5" s="122"/>
      <c r="Q5" s="122"/>
      <c r="R5" s="122"/>
      <c r="S5" s="122"/>
      <c r="T5" s="122"/>
      <c r="U5" s="122"/>
      <c r="V5" s="122"/>
      <c r="W5" s="123"/>
      <c r="X5" s="123"/>
    </row>
    <row r="6" spans="1:24" x14ac:dyDescent="0.3">
      <c r="A6" s="124" t="s">
        <v>6019</v>
      </c>
      <c r="B6" s="126" t="s">
        <v>6098</v>
      </c>
      <c r="C6" s="126" t="s">
        <v>55</v>
      </c>
      <c r="D6" s="120"/>
      <c r="E6" s="85"/>
      <c r="F6" s="88"/>
      <c r="G6" s="92"/>
      <c r="H6" s="92"/>
      <c r="I6" s="121">
        <v>6</v>
      </c>
      <c r="J6" s="97"/>
      <c r="K6" s="122"/>
      <c r="L6" s="122"/>
      <c r="M6" s="122"/>
      <c r="N6" s="122"/>
      <c r="O6" s="122"/>
      <c r="P6" s="122"/>
      <c r="Q6" s="122"/>
      <c r="R6" s="122"/>
      <c r="S6" s="122"/>
      <c r="T6" s="122"/>
      <c r="U6" s="122"/>
      <c r="V6" s="122"/>
      <c r="W6" s="123"/>
      <c r="X6" s="123"/>
    </row>
    <row r="7" spans="1:24" x14ac:dyDescent="0.3">
      <c r="A7" s="124" t="s">
        <v>6020</v>
      </c>
      <c r="B7" s="126" t="s">
        <v>6099</v>
      </c>
      <c r="C7" s="126" t="s">
        <v>55</v>
      </c>
      <c r="D7" s="120"/>
      <c r="E7" s="85"/>
      <c r="F7" s="88"/>
      <c r="G7" s="92"/>
      <c r="H7" s="92"/>
      <c r="I7" s="121">
        <v>7</v>
      </c>
      <c r="J7" s="97"/>
      <c r="K7" s="122"/>
      <c r="L7" s="122"/>
      <c r="M7" s="122"/>
      <c r="N7" s="122"/>
      <c r="O7" s="122"/>
      <c r="P7" s="122"/>
      <c r="Q7" s="122"/>
      <c r="R7" s="122"/>
      <c r="S7" s="122"/>
      <c r="T7" s="122"/>
      <c r="U7" s="122"/>
      <c r="V7" s="122"/>
      <c r="W7" s="123"/>
      <c r="X7" s="123"/>
    </row>
    <row r="8" spans="1:24" x14ac:dyDescent="0.3">
      <c r="A8" s="124" t="s">
        <v>6021</v>
      </c>
      <c r="B8" s="126" t="s">
        <v>6100</v>
      </c>
      <c r="C8" s="126" t="s">
        <v>55</v>
      </c>
      <c r="D8" s="120"/>
      <c r="E8" s="85"/>
      <c r="F8" s="88"/>
      <c r="G8" s="92"/>
      <c r="H8" s="92"/>
      <c r="I8" s="121">
        <v>8</v>
      </c>
      <c r="J8" s="97"/>
      <c r="K8" s="122"/>
      <c r="L8" s="122"/>
      <c r="M8" s="122"/>
      <c r="N8" s="122"/>
      <c r="O8" s="122"/>
      <c r="P8" s="122"/>
      <c r="Q8" s="122"/>
      <c r="R8" s="122"/>
      <c r="S8" s="122"/>
      <c r="T8" s="122"/>
      <c r="U8" s="122"/>
      <c r="V8" s="122"/>
      <c r="W8" s="123"/>
      <c r="X8" s="123"/>
    </row>
    <row r="9" spans="1:24" x14ac:dyDescent="0.3">
      <c r="A9" s="124" t="s">
        <v>6022</v>
      </c>
      <c r="B9" s="126" t="s">
        <v>6101</v>
      </c>
      <c r="C9" s="126" t="s">
        <v>55</v>
      </c>
      <c r="D9" s="120"/>
      <c r="E9" s="85"/>
      <c r="F9" s="88"/>
      <c r="G9" s="92"/>
      <c r="H9" s="92"/>
      <c r="I9" s="121">
        <v>9</v>
      </c>
      <c r="J9" s="97"/>
      <c r="K9" s="122"/>
      <c r="L9" s="122"/>
      <c r="M9" s="122"/>
      <c r="N9" s="122"/>
      <c r="O9" s="122"/>
      <c r="P9" s="122"/>
      <c r="Q9" s="122"/>
      <c r="R9" s="122"/>
      <c r="S9" s="122"/>
      <c r="T9" s="122"/>
      <c r="U9" s="122"/>
      <c r="V9" s="122"/>
      <c r="W9" s="123"/>
      <c r="X9" s="123"/>
    </row>
    <row r="10" spans="1:24" ht="14.25" customHeight="1" x14ac:dyDescent="0.3">
      <c r="A10" s="124" t="s">
        <v>6023</v>
      </c>
      <c r="B10" s="126" t="s">
        <v>6102</v>
      </c>
      <c r="C10" s="126" t="s">
        <v>55</v>
      </c>
      <c r="D10" s="120"/>
      <c r="E10" s="85"/>
      <c r="F10" s="88"/>
      <c r="G10" s="92"/>
      <c r="H10" s="92"/>
      <c r="I10" s="121">
        <v>10</v>
      </c>
      <c r="J10" s="97"/>
      <c r="K10" s="122"/>
      <c r="L10" s="122"/>
      <c r="M10" s="122"/>
      <c r="N10" s="122"/>
      <c r="O10" s="122"/>
      <c r="P10" s="122"/>
      <c r="Q10" s="122"/>
      <c r="R10" s="122"/>
      <c r="S10" s="122"/>
      <c r="T10" s="122"/>
      <c r="U10" s="122"/>
      <c r="V10" s="122"/>
      <c r="W10" s="123"/>
      <c r="X10" s="123"/>
    </row>
    <row r="11" spans="1:24" x14ac:dyDescent="0.3">
      <c r="A11" s="124" t="s">
        <v>6024</v>
      </c>
      <c r="B11" s="126" t="s">
        <v>6103</v>
      </c>
      <c r="C11" s="126" t="s">
        <v>55</v>
      </c>
      <c r="D11" s="120"/>
      <c r="E11" s="85"/>
      <c r="F11" s="88"/>
      <c r="G11" s="92"/>
      <c r="H11" s="92"/>
      <c r="I11" s="121">
        <v>11</v>
      </c>
      <c r="J11" s="97"/>
      <c r="K11" s="122"/>
      <c r="L11" s="122"/>
      <c r="M11" s="122"/>
      <c r="N11" s="122"/>
      <c r="O11" s="122"/>
      <c r="P11" s="122"/>
      <c r="Q11" s="122"/>
      <c r="R11" s="122"/>
      <c r="S11" s="122"/>
      <c r="T11" s="122"/>
      <c r="U11" s="122"/>
      <c r="V11" s="122"/>
      <c r="W11" s="123"/>
      <c r="X11" s="123"/>
    </row>
    <row r="12" spans="1:24" x14ac:dyDescent="0.3">
      <c r="A12" s="124" t="s">
        <v>6025</v>
      </c>
      <c r="B12" s="126" t="s">
        <v>6104</v>
      </c>
      <c r="C12" s="126" t="s">
        <v>55</v>
      </c>
      <c r="D12" s="120"/>
      <c r="E12" s="85"/>
      <c r="F12" s="88"/>
      <c r="G12" s="92"/>
      <c r="H12" s="92"/>
      <c r="I12" s="121">
        <v>12</v>
      </c>
      <c r="J12" s="97"/>
      <c r="K12" s="122"/>
      <c r="L12" s="122"/>
      <c r="M12" s="122"/>
      <c r="N12" s="122"/>
      <c r="O12" s="122"/>
      <c r="P12" s="122"/>
      <c r="Q12" s="122"/>
      <c r="R12" s="122"/>
      <c r="S12" s="122"/>
      <c r="T12" s="122"/>
      <c r="U12" s="122"/>
      <c r="V12" s="122"/>
      <c r="W12" s="123"/>
      <c r="X12" s="123"/>
    </row>
    <row r="13" spans="1:24" x14ac:dyDescent="0.3">
      <c r="A13" s="124" t="s">
        <v>6026</v>
      </c>
      <c r="B13" s="126" t="s">
        <v>6105</v>
      </c>
      <c r="C13" s="126" t="s">
        <v>55</v>
      </c>
      <c r="D13" s="120"/>
      <c r="E13" s="85"/>
      <c r="F13" s="88"/>
      <c r="G13" s="92"/>
      <c r="H13" s="92"/>
      <c r="I13" s="121">
        <v>13</v>
      </c>
      <c r="J13" s="97"/>
      <c r="K13" s="122"/>
      <c r="L13" s="122"/>
      <c r="M13" s="122"/>
      <c r="N13" s="122"/>
      <c r="O13" s="122"/>
      <c r="P13" s="122"/>
      <c r="Q13" s="122"/>
      <c r="R13" s="122"/>
      <c r="S13" s="122"/>
      <c r="T13" s="122"/>
      <c r="U13" s="122"/>
      <c r="V13" s="122"/>
      <c r="W13" s="123"/>
      <c r="X13" s="123"/>
    </row>
    <row r="14" spans="1:24" x14ac:dyDescent="0.3">
      <c r="A14" s="124" t="s">
        <v>6027</v>
      </c>
      <c r="B14" s="126" t="s">
        <v>6106</v>
      </c>
      <c r="C14" s="126" t="s">
        <v>55</v>
      </c>
      <c r="D14" s="120"/>
      <c r="E14" s="85"/>
      <c r="F14" s="88"/>
      <c r="G14" s="92"/>
      <c r="H14" s="92"/>
      <c r="I14" s="121">
        <v>14</v>
      </c>
      <c r="J14" s="97"/>
      <c r="K14" s="122"/>
      <c r="L14" s="122"/>
      <c r="M14" s="122"/>
      <c r="N14" s="122"/>
      <c r="O14" s="122"/>
      <c r="P14" s="122"/>
      <c r="Q14" s="122"/>
      <c r="R14" s="122"/>
      <c r="S14" s="122"/>
      <c r="T14" s="122"/>
      <c r="U14" s="122"/>
      <c r="V14" s="122"/>
      <c r="W14" s="123"/>
      <c r="X14" s="123"/>
    </row>
    <row r="15" spans="1:24" x14ac:dyDescent="0.3">
      <c r="A15" s="124" t="s">
        <v>6028</v>
      </c>
      <c r="B15" s="126" t="s">
        <v>6095</v>
      </c>
      <c r="C15" s="126" t="s">
        <v>58</v>
      </c>
      <c r="D15" s="120"/>
      <c r="E15" s="85"/>
      <c r="F15" s="88"/>
      <c r="G15" s="92"/>
      <c r="H15" s="92"/>
      <c r="I15" s="121">
        <v>15</v>
      </c>
      <c r="J15" s="97"/>
      <c r="K15" s="122"/>
      <c r="L15" s="122"/>
      <c r="M15" s="122"/>
      <c r="N15" s="122"/>
      <c r="O15" s="122"/>
      <c r="P15" s="122"/>
      <c r="Q15" s="122"/>
      <c r="R15" s="122"/>
      <c r="S15" s="122"/>
      <c r="T15" s="122"/>
      <c r="U15" s="122"/>
      <c r="V15" s="122"/>
      <c r="W15" s="123"/>
      <c r="X15" s="123"/>
    </row>
    <row r="16" spans="1:24" x14ac:dyDescent="0.3">
      <c r="A16" s="124" t="s">
        <v>6029</v>
      </c>
      <c r="B16" s="126" t="s">
        <v>6096</v>
      </c>
      <c r="C16" s="126" t="s">
        <v>58</v>
      </c>
      <c r="D16" s="120"/>
      <c r="E16" s="85"/>
      <c r="F16" s="88"/>
      <c r="G16" s="92"/>
      <c r="H16" s="92"/>
      <c r="I16" s="121">
        <v>16</v>
      </c>
      <c r="J16" s="97"/>
      <c r="K16" s="122"/>
      <c r="L16" s="122"/>
      <c r="M16" s="122"/>
      <c r="N16" s="122"/>
      <c r="O16" s="122"/>
      <c r="P16" s="122"/>
      <c r="Q16" s="122"/>
      <c r="R16" s="122"/>
      <c r="S16" s="122"/>
      <c r="T16" s="122"/>
      <c r="U16" s="122"/>
      <c r="V16" s="122"/>
      <c r="W16" s="123"/>
      <c r="X16" s="123"/>
    </row>
    <row r="17" spans="1:24" x14ac:dyDescent="0.3">
      <c r="A17" s="124" t="s">
        <v>6030</v>
      </c>
      <c r="B17" s="126" t="s">
        <v>6097</v>
      </c>
      <c r="C17" s="126" t="s">
        <v>58</v>
      </c>
      <c r="D17" s="120"/>
      <c r="E17" s="85"/>
      <c r="F17" s="88"/>
      <c r="G17" s="92"/>
      <c r="H17" s="92"/>
      <c r="I17" s="121">
        <v>17</v>
      </c>
      <c r="J17" s="97"/>
      <c r="K17" s="122"/>
      <c r="L17" s="122"/>
      <c r="M17" s="122"/>
      <c r="N17" s="122"/>
      <c r="O17" s="122"/>
      <c r="P17" s="122"/>
      <c r="Q17" s="122"/>
      <c r="R17" s="122"/>
      <c r="S17" s="122"/>
      <c r="T17" s="122"/>
      <c r="U17" s="122"/>
      <c r="V17" s="122"/>
      <c r="W17" s="123"/>
      <c r="X17" s="123"/>
    </row>
    <row r="18" spans="1:24" x14ac:dyDescent="0.3">
      <c r="A18" s="124" t="s">
        <v>6031</v>
      </c>
      <c r="B18" s="126" t="s">
        <v>6098</v>
      </c>
      <c r="C18" s="126" t="s">
        <v>58</v>
      </c>
      <c r="D18" s="120"/>
      <c r="E18" s="85"/>
      <c r="F18" s="88"/>
      <c r="G18" s="92"/>
      <c r="H18" s="92"/>
      <c r="I18" s="121">
        <v>18</v>
      </c>
      <c r="J18" s="97"/>
      <c r="K18" s="122"/>
      <c r="L18" s="122"/>
      <c r="M18" s="122"/>
      <c r="N18" s="122"/>
      <c r="O18" s="122"/>
      <c r="P18" s="122"/>
      <c r="Q18" s="122"/>
      <c r="R18" s="122"/>
      <c r="S18" s="122"/>
      <c r="T18" s="122"/>
      <c r="U18" s="122"/>
      <c r="V18" s="122"/>
      <c r="W18" s="123"/>
      <c r="X18" s="123"/>
    </row>
    <row r="19" spans="1:24" x14ac:dyDescent="0.3">
      <c r="A19" s="124" t="s">
        <v>6032</v>
      </c>
      <c r="B19" s="126" t="s">
        <v>6099</v>
      </c>
      <c r="C19" s="126" t="s">
        <v>58</v>
      </c>
      <c r="D19" s="120"/>
      <c r="E19" s="85"/>
      <c r="F19" s="88"/>
      <c r="G19" s="92"/>
      <c r="H19" s="92"/>
      <c r="I19" s="121">
        <v>19</v>
      </c>
      <c r="J19" s="97"/>
      <c r="K19" s="122"/>
      <c r="L19" s="122"/>
      <c r="M19" s="122"/>
      <c r="N19" s="122"/>
      <c r="O19" s="122"/>
      <c r="P19" s="122"/>
      <c r="Q19" s="122"/>
      <c r="R19" s="122"/>
      <c r="S19" s="122"/>
      <c r="T19" s="122"/>
      <c r="U19" s="122"/>
      <c r="V19" s="122"/>
      <c r="W19" s="123"/>
      <c r="X19" s="123"/>
    </row>
    <row r="20" spans="1:24" x14ac:dyDescent="0.3">
      <c r="A20" s="124" t="s">
        <v>6033</v>
      </c>
      <c r="B20" s="126" t="s">
        <v>6100</v>
      </c>
      <c r="C20" s="126" t="s">
        <v>58</v>
      </c>
      <c r="D20" s="120"/>
      <c r="E20" s="85"/>
      <c r="F20" s="88"/>
      <c r="G20" s="92"/>
      <c r="H20" s="92"/>
      <c r="I20" s="121">
        <v>20</v>
      </c>
      <c r="J20" s="97"/>
      <c r="K20" s="122"/>
      <c r="L20" s="122"/>
      <c r="M20" s="122"/>
      <c r="N20" s="122"/>
      <c r="O20" s="122"/>
      <c r="P20" s="122"/>
      <c r="Q20" s="122"/>
      <c r="R20" s="122"/>
      <c r="S20" s="122"/>
      <c r="T20" s="122"/>
      <c r="U20" s="122"/>
      <c r="V20" s="122"/>
      <c r="W20" s="123"/>
      <c r="X20" s="123"/>
    </row>
    <row r="21" spans="1:24" x14ac:dyDescent="0.3">
      <c r="A21" s="124" t="s">
        <v>6034</v>
      </c>
      <c r="B21" s="126" t="s">
        <v>6101</v>
      </c>
      <c r="C21" s="126" t="s">
        <v>58</v>
      </c>
      <c r="D21" s="120"/>
      <c r="E21" s="85"/>
      <c r="F21" s="88"/>
      <c r="G21" s="92"/>
      <c r="H21" s="92"/>
      <c r="I21" s="121">
        <v>21</v>
      </c>
      <c r="J21" s="97"/>
      <c r="K21" s="122"/>
      <c r="L21" s="122"/>
      <c r="M21" s="122"/>
      <c r="N21" s="122"/>
      <c r="O21" s="122"/>
      <c r="P21" s="122"/>
      <c r="Q21" s="122"/>
      <c r="R21" s="122"/>
      <c r="S21" s="122"/>
      <c r="T21" s="122"/>
      <c r="U21" s="122"/>
      <c r="V21" s="122"/>
      <c r="W21" s="123"/>
      <c r="X21" s="123"/>
    </row>
    <row r="22" spans="1:24" x14ac:dyDescent="0.3">
      <c r="A22" s="124" t="s">
        <v>6035</v>
      </c>
      <c r="B22" s="126" t="s">
        <v>6102</v>
      </c>
      <c r="C22" s="126" t="s">
        <v>58</v>
      </c>
      <c r="D22" s="120"/>
      <c r="E22" s="85"/>
      <c r="F22" s="88"/>
      <c r="G22" s="92"/>
      <c r="H22" s="92"/>
      <c r="I22" s="121">
        <v>22</v>
      </c>
      <c r="J22" s="97"/>
      <c r="K22" s="122"/>
      <c r="L22" s="122"/>
      <c r="M22" s="122"/>
      <c r="N22" s="122"/>
      <c r="O22" s="122"/>
      <c r="P22" s="122"/>
      <c r="Q22" s="122"/>
      <c r="R22" s="122"/>
      <c r="S22" s="122"/>
      <c r="T22" s="122"/>
      <c r="U22" s="122"/>
      <c r="V22" s="122"/>
      <c r="W22" s="123"/>
      <c r="X22" s="123"/>
    </row>
    <row r="23" spans="1:24" x14ac:dyDescent="0.3">
      <c r="A23" s="124" t="s">
        <v>6036</v>
      </c>
      <c r="B23" s="126" t="s">
        <v>6103</v>
      </c>
      <c r="C23" s="126" t="s">
        <v>58</v>
      </c>
      <c r="D23" s="120"/>
      <c r="E23" s="85"/>
      <c r="F23" s="88"/>
      <c r="G23" s="92"/>
      <c r="H23" s="92"/>
      <c r="I23" s="121">
        <v>23</v>
      </c>
      <c r="J23" s="97"/>
      <c r="K23" s="122"/>
      <c r="L23" s="122"/>
      <c r="M23" s="122"/>
      <c r="N23" s="122"/>
      <c r="O23" s="122"/>
      <c r="P23" s="122"/>
      <c r="Q23" s="122"/>
      <c r="R23" s="122"/>
      <c r="S23" s="122"/>
      <c r="T23" s="122"/>
      <c r="U23" s="122"/>
      <c r="V23" s="122"/>
      <c r="W23" s="123"/>
      <c r="X23" s="123"/>
    </row>
    <row r="24" spans="1:24" x14ac:dyDescent="0.3">
      <c r="A24" s="124" t="s">
        <v>6037</v>
      </c>
      <c r="B24" s="126" t="s">
        <v>6104</v>
      </c>
      <c r="C24" s="126" t="s">
        <v>58</v>
      </c>
      <c r="D24" s="120"/>
      <c r="E24" s="85"/>
      <c r="F24" s="88"/>
      <c r="G24" s="92"/>
      <c r="H24" s="92"/>
      <c r="I24" s="121">
        <v>24</v>
      </c>
      <c r="J24" s="97"/>
      <c r="K24" s="122"/>
      <c r="L24" s="122"/>
      <c r="M24" s="122"/>
      <c r="N24" s="122"/>
      <c r="O24" s="122"/>
      <c r="P24" s="122"/>
      <c r="Q24" s="122"/>
      <c r="R24" s="122"/>
      <c r="S24" s="122"/>
      <c r="T24" s="122"/>
      <c r="U24" s="122"/>
      <c r="V24" s="122"/>
      <c r="W24" s="123"/>
      <c r="X24" s="123"/>
    </row>
    <row r="25" spans="1:24" x14ac:dyDescent="0.3">
      <c r="A25" s="124" t="s">
        <v>6038</v>
      </c>
      <c r="B25" s="126" t="s">
        <v>6105</v>
      </c>
      <c r="C25" s="126" t="s">
        <v>58</v>
      </c>
      <c r="D25" s="120"/>
      <c r="E25" s="85"/>
      <c r="F25" s="88"/>
      <c r="G25" s="92"/>
      <c r="H25" s="92"/>
      <c r="I25" s="121">
        <v>25</v>
      </c>
      <c r="J25" s="97"/>
      <c r="K25" s="122"/>
      <c r="L25" s="122"/>
      <c r="M25" s="122"/>
      <c r="N25" s="122"/>
      <c r="O25" s="122"/>
      <c r="P25" s="122"/>
      <c r="Q25" s="122"/>
      <c r="R25" s="122"/>
      <c r="S25" s="122"/>
      <c r="T25" s="122"/>
      <c r="U25" s="122"/>
      <c r="V25" s="122"/>
      <c r="W25" s="123"/>
      <c r="X25" s="123"/>
    </row>
    <row r="26" spans="1:24" x14ac:dyDescent="0.3">
      <c r="A26" s="124" t="s">
        <v>6039</v>
      </c>
      <c r="B26" s="126" t="s">
        <v>6106</v>
      </c>
      <c r="C26" s="126" t="s">
        <v>58</v>
      </c>
      <c r="D26" s="120"/>
      <c r="E26" s="85"/>
      <c r="F26" s="88"/>
      <c r="G26" s="92"/>
      <c r="H26" s="92"/>
      <c r="I26" s="121">
        <v>26</v>
      </c>
      <c r="J26" s="97"/>
      <c r="K26" s="122"/>
      <c r="L26" s="122"/>
      <c r="M26" s="122"/>
      <c r="N26" s="122"/>
      <c r="O26" s="122"/>
      <c r="P26" s="122"/>
      <c r="Q26" s="122"/>
      <c r="R26" s="122"/>
      <c r="S26" s="122"/>
      <c r="T26" s="122"/>
      <c r="U26" s="122"/>
      <c r="V26" s="122"/>
      <c r="W26" s="123"/>
      <c r="X26" s="123"/>
    </row>
    <row r="27" spans="1:24" x14ac:dyDescent="0.3">
      <c r="A27" s="124" t="s">
        <v>6040</v>
      </c>
      <c r="B27" s="126" t="s">
        <v>6095</v>
      </c>
      <c r="C27" s="126" t="s">
        <v>60</v>
      </c>
      <c r="D27" s="120"/>
      <c r="E27" s="85"/>
      <c r="F27" s="88"/>
      <c r="G27" s="92"/>
      <c r="H27" s="92"/>
      <c r="I27" s="121">
        <v>27</v>
      </c>
      <c r="J27" s="97"/>
      <c r="K27" s="122"/>
      <c r="L27" s="122"/>
      <c r="M27" s="122"/>
      <c r="N27" s="122"/>
      <c r="O27" s="122"/>
      <c r="P27" s="122"/>
      <c r="Q27" s="122"/>
      <c r="R27" s="122"/>
      <c r="S27" s="122"/>
      <c r="T27" s="122"/>
      <c r="U27" s="122"/>
      <c r="V27" s="122"/>
      <c r="W27" s="123"/>
      <c r="X27" s="123"/>
    </row>
    <row r="28" spans="1:24" x14ac:dyDescent="0.3">
      <c r="A28" s="124" t="s">
        <v>6041</v>
      </c>
      <c r="B28" s="126" t="s">
        <v>6096</v>
      </c>
      <c r="C28" s="126" t="s">
        <v>60</v>
      </c>
      <c r="D28" s="120"/>
      <c r="E28" s="85"/>
      <c r="F28" s="88"/>
      <c r="G28" s="92"/>
      <c r="H28" s="92"/>
      <c r="I28" s="121">
        <v>28</v>
      </c>
      <c r="J28" s="97"/>
      <c r="K28" s="122"/>
      <c r="L28" s="122"/>
      <c r="M28" s="122"/>
      <c r="N28" s="122"/>
      <c r="O28" s="122"/>
      <c r="P28" s="122"/>
      <c r="Q28" s="122"/>
      <c r="R28" s="122"/>
      <c r="S28" s="122"/>
      <c r="T28" s="122"/>
      <c r="U28" s="122"/>
      <c r="V28" s="122"/>
      <c r="W28" s="123"/>
      <c r="X28" s="123"/>
    </row>
    <row r="29" spans="1:24" x14ac:dyDescent="0.3">
      <c r="A29" s="124" t="s">
        <v>6042</v>
      </c>
      <c r="B29" s="126" t="s">
        <v>6097</v>
      </c>
      <c r="C29" s="126" t="s">
        <v>60</v>
      </c>
      <c r="D29" s="120"/>
      <c r="E29" s="85"/>
      <c r="F29" s="88"/>
      <c r="G29" s="92"/>
      <c r="H29" s="92"/>
      <c r="I29" s="121">
        <v>29</v>
      </c>
      <c r="J29" s="97"/>
      <c r="K29" s="122"/>
      <c r="L29" s="122"/>
      <c r="M29" s="122"/>
      <c r="N29" s="122"/>
      <c r="O29" s="122"/>
      <c r="P29" s="122"/>
      <c r="Q29" s="122"/>
      <c r="R29" s="122"/>
      <c r="S29" s="122"/>
      <c r="T29" s="122"/>
      <c r="U29" s="122"/>
      <c r="V29" s="122"/>
      <c r="W29" s="123"/>
      <c r="X29" s="123"/>
    </row>
    <row r="30" spans="1:24" x14ac:dyDescent="0.3">
      <c r="A30" s="124" t="s">
        <v>6043</v>
      </c>
      <c r="B30" s="126" t="s">
        <v>6098</v>
      </c>
      <c r="C30" s="126" t="s">
        <v>60</v>
      </c>
      <c r="D30" s="120"/>
      <c r="E30" s="85"/>
      <c r="F30" s="88"/>
      <c r="G30" s="92"/>
      <c r="H30" s="92"/>
      <c r="I30" s="121">
        <v>30</v>
      </c>
      <c r="J30" s="97"/>
      <c r="K30" s="122"/>
      <c r="L30" s="122"/>
      <c r="M30" s="122"/>
      <c r="N30" s="122"/>
      <c r="O30" s="122"/>
      <c r="P30" s="122"/>
      <c r="Q30" s="122"/>
      <c r="R30" s="122"/>
      <c r="S30" s="122"/>
      <c r="T30" s="122"/>
      <c r="U30" s="122"/>
      <c r="V30" s="122"/>
      <c r="W30" s="123"/>
      <c r="X30" s="123"/>
    </row>
    <row r="31" spans="1:24" x14ac:dyDescent="0.3">
      <c r="A31" s="124" t="s">
        <v>6044</v>
      </c>
      <c r="B31" s="126" t="s">
        <v>6099</v>
      </c>
      <c r="C31" s="126" t="s">
        <v>60</v>
      </c>
      <c r="D31" s="120"/>
      <c r="E31" s="85"/>
      <c r="F31" s="88"/>
      <c r="G31" s="92"/>
      <c r="H31" s="92"/>
      <c r="I31" s="121">
        <v>31</v>
      </c>
      <c r="J31" s="97"/>
      <c r="K31" s="122"/>
      <c r="L31" s="122"/>
      <c r="M31" s="122"/>
      <c r="N31" s="122"/>
      <c r="O31" s="122"/>
      <c r="P31" s="122"/>
      <c r="Q31" s="122"/>
      <c r="R31" s="122"/>
      <c r="S31" s="122"/>
      <c r="T31" s="122"/>
      <c r="U31" s="122"/>
      <c r="V31" s="122"/>
      <c r="W31" s="123"/>
      <c r="X31" s="123"/>
    </row>
    <row r="32" spans="1:24" x14ac:dyDescent="0.3">
      <c r="A32" s="124" t="s">
        <v>6045</v>
      </c>
      <c r="B32" s="126" t="s">
        <v>6100</v>
      </c>
      <c r="C32" s="126" t="s">
        <v>60</v>
      </c>
      <c r="D32" s="120"/>
      <c r="E32" s="85"/>
      <c r="F32" s="88"/>
      <c r="G32" s="92"/>
      <c r="H32" s="92"/>
      <c r="I32" s="121">
        <v>32</v>
      </c>
      <c r="J32" s="97"/>
      <c r="K32" s="122"/>
      <c r="L32" s="122"/>
      <c r="M32" s="122"/>
      <c r="N32" s="122"/>
      <c r="O32" s="122"/>
      <c r="P32" s="122"/>
      <c r="Q32" s="122"/>
      <c r="R32" s="122"/>
      <c r="S32" s="122"/>
      <c r="T32" s="122"/>
      <c r="U32" s="122"/>
      <c r="V32" s="122"/>
      <c r="W32" s="123"/>
      <c r="X32" s="123"/>
    </row>
    <row r="33" spans="1:24" x14ac:dyDescent="0.3">
      <c r="A33" s="124" t="s">
        <v>6046</v>
      </c>
      <c r="B33" s="126" t="s">
        <v>6101</v>
      </c>
      <c r="C33" s="126" t="s">
        <v>60</v>
      </c>
      <c r="D33" s="120"/>
      <c r="E33" s="85"/>
      <c r="F33" s="88"/>
      <c r="G33" s="92"/>
      <c r="H33" s="92"/>
      <c r="I33" s="121">
        <v>33</v>
      </c>
      <c r="J33" s="97"/>
      <c r="K33" s="122"/>
      <c r="L33" s="122"/>
      <c r="M33" s="122"/>
      <c r="N33" s="122"/>
      <c r="O33" s="122"/>
      <c r="P33" s="122"/>
      <c r="Q33" s="122"/>
      <c r="R33" s="122"/>
      <c r="S33" s="122"/>
      <c r="T33" s="122"/>
      <c r="U33" s="122"/>
      <c r="V33" s="122"/>
      <c r="W33" s="123"/>
      <c r="X33" s="123"/>
    </row>
    <row r="34" spans="1:24" x14ac:dyDescent="0.3">
      <c r="A34" s="124" t="s">
        <v>6047</v>
      </c>
      <c r="B34" s="126" t="s">
        <v>6102</v>
      </c>
      <c r="C34" s="126" t="s">
        <v>60</v>
      </c>
      <c r="D34" s="120"/>
      <c r="E34" s="85"/>
      <c r="F34" s="88"/>
      <c r="G34" s="92"/>
      <c r="H34" s="92"/>
      <c r="I34" s="121">
        <v>34</v>
      </c>
      <c r="J34" s="97"/>
      <c r="K34" s="122"/>
      <c r="L34" s="122"/>
      <c r="M34" s="122"/>
      <c r="N34" s="122"/>
      <c r="O34" s="122"/>
      <c r="P34" s="122"/>
      <c r="Q34" s="122"/>
      <c r="R34" s="122"/>
      <c r="S34" s="122"/>
      <c r="T34" s="122"/>
      <c r="U34" s="122"/>
      <c r="V34" s="122"/>
      <c r="W34" s="123"/>
      <c r="X34" s="123"/>
    </row>
    <row r="35" spans="1:24" x14ac:dyDescent="0.3">
      <c r="A35" s="124" t="s">
        <v>6048</v>
      </c>
      <c r="B35" s="126" t="s">
        <v>6103</v>
      </c>
      <c r="C35" s="126" t="s">
        <v>60</v>
      </c>
      <c r="D35" s="120"/>
      <c r="E35" s="85"/>
      <c r="F35" s="88"/>
      <c r="G35" s="92"/>
      <c r="H35" s="92"/>
      <c r="I35" s="121">
        <v>35</v>
      </c>
      <c r="J35" s="97"/>
      <c r="K35" s="122"/>
      <c r="L35" s="122"/>
      <c r="M35" s="122"/>
      <c r="N35" s="122"/>
      <c r="O35" s="122"/>
      <c r="P35" s="122"/>
      <c r="Q35" s="122"/>
      <c r="R35" s="122"/>
      <c r="S35" s="122"/>
      <c r="T35" s="122"/>
      <c r="U35" s="122"/>
      <c r="V35" s="122"/>
      <c r="W35" s="123"/>
      <c r="X35" s="123"/>
    </row>
    <row r="36" spans="1:24" x14ac:dyDescent="0.3">
      <c r="A36" s="124" t="s">
        <v>6049</v>
      </c>
      <c r="B36" s="126" t="s">
        <v>6104</v>
      </c>
      <c r="C36" s="126" t="s">
        <v>60</v>
      </c>
      <c r="D36" s="120"/>
      <c r="E36" s="85"/>
      <c r="F36" s="88"/>
      <c r="G36" s="92"/>
      <c r="H36" s="92"/>
      <c r="I36" s="121">
        <v>36</v>
      </c>
      <c r="J36" s="97"/>
      <c r="K36" s="122"/>
      <c r="L36" s="122"/>
      <c r="M36" s="122"/>
      <c r="N36" s="122"/>
      <c r="O36" s="122"/>
      <c r="P36" s="122"/>
      <c r="Q36" s="122"/>
      <c r="R36" s="122"/>
      <c r="S36" s="122"/>
      <c r="T36" s="122"/>
      <c r="U36" s="122"/>
      <c r="V36" s="122"/>
      <c r="W36" s="123"/>
      <c r="X36" s="123"/>
    </row>
    <row r="37" spans="1:24" x14ac:dyDescent="0.3">
      <c r="A37" s="124" t="s">
        <v>6050</v>
      </c>
      <c r="B37" s="126" t="s">
        <v>6105</v>
      </c>
      <c r="C37" s="126" t="s">
        <v>60</v>
      </c>
      <c r="D37" s="120"/>
      <c r="E37" s="85"/>
      <c r="F37" s="88"/>
      <c r="G37" s="92"/>
      <c r="H37" s="92"/>
      <c r="I37" s="121">
        <v>37</v>
      </c>
      <c r="J37" s="97"/>
      <c r="K37" s="122"/>
      <c r="L37" s="122"/>
      <c r="M37" s="122"/>
      <c r="N37" s="122"/>
      <c r="O37" s="122"/>
      <c r="P37" s="122"/>
      <c r="Q37" s="122"/>
      <c r="R37" s="122"/>
      <c r="S37" s="122"/>
      <c r="T37" s="122"/>
      <c r="U37" s="122"/>
      <c r="V37" s="122"/>
      <c r="W37" s="123"/>
      <c r="X37" s="123"/>
    </row>
    <row r="38" spans="1:24" x14ac:dyDescent="0.3">
      <c r="A38" s="124" t="s">
        <v>6051</v>
      </c>
      <c r="B38" s="126" t="s">
        <v>6106</v>
      </c>
      <c r="C38" s="126" t="s">
        <v>60</v>
      </c>
      <c r="D38" s="120"/>
      <c r="E38" s="85"/>
      <c r="F38" s="88"/>
      <c r="G38" s="92"/>
      <c r="H38" s="92"/>
      <c r="I38" s="121">
        <v>38</v>
      </c>
      <c r="J38" s="97"/>
      <c r="K38" s="122"/>
      <c r="L38" s="122"/>
      <c r="M38" s="122"/>
      <c r="N38" s="122"/>
      <c r="O38" s="122"/>
      <c r="P38" s="122"/>
      <c r="Q38" s="122"/>
      <c r="R38" s="122"/>
      <c r="S38" s="122"/>
      <c r="T38" s="122"/>
      <c r="U38" s="122"/>
      <c r="V38" s="122"/>
      <c r="W38" s="123"/>
      <c r="X38" s="123"/>
    </row>
    <row r="39" spans="1:24" x14ac:dyDescent="0.3">
      <c r="A39" s="124" t="s">
        <v>6052</v>
      </c>
      <c r="B39" s="126" t="s">
        <v>6095</v>
      </c>
      <c r="C39" s="126" t="s">
        <v>62</v>
      </c>
      <c r="D39" s="120"/>
      <c r="E39" s="85"/>
      <c r="F39" s="88"/>
      <c r="G39" s="92"/>
      <c r="H39" s="92"/>
      <c r="I39" s="121">
        <v>39</v>
      </c>
      <c r="J39" s="97"/>
      <c r="K39" s="122"/>
      <c r="L39" s="122"/>
      <c r="M39" s="122"/>
      <c r="N39" s="122"/>
      <c r="O39" s="122"/>
      <c r="P39" s="122"/>
      <c r="Q39" s="122"/>
      <c r="R39" s="122"/>
      <c r="S39" s="122"/>
      <c r="T39" s="122"/>
      <c r="U39" s="122"/>
      <c r="V39" s="122"/>
      <c r="W39" s="123"/>
      <c r="X39" s="123"/>
    </row>
    <row r="40" spans="1:24" x14ac:dyDescent="0.3">
      <c r="A40" s="124" t="s">
        <v>6053</v>
      </c>
      <c r="B40" s="126" t="s">
        <v>6096</v>
      </c>
      <c r="C40" s="126" t="s">
        <v>62</v>
      </c>
      <c r="D40" s="120"/>
      <c r="E40" s="85"/>
      <c r="F40" s="88"/>
      <c r="G40" s="92"/>
      <c r="H40" s="92"/>
      <c r="I40" s="121">
        <v>40</v>
      </c>
      <c r="J40" s="97"/>
      <c r="K40" s="122"/>
      <c r="L40" s="122"/>
      <c r="M40" s="122"/>
      <c r="N40" s="122"/>
      <c r="O40" s="122"/>
      <c r="P40" s="122"/>
      <c r="Q40" s="122"/>
      <c r="R40" s="122"/>
      <c r="S40" s="122"/>
      <c r="T40" s="122"/>
      <c r="U40" s="122"/>
      <c r="V40" s="122"/>
      <c r="W40" s="123"/>
      <c r="X40" s="123"/>
    </row>
    <row r="41" spans="1:24" x14ac:dyDescent="0.3">
      <c r="A41" s="124" t="s">
        <v>6054</v>
      </c>
      <c r="B41" s="126" t="s">
        <v>6097</v>
      </c>
      <c r="C41" s="126" t="s">
        <v>62</v>
      </c>
      <c r="D41" s="120"/>
      <c r="E41" s="85"/>
      <c r="F41" s="88"/>
      <c r="G41" s="92"/>
      <c r="H41" s="92"/>
      <c r="I41" s="121">
        <v>41</v>
      </c>
      <c r="J41" s="97"/>
      <c r="K41" s="122"/>
      <c r="L41" s="122"/>
      <c r="M41" s="122"/>
      <c r="N41" s="122"/>
      <c r="O41" s="122"/>
      <c r="P41" s="122"/>
      <c r="Q41" s="122"/>
      <c r="R41" s="122"/>
      <c r="S41" s="122"/>
      <c r="T41" s="122"/>
      <c r="U41" s="122"/>
      <c r="V41" s="122"/>
      <c r="W41" s="123"/>
      <c r="X41" s="123"/>
    </row>
    <row r="42" spans="1:24" x14ac:dyDescent="0.3">
      <c r="A42" s="124" t="s">
        <v>6055</v>
      </c>
      <c r="B42" s="126" t="s">
        <v>6098</v>
      </c>
      <c r="C42" s="126" t="s">
        <v>62</v>
      </c>
      <c r="D42" s="120"/>
      <c r="E42" s="85"/>
      <c r="F42" s="88"/>
      <c r="G42" s="92"/>
      <c r="H42" s="92"/>
      <c r="I42" s="121">
        <v>42</v>
      </c>
      <c r="J42" s="97"/>
      <c r="K42" s="122"/>
      <c r="L42" s="122"/>
      <c r="M42" s="122"/>
      <c r="N42" s="122"/>
      <c r="O42" s="122"/>
      <c r="P42" s="122"/>
      <c r="Q42" s="122"/>
      <c r="R42" s="122"/>
      <c r="S42" s="122"/>
      <c r="T42" s="122"/>
      <c r="U42" s="122"/>
      <c r="V42" s="122"/>
      <c r="W42" s="123"/>
      <c r="X42" s="123"/>
    </row>
    <row r="43" spans="1:24" x14ac:dyDescent="0.3">
      <c r="A43" s="124" t="s">
        <v>6056</v>
      </c>
      <c r="B43" s="126" t="s">
        <v>6099</v>
      </c>
      <c r="C43" s="126" t="s">
        <v>62</v>
      </c>
      <c r="D43" s="120"/>
      <c r="E43" s="85"/>
      <c r="F43" s="88"/>
      <c r="G43" s="92"/>
      <c r="H43" s="92"/>
      <c r="I43" s="121">
        <v>43</v>
      </c>
      <c r="J43" s="97"/>
      <c r="K43" s="122"/>
      <c r="L43" s="122"/>
      <c r="M43" s="122"/>
      <c r="N43" s="122"/>
      <c r="O43" s="122"/>
      <c r="P43" s="122"/>
      <c r="Q43" s="122"/>
      <c r="R43" s="122"/>
      <c r="S43" s="122"/>
      <c r="T43" s="122"/>
      <c r="U43" s="122"/>
      <c r="V43" s="122"/>
      <c r="W43" s="123"/>
      <c r="X43" s="123"/>
    </row>
    <row r="44" spans="1:24" x14ac:dyDescent="0.3">
      <c r="A44" s="124" t="s">
        <v>6057</v>
      </c>
      <c r="B44" s="126" t="s">
        <v>6100</v>
      </c>
      <c r="C44" s="126" t="s">
        <v>62</v>
      </c>
      <c r="D44" s="120"/>
      <c r="E44" s="85"/>
      <c r="F44" s="88"/>
      <c r="G44" s="92"/>
      <c r="H44" s="92"/>
      <c r="I44" s="121">
        <v>44</v>
      </c>
      <c r="J44" s="97"/>
      <c r="K44" s="122"/>
      <c r="L44" s="122"/>
      <c r="M44" s="122"/>
      <c r="N44" s="122"/>
      <c r="O44" s="122"/>
      <c r="P44" s="122"/>
      <c r="Q44" s="122"/>
      <c r="R44" s="122"/>
      <c r="S44" s="122"/>
      <c r="T44" s="122"/>
      <c r="U44" s="122"/>
      <c r="V44" s="122"/>
      <c r="W44" s="123"/>
      <c r="X44" s="123"/>
    </row>
    <row r="45" spans="1:24" x14ac:dyDescent="0.3">
      <c r="A45" s="124" t="s">
        <v>6058</v>
      </c>
      <c r="B45" s="126" t="s">
        <v>6101</v>
      </c>
      <c r="C45" s="126" t="s">
        <v>62</v>
      </c>
      <c r="D45" s="120"/>
      <c r="E45" s="85"/>
      <c r="F45" s="88"/>
      <c r="G45" s="92"/>
      <c r="H45" s="92"/>
      <c r="I45" s="121">
        <v>45</v>
      </c>
      <c r="J45" s="97"/>
      <c r="K45" s="122"/>
      <c r="L45" s="122"/>
      <c r="M45" s="122"/>
      <c r="N45" s="122"/>
      <c r="O45" s="122"/>
      <c r="P45" s="122"/>
      <c r="Q45" s="122"/>
      <c r="R45" s="122"/>
      <c r="S45" s="122"/>
      <c r="T45" s="122"/>
      <c r="U45" s="122"/>
      <c r="V45" s="122"/>
      <c r="W45" s="123"/>
      <c r="X45" s="123"/>
    </row>
    <row r="46" spans="1:24" x14ac:dyDescent="0.3">
      <c r="A46" s="124" t="s">
        <v>6059</v>
      </c>
      <c r="B46" s="126" t="s">
        <v>6102</v>
      </c>
      <c r="C46" s="126" t="s">
        <v>62</v>
      </c>
      <c r="D46" s="120"/>
      <c r="E46" s="85"/>
      <c r="F46" s="88"/>
      <c r="G46" s="92"/>
      <c r="H46" s="92"/>
      <c r="I46" s="121">
        <v>46</v>
      </c>
      <c r="J46" s="97"/>
      <c r="K46" s="122"/>
      <c r="L46" s="122"/>
      <c r="M46" s="122"/>
      <c r="N46" s="122"/>
      <c r="O46" s="122"/>
      <c r="P46" s="122"/>
      <c r="Q46" s="122"/>
      <c r="R46" s="122"/>
      <c r="S46" s="122"/>
      <c r="T46" s="122"/>
      <c r="U46" s="122"/>
      <c r="V46" s="122"/>
      <c r="W46" s="123"/>
      <c r="X46" s="123"/>
    </row>
    <row r="47" spans="1:24" x14ac:dyDescent="0.3">
      <c r="A47" s="124" t="s">
        <v>6060</v>
      </c>
      <c r="B47" s="126" t="s">
        <v>6103</v>
      </c>
      <c r="C47" s="126" t="s">
        <v>62</v>
      </c>
      <c r="D47" s="120"/>
      <c r="E47" s="85"/>
      <c r="F47" s="88"/>
      <c r="G47" s="92"/>
      <c r="H47" s="92"/>
      <c r="I47" s="121">
        <v>47</v>
      </c>
      <c r="J47" s="97"/>
      <c r="K47" s="122"/>
      <c r="L47" s="122"/>
      <c r="M47" s="122"/>
      <c r="N47" s="122"/>
      <c r="O47" s="122"/>
      <c r="P47" s="122"/>
      <c r="Q47" s="122"/>
      <c r="R47" s="122"/>
      <c r="S47" s="122"/>
      <c r="T47" s="122"/>
      <c r="U47" s="122"/>
      <c r="V47" s="122"/>
      <c r="W47" s="123"/>
      <c r="X47" s="123"/>
    </row>
    <row r="48" spans="1:24" x14ac:dyDescent="0.3">
      <c r="A48" s="124" t="s">
        <v>6061</v>
      </c>
      <c r="B48" s="126" t="s">
        <v>6104</v>
      </c>
      <c r="C48" s="126" t="s">
        <v>62</v>
      </c>
      <c r="D48" s="120"/>
      <c r="E48" s="85"/>
      <c r="F48" s="88"/>
      <c r="G48" s="92"/>
      <c r="H48" s="92"/>
      <c r="I48" s="121">
        <v>48</v>
      </c>
      <c r="J48" s="97"/>
      <c r="K48" s="122"/>
      <c r="L48" s="122"/>
      <c r="M48" s="122"/>
      <c r="N48" s="122"/>
      <c r="O48" s="122"/>
      <c r="P48" s="122"/>
      <c r="Q48" s="122"/>
      <c r="R48" s="122"/>
      <c r="S48" s="122"/>
      <c r="T48" s="122"/>
      <c r="U48" s="122"/>
      <c r="V48" s="122"/>
      <c r="W48" s="123"/>
      <c r="X48" s="123"/>
    </row>
    <row r="49" spans="1:24" x14ac:dyDescent="0.3">
      <c r="A49" s="124" t="s">
        <v>6062</v>
      </c>
      <c r="B49" s="126" t="s">
        <v>6105</v>
      </c>
      <c r="C49" s="126" t="s">
        <v>62</v>
      </c>
      <c r="D49" s="120"/>
      <c r="E49" s="85"/>
      <c r="F49" s="88"/>
      <c r="G49" s="92"/>
      <c r="H49" s="92"/>
      <c r="I49" s="121">
        <v>49</v>
      </c>
      <c r="J49" s="97"/>
      <c r="K49" s="122"/>
      <c r="L49" s="122"/>
      <c r="M49" s="122"/>
      <c r="N49" s="122"/>
      <c r="O49" s="122"/>
      <c r="P49" s="122"/>
      <c r="Q49" s="122"/>
      <c r="R49" s="122"/>
      <c r="S49" s="122"/>
      <c r="T49" s="122"/>
      <c r="U49" s="122"/>
      <c r="V49" s="122"/>
      <c r="W49" s="123"/>
      <c r="X49" s="123"/>
    </row>
    <row r="50" spans="1:24" x14ac:dyDescent="0.3">
      <c r="A50" s="124" t="s">
        <v>6063</v>
      </c>
      <c r="B50" s="126" t="s">
        <v>6106</v>
      </c>
      <c r="C50" s="126" t="s">
        <v>62</v>
      </c>
      <c r="D50" s="120"/>
      <c r="E50" s="85"/>
      <c r="F50" s="88"/>
      <c r="G50" s="92"/>
      <c r="H50" s="92"/>
      <c r="I50" s="121">
        <v>50</v>
      </c>
      <c r="J50" s="97"/>
      <c r="K50" s="122"/>
      <c r="L50" s="122"/>
      <c r="M50" s="122"/>
      <c r="N50" s="122"/>
      <c r="O50" s="122"/>
      <c r="P50" s="122"/>
      <c r="Q50" s="122"/>
      <c r="R50" s="122"/>
      <c r="S50" s="122"/>
      <c r="T50" s="122"/>
      <c r="U50" s="122"/>
      <c r="V50" s="122"/>
      <c r="W50" s="123"/>
      <c r="X50" s="123"/>
    </row>
    <row r="51" spans="1:24" x14ac:dyDescent="0.3">
      <c r="A51" s="124" t="s">
        <v>6064</v>
      </c>
      <c r="B51" s="126" t="s">
        <v>6095</v>
      </c>
      <c r="C51" s="126" t="s">
        <v>56</v>
      </c>
      <c r="D51" s="120"/>
      <c r="E51" s="85"/>
      <c r="F51" s="88"/>
      <c r="G51" s="92"/>
      <c r="H51" s="92"/>
      <c r="I51" s="121">
        <v>51</v>
      </c>
      <c r="J51" s="97"/>
      <c r="K51" s="122"/>
      <c r="L51" s="122"/>
      <c r="M51" s="122"/>
      <c r="N51" s="122"/>
      <c r="O51" s="122"/>
      <c r="P51" s="122"/>
      <c r="Q51" s="122"/>
      <c r="R51" s="122"/>
      <c r="S51" s="122"/>
      <c r="T51" s="122"/>
      <c r="U51" s="122"/>
      <c r="V51" s="122"/>
      <c r="W51" s="123"/>
      <c r="X51" s="123"/>
    </row>
    <row r="52" spans="1:24" x14ac:dyDescent="0.3">
      <c r="A52" s="124" t="s">
        <v>6065</v>
      </c>
      <c r="B52" s="126" t="s">
        <v>6096</v>
      </c>
      <c r="C52" s="126" t="s">
        <v>56</v>
      </c>
      <c r="D52" s="120"/>
      <c r="E52" s="85"/>
      <c r="F52" s="88"/>
      <c r="G52" s="92"/>
      <c r="H52" s="92"/>
      <c r="I52" s="121">
        <v>52</v>
      </c>
      <c r="J52" s="97"/>
      <c r="K52" s="122"/>
      <c r="L52" s="122"/>
      <c r="M52" s="122"/>
      <c r="N52" s="122"/>
      <c r="O52" s="122"/>
      <c r="P52" s="122"/>
      <c r="Q52" s="122"/>
      <c r="R52" s="122"/>
      <c r="S52" s="122"/>
      <c r="T52" s="122"/>
      <c r="U52" s="122"/>
      <c r="V52" s="122"/>
      <c r="W52" s="123"/>
      <c r="X52" s="123"/>
    </row>
    <row r="53" spans="1:24" x14ac:dyDescent="0.3">
      <c r="A53" s="124" t="s">
        <v>6066</v>
      </c>
      <c r="B53" s="126" t="s">
        <v>6097</v>
      </c>
      <c r="C53" s="126" t="s">
        <v>56</v>
      </c>
      <c r="D53" s="120"/>
      <c r="E53" s="85"/>
      <c r="F53" s="88"/>
      <c r="G53" s="92"/>
      <c r="H53" s="92"/>
      <c r="I53" s="121">
        <v>53</v>
      </c>
      <c r="J53" s="97"/>
      <c r="K53" s="122"/>
      <c r="L53" s="122"/>
      <c r="M53" s="122"/>
      <c r="N53" s="122"/>
      <c r="O53" s="122"/>
      <c r="P53" s="122"/>
      <c r="Q53" s="122"/>
      <c r="R53" s="122"/>
      <c r="S53" s="122"/>
      <c r="T53" s="122"/>
      <c r="U53" s="122"/>
      <c r="V53" s="122"/>
      <c r="W53" s="123"/>
      <c r="X53" s="123"/>
    </row>
    <row r="54" spans="1:24" x14ac:dyDescent="0.3">
      <c r="A54" s="124" t="s">
        <v>6067</v>
      </c>
      <c r="B54" s="126" t="s">
        <v>6098</v>
      </c>
      <c r="C54" s="126" t="s">
        <v>56</v>
      </c>
      <c r="D54" s="120"/>
      <c r="E54" s="85"/>
      <c r="F54" s="88"/>
      <c r="G54" s="92"/>
      <c r="H54" s="92"/>
      <c r="I54" s="121">
        <v>54</v>
      </c>
      <c r="J54" s="97"/>
      <c r="K54" s="122"/>
      <c r="L54" s="122"/>
      <c r="M54" s="122"/>
      <c r="N54" s="122"/>
      <c r="O54" s="122"/>
      <c r="P54" s="122"/>
      <c r="Q54" s="122"/>
      <c r="R54" s="122"/>
      <c r="S54" s="122"/>
      <c r="T54" s="122"/>
      <c r="U54" s="122"/>
      <c r="V54" s="122"/>
      <c r="W54" s="123"/>
      <c r="X54" s="123"/>
    </row>
    <row r="55" spans="1:24" x14ac:dyDescent="0.3">
      <c r="A55" s="124" t="s">
        <v>6068</v>
      </c>
      <c r="B55" s="126" t="s">
        <v>6099</v>
      </c>
      <c r="C55" s="126" t="s">
        <v>56</v>
      </c>
      <c r="D55" s="120"/>
      <c r="E55" s="85"/>
      <c r="F55" s="88"/>
      <c r="G55" s="92"/>
      <c r="H55" s="92"/>
      <c r="I55" s="121">
        <v>55</v>
      </c>
      <c r="J55" s="97"/>
      <c r="K55" s="122"/>
      <c r="L55" s="122"/>
      <c r="M55" s="122"/>
      <c r="N55" s="122"/>
      <c r="O55" s="122"/>
      <c r="P55" s="122"/>
      <c r="Q55" s="122"/>
      <c r="R55" s="122"/>
      <c r="S55" s="122"/>
      <c r="T55" s="122"/>
      <c r="U55" s="122"/>
      <c r="V55" s="122"/>
      <c r="W55" s="123"/>
      <c r="X55" s="123"/>
    </row>
    <row r="56" spans="1:24" x14ac:dyDescent="0.3">
      <c r="A56" s="124" t="s">
        <v>6069</v>
      </c>
      <c r="B56" s="126" t="s">
        <v>6100</v>
      </c>
      <c r="C56" s="126" t="s">
        <v>56</v>
      </c>
      <c r="D56" s="120"/>
      <c r="E56" s="85"/>
      <c r="F56" s="88"/>
      <c r="G56" s="92"/>
      <c r="H56" s="92"/>
      <c r="I56" s="121">
        <v>56</v>
      </c>
      <c r="J56" s="97"/>
      <c r="K56" s="122"/>
      <c r="L56" s="122"/>
      <c r="M56" s="122"/>
      <c r="N56" s="122"/>
      <c r="O56" s="122"/>
      <c r="P56" s="122"/>
      <c r="Q56" s="122"/>
      <c r="R56" s="122"/>
      <c r="S56" s="122"/>
      <c r="T56" s="122"/>
      <c r="U56" s="122"/>
      <c r="V56" s="122"/>
      <c r="W56" s="123"/>
      <c r="X56" s="123"/>
    </row>
    <row r="57" spans="1:24" x14ac:dyDescent="0.3">
      <c r="A57" s="124" t="s">
        <v>6070</v>
      </c>
      <c r="B57" s="126" t="s">
        <v>6101</v>
      </c>
      <c r="C57" s="126" t="s">
        <v>56</v>
      </c>
      <c r="D57" s="120"/>
      <c r="E57" s="85"/>
      <c r="F57" s="88"/>
      <c r="G57" s="92"/>
      <c r="H57" s="92"/>
      <c r="I57" s="121">
        <v>57</v>
      </c>
      <c r="J57" s="97"/>
      <c r="K57" s="122"/>
      <c r="L57" s="122"/>
      <c r="M57" s="122"/>
      <c r="N57" s="122"/>
      <c r="O57" s="122"/>
      <c r="P57" s="122"/>
      <c r="Q57" s="122"/>
      <c r="R57" s="122"/>
      <c r="S57" s="122"/>
      <c r="T57" s="122"/>
      <c r="U57" s="122"/>
      <c r="V57" s="122"/>
      <c r="W57" s="123"/>
      <c r="X57" s="123"/>
    </row>
    <row r="58" spans="1:24" x14ac:dyDescent="0.3">
      <c r="A58" s="124" t="s">
        <v>6071</v>
      </c>
      <c r="B58" s="126" t="s">
        <v>6102</v>
      </c>
      <c r="C58" s="126" t="s">
        <v>56</v>
      </c>
      <c r="D58" s="120"/>
      <c r="E58" s="85"/>
      <c r="F58" s="88"/>
      <c r="G58" s="92"/>
      <c r="H58" s="92"/>
      <c r="I58" s="121">
        <v>58</v>
      </c>
      <c r="J58" s="97"/>
      <c r="K58" s="122"/>
      <c r="L58" s="122"/>
      <c r="M58" s="122"/>
      <c r="N58" s="122"/>
      <c r="O58" s="122"/>
      <c r="P58" s="122"/>
      <c r="Q58" s="122"/>
      <c r="R58" s="122"/>
      <c r="S58" s="122"/>
      <c r="T58" s="122"/>
      <c r="U58" s="122"/>
      <c r="V58" s="122"/>
      <c r="W58" s="123"/>
      <c r="X58" s="123"/>
    </row>
    <row r="59" spans="1:24" x14ac:dyDescent="0.3">
      <c r="A59" s="124" t="s">
        <v>6072</v>
      </c>
      <c r="B59" s="126" t="s">
        <v>6103</v>
      </c>
      <c r="C59" s="126" t="s">
        <v>56</v>
      </c>
      <c r="D59" s="120"/>
      <c r="E59" s="85"/>
      <c r="F59" s="88"/>
      <c r="G59" s="92"/>
      <c r="H59" s="92"/>
      <c r="I59" s="121">
        <v>59</v>
      </c>
      <c r="J59" s="97"/>
      <c r="K59" s="122"/>
      <c r="L59" s="122"/>
      <c r="M59" s="122"/>
      <c r="N59" s="122"/>
      <c r="O59" s="122"/>
      <c r="P59" s="122"/>
      <c r="Q59" s="122"/>
      <c r="R59" s="122"/>
      <c r="S59" s="122"/>
      <c r="T59" s="122"/>
      <c r="U59" s="122"/>
      <c r="V59" s="122"/>
      <c r="W59" s="123"/>
      <c r="X59" s="123"/>
    </row>
    <row r="60" spans="1:24" x14ac:dyDescent="0.3">
      <c r="A60" s="124" t="s">
        <v>6073</v>
      </c>
      <c r="B60" s="126" t="s">
        <v>6104</v>
      </c>
      <c r="C60" s="126" t="s">
        <v>56</v>
      </c>
      <c r="D60" s="120"/>
      <c r="E60" s="85"/>
      <c r="F60" s="88"/>
      <c r="G60" s="92"/>
      <c r="H60" s="92"/>
      <c r="I60" s="121">
        <v>60</v>
      </c>
      <c r="J60" s="97"/>
      <c r="K60" s="122"/>
      <c r="L60" s="122"/>
      <c r="M60" s="122"/>
      <c r="N60" s="122"/>
      <c r="O60" s="122"/>
      <c r="P60" s="122"/>
      <c r="Q60" s="122"/>
      <c r="R60" s="122"/>
      <c r="S60" s="122"/>
      <c r="T60" s="122"/>
      <c r="U60" s="122"/>
      <c r="V60" s="122"/>
      <c r="W60" s="123"/>
      <c r="X60" s="123"/>
    </row>
    <row r="61" spans="1:24" x14ac:dyDescent="0.3">
      <c r="A61" s="124" t="s">
        <v>6074</v>
      </c>
      <c r="B61" s="126" t="s">
        <v>6105</v>
      </c>
      <c r="C61" s="126" t="s">
        <v>56</v>
      </c>
      <c r="D61" s="120"/>
      <c r="E61" s="85"/>
      <c r="F61" s="88"/>
      <c r="G61" s="92"/>
      <c r="H61" s="92"/>
      <c r="I61" s="121">
        <v>61</v>
      </c>
      <c r="J61" s="97"/>
      <c r="K61" s="122"/>
      <c r="L61" s="122"/>
      <c r="M61" s="122"/>
      <c r="N61" s="122"/>
      <c r="O61" s="122"/>
      <c r="P61" s="122"/>
      <c r="Q61" s="122"/>
      <c r="R61" s="122"/>
      <c r="S61" s="122"/>
      <c r="T61" s="122"/>
      <c r="U61" s="122"/>
      <c r="V61" s="122"/>
      <c r="W61" s="123"/>
      <c r="X61" s="123"/>
    </row>
    <row r="62" spans="1:24" x14ac:dyDescent="0.3">
      <c r="A62" s="124" t="s">
        <v>6075</v>
      </c>
      <c r="B62" s="126" t="s">
        <v>6106</v>
      </c>
      <c r="C62" s="126" t="s">
        <v>56</v>
      </c>
      <c r="D62" s="120"/>
      <c r="E62" s="85"/>
      <c r="F62" s="88"/>
      <c r="G62" s="92"/>
      <c r="H62" s="92"/>
      <c r="I62" s="121">
        <v>62</v>
      </c>
      <c r="J62" s="97"/>
      <c r="K62" s="122"/>
      <c r="L62" s="122"/>
      <c r="M62" s="122"/>
      <c r="N62" s="122"/>
      <c r="O62" s="122"/>
      <c r="P62" s="122"/>
      <c r="Q62" s="122"/>
      <c r="R62" s="122"/>
      <c r="S62" s="122"/>
      <c r="T62" s="122"/>
      <c r="U62" s="122"/>
      <c r="V62" s="122"/>
      <c r="W62" s="123"/>
      <c r="X62" s="123"/>
    </row>
    <row r="63" spans="1:24" x14ac:dyDescent="0.3">
      <c r="A63" s="124" t="s">
        <v>6076</v>
      </c>
      <c r="B63" s="126" t="s">
        <v>6095</v>
      </c>
      <c r="C63" s="126" t="s">
        <v>54</v>
      </c>
      <c r="D63" s="120"/>
      <c r="E63" s="85"/>
      <c r="F63" s="88"/>
      <c r="G63" s="92"/>
      <c r="H63" s="92"/>
      <c r="I63" s="121">
        <v>63</v>
      </c>
      <c r="J63" s="97"/>
      <c r="K63" s="122"/>
      <c r="L63" s="122"/>
      <c r="M63" s="122"/>
      <c r="N63" s="122"/>
      <c r="O63" s="122"/>
      <c r="P63" s="122"/>
      <c r="Q63" s="122"/>
      <c r="R63" s="122"/>
      <c r="S63" s="122"/>
      <c r="T63" s="122"/>
      <c r="U63" s="122"/>
      <c r="V63" s="122"/>
      <c r="W63" s="123"/>
      <c r="X63" s="123"/>
    </row>
    <row r="64" spans="1:24" x14ac:dyDescent="0.3">
      <c r="A64" s="124" t="s">
        <v>6077</v>
      </c>
      <c r="B64" s="126" t="s">
        <v>6096</v>
      </c>
      <c r="C64" s="126" t="s">
        <v>54</v>
      </c>
      <c r="D64" s="120"/>
      <c r="E64" s="85"/>
      <c r="F64" s="88"/>
      <c r="G64" s="92"/>
      <c r="H64" s="92"/>
      <c r="I64" s="121">
        <v>64</v>
      </c>
      <c r="J64" s="97"/>
      <c r="K64" s="122"/>
      <c r="L64" s="122"/>
      <c r="M64" s="122"/>
      <c r="N64" s="122"/>
      <c r="O64" s="122"/>
      <c r="P64" s="122"/>
      <c r="Q64" s="122"/>
      <c r="R64" s="122"/>
      <c r="S64" s="122"/>
      <c r="T64" s="122"/>
      <c r="U64" s="122"/>
      <c r="V64" s="122"/>
      <c r="W64" s="123"/>
      <c r="X64" s="123"/>
    </row>
    <row r="65" spans="1:24" x14ac:dyDescent="0.3">
      <c r="A65" s="124" t="s">
        <v>6078</v>
      </c>
      <c r="B65" s="126" t="s">
        <v>6097</v>
      </c>
      <c r="C65" s="126" t="s">
        <v>54</v>
      </c>
      <c r="D65" s="120"/>
      <c r="E65" s="85"/>
      <c r="F65" s="88"/>
      <c r="G65" s="92"/>
      <c r="H65" s="92"/>
      <c r="I65" s="121">
        <v>65</v>
      </c>
      <c r="J65" s="97"/>
      <c r="K65" s="122"/>
      <c r="L65" s="122"/>
      <c r="M65" s="122"/>
      <c r="N65" s="122"/>
      <c r="O65" s="122"/>
      <c r="P65" s="122"/>
      <c r="Q65" s="122"/>
      <c r="R65" s="122"/>
      <c r="S65" s="122"/>
      <c r="T65" s="122"/>
      <c r="U65" s="122"/>
      <c r="V65" s="122"/>
      <c r="W65" s="123"/>
      <c r="X65" s="123"/>
    </row>
    <row r="66" spans="1:24" x14ac:dyDescent="0.3">
      <c r="A66" s="124" t="s">
        <v>6079</v>
      </c>
      <c r="B66" s="126" t="s">
        <v>6098</v>
      </c>
      <c r="C66" s="126" t="s">
        <v>54</v>
      </c>
      <c r="D66" s="120"/>
      <c r="E66" s="85"/>
      <c r="F66" s="88"/>
      <c r="G66" s="92"/>
      <c r="H66" s="92"/>
      <c r="I66" s="121">
        <v>66</v>
      </c>
      <c r="J66" s="97"/>
      <c r="K66" s="122"/>
      <c r="L66" s="122"/>
      <c r="M66" s="122"/>
      <c r="N66" s="122"/>
      <c r="O66" s="122"/>
      <c r="P66" s="122"/>
      <c r="Q66" s="122"/>
      <c r="R66" s="122"/>
      <c r="S66" s="122"/>
      <c r="T66" s="122"/>
      <c r="U66" s="122"/>
      <c r="V66" s="122"/>
      <c r="W66" s="123"/>
      <c r="X66" s="123"/>
    </row>
    <row r="67" spans="1:24" x14ac:dyDescent="0.3">
      <c r="A67" s="124" t="s">
        <v>6080</v>
      </c>
      <c r="B67" s="126" t="s">
        <v>6099</v>
      </c>
      <c r="C67" s="126" t="s">
        <v>54</v>
      </c>
      <c r="D67" s="120"/>
      <c r="E67" s="85"/>
      <c r="F67" s="88"/>
      <c r="G67" s="92"/>
      <c r="H67" s="92"/>
      <c r="I67" s="121">
        <v>67</v>
      </c>
      <c r="J67" s="97"/>
      <c r="K67" s="122"/>
      <c r="L67" s="122"/>
      <c r="M67" s="122"/>
      <c r="N67" s="122"/>
      <c r="O67" s="122"/>
      <c r="P67" s="122"/>
      <c r="Q67" s="122"/>
      <c r="R67" s="122"/>
      <c r="S67" s="122"/>
      <c r="T67" s="122"/>
      <c r="U67" s="122"/>
      <c r="V67" s="122"/>
      <c r="W67" s="123"/>
      <c r="X67" s="123"/>
    </row>
    <row r="68" spans="1:24" x14ac:dyDescent="0.3">
      <c r="A68" s="124" t="s">
        <v>6081</v>
      </c>
      <c r="B68" s="126" t="s">
        <v>6100</v>
      </c>
      <c r="C68" s="126" t="s">
        <v>54</v>
      </c>
      <c r="D68" s="120"/>
      <c r="E68" s="85"/>
      <c r="F68" s="88"/>
      <c r="G68" s="92"/>
      <c r="H68" s="92"/>
      <c r="I68" s="121">
        <v>68</v>
      </c>
      <c r="J68" s="97"/>
      <c r="K68" s="122"/>
      <c r="L68" s="122"/>
      <c r="M68" s="122"/>
      <c r="N68" s="122"/>
      <c r="O68" s="122"/>
      <c r="P68" s="122"/>
      <c r="Q68" s="122"/>
      <c r="R68" s="122"/>
      <c r="S68" s="122"/>
      <c r="T68" s="122"/>
      <c r="U68" s="122"/>
      <c r="V68" s="122"/>
      <c r="W68" s="123"/>
      <c r="X68" s="123"/>
    </row>
    <row r="69" spans="1:24" x14ac:dyDescent="0.3">
      <c r="A69" s="124" t="s">
        <v>6082</v>
      </c>
      <c r="B69" s="126" t="s">
        <v>6101</v>
      </c>
      <c r="C69" s="126" t="s">
        <v>54</v>
      </c>
      <c r="D69" s="120"/>
      <c r="E69" s="85"/>
      <c r="F69" s="88"/>
      <c r="G69" s="92"/>
      <c r="H69" s="92"/>
      <c r="I69" s="121">
        <v>69</v>
      </c>
      <c r="J69" s="97"/>
      <c r="K69" s="122"/>
      <c r="L69" s="122"/>
      <c r="M69" s="122"/>
      <c r="N69" s="122"/>
      <c r="O69" s="122"/>
      <c r="P69" s="122"/>
      <c r="Q69" s="122"/>
      <c r="R69" s="122"/>
      <c r="S69" s="122"/>
      <c r="T69" s="122"/>
      <c r="U69" s="122"/>
      <c r="V69" s="122"/>
      <c r="W69" s="123"/>
      <c r="X69" s="123"/>
    </row>
    <row r="70" spans="1:24" x14ac:dyDescent="0.3">
      <c r="A70" s="124" t="s">
        <v>6083</v>
      </c>
      <c r="B70" s="126" t="s">
        <v>6102</v>
      </c>
      <c r="C70" s="126" t="s">
        <v>54</v>
      </c>
      <c r="D70" s="120"/>
      <c r="E70" s="85"/>
      <c r="F70" s="88"/>
      <c r="G70" s="92"/>
      <c r="H70" s="92"/>
      <c r="I70" s="121">
        <v>70</v>
      </c>
      <c r="J70" s="97"/>
      <c r="K70" s="122"/>
      <c r="L70" s="122"/>
      <c r="M70" s="122"/>
      <c r="N70" s="122"/>
      <c r="O70" s="122"/>
      <c r="P70" s="122"/>
      <c r="Q70" s="122"/>
      <c r="R70" s="122"/>
      <c r="S70" s="122"/>
      <c r="T70" s="122"/>
      <c r="U70" s="122"/>
      <c r="V70" s="122"/>
      <c r="W70" s="123"/>
      <c r="X70" s="123"/>
    </row>
    <row r="71" spans="1:24" x14ac:dyDescent="0.3">
      <c r="A71" s="124" t="s">
        <v>6084</v>
      </c>
      <c r="B71" s="126" t="s">
        <v>6103</v>
      </c>
      <c r="C71" s="126" t="s">
        <v>54</v>
      </c>
      <c r="D71" s="120"/>
      <c r="E71" s="85"/>
      <c r="F71" s="88"/>
      <c r="G71" s="92"/>
      <c r="H71" s="92"/>
      <c r="I71" s="121">
        <v>71</v>
      </c>
      <c r="J71" s="97"/>
      <c r="K71" s="122"/>
      <c r="L71" s="122"/>
      <c r="M71" s="122"/>
      <c r="N71" s="122"/>
      <c r="O71" s="122"/>
      <c r="P71" s="122"/>
      <c r="Q71" s="122"/>
      <c r="R71" s="122"/>
      <c r="S71" s="122"/>
      <c r="T71" s="122"/>
      <c r="U71" s="122"/>
      <c r="V71" s="122"/>
      <c r="W71" s="123"/>
      <c r="X71" s="123"/>
    </row>
    <row r="72" spans="1:24" x14ac:dyDescent="0.3">
      <c r="A72" s="124" t="s">
        <v>6085</v>
      </c>
      <c r="B72" s="126" t="s">
        <v>6104</v>
      </c>
      <c r="C72" s="126" t="s">
        <v>54</v>
      </c>
      <c r="D72" s="120"/>
      <c r="E72" s="85"/>
      <c r="F72" s="88"/>
      <c r="G72" s="92"/>
      <c r="H72" s="92"/>
      <c r="I72" s="121">
        <v>72</v>
      </c>
      <c r="J72" s="97"/>
      <c r="K72" s="122"/>
      <c r="L72" s="122"/>
      <c r="M72" s="122"/>
      <c r="N72" s="122"/>
      <c r="O72" s="122"/>
      <c r="P72" s="122"/>
      <c r="Q72" s="122"/>
      <c r="R72" s="122"/>
      <c r="S72" s="122"/>
      <c r="T72" s="122"/>
      <c r="U72" s="122"/>
      <c r="V72" s="122"/>
      <c r="W72" s="123"/>
      <c r="X72" s="123"/>
    </row>
    <row r="73" spans="1:24" x14ac:dyDescent="0.3">
      <c r="A73" s="124" t="s">
        <v>6086</v>
      </c>
      <c r="B73" s="126" t="s">
        <v>6105</v>
      </c>
      <c r="C73" s="126" t="s">
        <v>54</v>
      </c>
      <c r="D73" s="120"/>
      <c r="E73" s="85"/>
      <c r="F73" s="88"/>
      <c r="G73" s="92"/>
      <c r="H73" s="92"/>
      <c r="I73" s="121">
        <v>73</v>
      </c>
      <c r="J73" s="97"/>
      <c r="K73" s="122"/>
      <c r="L73" s="122"/>
      <c r="M73" s="122"/>
      <c r="N73" s="122"/>
      <c r="O73" s="122"/>
      <c r="P73" s="122"/>
      <c r="Q73" s="122"/>
      <c r="R73" s="122"/>
      <c r="S73" s="122"/>
      <c r="T73" s="122"/>
      <c r="U73" s="122"/>
      <c r="V73" s="122"/>
      <c r="W73" s="123"/>
      <c r="X73" s="123"/>
    </row>
    <row r="74" spans="1:24" x14ac:dyDescent="0.3">
      <c r="A74" s="124" t="s">
        <v>6087</v>
      </c>
      <c r="B74" s="126" t="s">
        <v>6106</v>
      </c>
      <c r="C74" s="126" t="s">
        <v>54</v>
      </c>
      <c r="D74" s="120"/>
      <c r="E74" s="85"/>
      <c r="F74" s="88"/>
      <c r="G74" s="92"/>
      <c r="H74" s="92"/>
      <c r="I74" s="121">
        <v>74</v>
      </c>
      <c r="J74" s="97"/>
      <c r="K74" s="122"/>
      <c r="L74" s="122"/>
      <c r="M74" s="122"/>
      <c r="N74" s="122"/>
      <c r="O74" s="122"/>
      <c r="P74" s="122"/>
      <c r="Q74" s="122"/>
      <c r="R74" s="122"/>
      <c r="S74" s="122"/>
      <c r="T74" s="122"/>
      <c r="U74" s="122"/>
      <c r="V74" s="122"/>
      <c r="W74" s="123"/>
      <c r="X74" s="123"/>
    </row>
    <row r="75" spans="1:24" x14ac:dyDescent="0.3">
      <c r="A75" s="124" t="s">
        <v>6088</v>
      </c>
      <c r="B75" s="126" t="s">
        <v>6095</v>
      </c>
      <c r="C75" s="126" t="s">
        <v>57</v>
      </c>
      <c r="D75" s="120"/>
      <c r="E75" s="85"/>
      <c r="F75" s="88"/>
      <c r="G75" s="92"/>
      <c r="H75" s="92"/>
      <c r="I75" s="121">
        <v>75</v>
      </c>
      <c r="J75" s="97"/>
      <c r="K75" s="122"/>
      <c r="L75" s="122"/>
      <c r="M75" s="122"/>
      <c r="N75" s="122"/>
      <c r="O75" s="122"/>
      <c r="P75" s="122"/>
      <c r="Q75" s="122"/>
      <c r="R75" s="122"/>
      <c r="S75" s="122"/>
      <c r="T75" s="122"/>
      <c r="U75" s="122"/>
      <c r="V75" s="122"/>
      <c r="W75" s="123"/>
      <c r="X75" s="123"/>
    </row>
    <row r="76" spans="1:24" x14ac:dyDescent="0.3">
      <c r="A76" s="124" t="s">
        <v>6089</v>
      </c>
      <c r="B76" s="126" t="s">
        <v>6096</v>
      </c>
      <c r="C76" s="126" t="s">
        <v>57</v>
      </c>
      <c r="D76" s="120"/>
      <c r="E76" s="85"/>
      <c r="F76" s="88"/>
      <c r="G76" s="92"/>
      <c r="H76" s="92"/>
      <c r="I76" s="121">
        <v>76</v>
      </c>
      <c r="J76" s="97"/>
      <c r="K76" s="122"/>
      <c r="L76" s="122"/>
      <c r="M76" s="122"/>
      <c r="N76" s="122"/>
      <c r="O76" s="122"/>
      <c r="P76" s="122"/>
      <c r="Q76" s="122"/>
      <c r="R76" s="122"/>
      <c r="S76" s="122"/>
      <c r="T76" s="122"/>
      <c r="U76" s="122"/>
      <c r="V76" s="122"/>
      <c r="W76" s="123"/>
      <c r="X76" s="123"/>
    </row>
    <row r="77" spans="1:24" x14ac:dyDescent="0.3">
      <c r="A77" s="124" t="s">
        <v>6090</v>
      </c>
      <c r="B77" s="126" t="s">
        <v>6097</v>
      </c>
      <c r="C77" s="126" t="s">
        <v>57</v>
      </c>
      <c r="D77" s="120"/>
      <c r="E77" s="85"/>
      <c r="F77" s="88"/>
      <c r="G77" s="92"/>
      <c r="H77" s="92"/>
      <c r="I77" s="121">
        <v>77</v>
      </c>
      <c r="J77" s="97"/>
      <c r="K77" s="122"/>
      <c r="L77" s="122"/>
      <c r="M77" s="122"/>
      <c r="N77" s="122"/>
      <c r="O77" s="122"/>
      <c r="P77" s="122"/>
      <c r="Q77" s="122"/>
      <c r="R77" s="122"/>
      <c r="S77" s="122"/>
      <c r="T77" s="122"/>
      <c r="U77" s="122"/>
      <c r="V77" s="122"/>
      <c r="W77" s="123"/>
      <c r="X77" s="123"/>
    </row>
    <row r="78" spans="1:24" x14ac:dyDescent="0.3">
      <c r="A78" s="124" t="s">
        <v>6091</v>
      </c>
      <c r="B78" s="126" t="s">
        <v>6098</v>
      </c>
      <c r="C78" s="126" t="s">
        <v>57</v>
      </c>
      <c r="D78" s="120"/>
      <c r="E78" s="85"/>
      <c r="F78" s="88"/>
      <c r="G78" s="92"/>
      <c r="H78" s="92"/>
      <c r="I78" s="121">
        <v>78</v>
      </c>
      <c r="J78" s="97"/>
      <c r="K78" s="122"/>
      <c r="L78" s="122"/>
      <c r="M78" s="122"/>
      <c r="N78" s="122"/>
      <c r="O78" s="122"/>
      <c r="P78" s="122"/>
      <c r="Q78" s="122"/>
      <c r="R78" s="122"/>
      <c r="S78" s="122"/>
      <c r="T78" s="122"/>
      <c r="U78" s="122"/>
      <c r="V78" s="122"/>
      <c r="W78" s="123"/>
      <c r="X78" s="123"/>
    </row>
    <row r="79" spans="1:24" x14ac:dyDescent="0.3">
      <c r="A79" s="124" t="s">
        <v>6092</v>
      </c>
      <c r="B79" s="126" t="s">
        <v>6099</v>
      </c>
      <c r="C79" s="126" t="s">
        <v>57</v>
      </c>
      <c r="D79" s="120"/>
      <c r="E79" s="85"/>
      <c r="F79" s="88"/>
      <c r="G79" s="92"/>
      <c r="H79" s="92"/>
      <c r="I79" s="121">
        <v>79</v>
      </c>
      <c r="J79" s="97"/>
      <c r="K79" s="122"/>
      <c r="L79" s="122"/>
      <c r="M79" s="122"/>
      <c r="N79" s="122"/>
      <c r="O79" s="122"/>
      <c r="P79" s="122"/>
      <c r="Q79" s="122"/>
      <c r="R79" s="122"/>
      <c r="S79" s="122"/>
      <c r="T79" s="122"/>
      <c r="U79" s="122"/>
      <c r="V79" s="122"/>
      <c r="W79" s="123"/>
      <c r="X79" s="123"/>
    </row>
    <row r="80" spans="1:24" x14ac:dyDescent="0.3">
      <c r="A80" s="124" t="s">
        <v>6093</v>
      </c>
      <c r="B80" s="126" t="s">
        <v>6100</v>
      </c>
      <c r="C80" s="126" t="s">
        <v>57</v>
      </c>
      <c r="D80" s="120"/>
      <c r="E80" s="85"/>
      <c r="F80" s="88"/>
      <c r="G80" s="92"/>
      <c r="H80" s="92"/>
      <c r="I80" s="121">
        <v>80</v>
      </c>
      <c r="J80" s="97"/>
      <c r="K80" s="122"/>
      <c r="L80" s="122"/>
      <c r="M80" s="122"/>
      <c r="N80" s="122"/>
      <c r="O80" s="122"/>
      <c r="P80" s="122"/>
      <c r="Q80" s="122"/>
      <c r="R80" s="122"/>
      <c r="S80" s="122"/>
      <c r="T80" s="122"/>
      <c r="U80" s="122"/>
      <c r="V80" s="122"/>
      <c r="W80" s="123"/>
      <c r="X80" s="123"/>
    </row>
    <row r="81" spans="1:24" x14ac:dyDescent="0.3">
      <c r="A81" s="124" t="s">
        <v>6094</v>
      </c>
      <c r="B81" s="126" t="s">
        <v>6101</v>
      </c>
      <c r="C81" s="126" t="s">
        <v>57</v>
      </c>
      <c r="D81" s="120"/>
      <c r="E81" s="85"/>
      <c r="F81" s="88"/>
      <c r="G81" s="92"/>
      <c r="H81" s="92"/>
      <c r="I81" s="121">
        <v>81</v>
      </c>
      <c r="J81" s="97"/>
      <c r="K81" s="122"/>
      <c r="L81" s="122"/>
      <c r="M81" s="122"/>
      <c r="N81" s="122"/>
      <c r="O81" s="122"/>
      <c r="P81" s="122"/>
      <c r="Q81" s="122"/>
      <c r="R81" s="122"/>
      <c r="S81" s="122"/>
      <c r="T81" s="122"/>
      <c r="U81" s="122"/>
      <c r="V81" s="122"/>
      <c r="W81" s="123"/>
      <c r="X81" s="123"/>
    </row>
  </sheetData>
  <dataConsolidate/>
  <dataValidations count="8">
    <dataValidation allowBlank="1" showInputMessage="1" promptTitle="Group Vertex Color" prompt="To select a color to use for all vertices in the group, right-click and select Select Color on the right-click menu." sqref="B3:B81"/>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C81">
      <formula1>ValidGroupShapes</formula1>
    </dataValidation>
    <dataValidation allowBlank="1" showInputMessage="1" showErrorMessage="1" promptTitle="Group Name" prompt="Enter the name of the group." sqref="A3:A81"/>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E81">
      <formula1>ValidBooleansDefaultFalse</formula1>
    </dataValidation>
    <dataValidation allowBlank="1" sqref="K3:K81"/>
    <dataValidation allowBlank="1" showInputMessage="1" showErrorMessage="1" errorTitle="Invalid Group Collapsed" error="You have entered an unrecognized &quot;group collapsed.&quot;  Try selecting from the drop-down list instead." promptTitle="Group Label" prompt="Enter an optional group label." sqref="F3:F81"/>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81"/>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D81">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179"/>
  <sheetViews>
    <sheetView workbookViewId="0">
      <selection activeCell="A2" sqref="A2"/>
    </sheetView>
  </sheetViews>
  <sheetFormatPr defaultRowHeight="14.4" x14ac:dyDescent="0.3"/>
  <cols>
    <col min="1" max="1" width="9.44140625" style="1" bestFit="1" customWidth="1"/>
    <col min="2" max="2" width="9.109375" style="1"/>
    <col min="3" max="3" width="11.5546875" bestFit="1" customWidth="1"/>
    <col min="4" max="4" width="9.109375" customWidth="1"/>
  </cols>
  <sheetData>
    <row r="1" spans="1:3" ht="14.4" customHeight="1" x14ac:dyDescent="0.3">
      <c r="A1" s="10" t="s">
        <v>142</v>
      </c>
      <c r="B1" s="10" t="s">
        <v>4</v>
      </c>
      <c r="C1" s="10" t="s">
        <v>145</v>
      </c>
    </row>
    <row r="2" spans="1:3" x14ac:dyDescent="0.3">
      <c r="A2" s="125" t="s">
        <v>6016</v>
      </c>
      <c r="B2" s="127" t="s">
        <v>6107</v>
      </c>
      <c r="C2" s="125" t="e">
        <f>VLOOKUP(GroupVertices[[#This Row],[Vertex]], Vertices[], MATCH("ID", Vertices[#Headers], 0), FALSE)</f>
        <v>#N/A</v>
      </c>
    </row>
    <row r="3" spans="1:3" x14ac:dyDescent="0.3">
      <c r="A3" s="125" t="s">
        <v>6016</v>
      </c>
      <c r="B3" s="127" t="s">
        <v>177</v>
      </c>
      <c r="C3" s="125">
        <f>VLOOKUP(GroupVertices[[#This Row],[Vertex]], Vertices[], MATCH("ID", Vertices[#Headers], 0), FALSE)</f>
        <v>2089</v>
      </c>
    </row>
    <row r="4" spans="1:3" x14ac:dyDescent="0.3">
      <c r="A4" s="125" t="s">
        <v>6016</v>
      </c>
      <c r="B4" s="127" t="s">
        <v>6108</v>
      </c>
      <c r="C4" s="125" t="e">
        <f>VLOOKUP(GroupVertices[[#This Row],[Vertex]], Vertices[], MATCH("ID", Vertices[#Headers], 0), FALSE)</f>
        <v>#N/A</v>
      </c>
    </row>
    <row r="5" spans="1:3" x14ac:dyDescent="0.3">
      <c r="A5" s="125" t="s">
        <v>6016</v>
      </c>
      <c r="B5" s="127" t="s">
        <v>6109</v>
      </c>
      <c r="C5" s="125" t="e">
        <f>VLOOKUP(GroupVertices[[#This Row],[Vertex]], Vertices[], MATCH("ID", Vertices[#Headers], 0), FALSE)</f>
        <v>#N/A</v>
      </c>
    </row>
    <row r="6" spans="1:3" x14ac:dyDescent="0.3">
      <c r="A6" s="125" t="s">
        <v>6016</v>
      </c>
      <c r="B6" s="127" t="s">
        <v>6110</v>
      </c>
      <c r="C6" s="125" t="e">
        <f>VLOOKUP(GroupVertices[[#This Row],[Vertex]], Vertices[], MATCH("ID", Vertices[#Headers], 0), FALSE)</f>
        <v>#N/A</v>
      </c>
    </row>
    <row r="7" spans="1:3" x14ac:dyDescent="0.3">
      <c r="A7" s="125" t="s">
        <v>6017</v>
      </c>
      <c r="B7" s="127" t="s">
        <v>6111</v>
      </c>
      <c r="C7" s="125" t="e">
        <f>VLOOKUP(GroupVertices[[#This Row],[Vertex]], Vertices[], MATCH("ID", Vertices[#Headers], 0), FALSE)</f>
        <v>#N/A</v>
      </c>
    </row>
    <row r="8" spans="1:3" x14ac:dyDescent="0.3">
      <c r="A8" s="125" t="s">
        <v>6017</v>
      </c>
      <c r="B8" s="127" t="s">
        <v>373</v>
      </c>
      <c r="C8" s="125">
        <f>VLOOKUP(GroupVertices[[#This Row],[Vertex]], Vertices[], MATCH("ID", Vertices[#Headers], 0), FALSE)</f>
        <v>2285</v>
      </c>
    </row>
    <row r="9" spans="1:3" x14ac:dyDescent="0.3">
      <c r="A9" s="125" t="s">
        <v>6017</v>
      </c>
      <c r="B9" s="127" t="s">
        <v>6112</v>
      </c>
      <c r="C9" s="125" t="e">
        <f>VLOOKUP(GroupVertices[[#This Row],[Vertex]], Vertices[], MATCH("ID", Vertices[#Headers], 0), FALSE)</f>
        <v>#N/A</v>
      </c>
    </row>
    <row r="10" spans="1:3" x14ac:dyDescent="0.3">
      <c r="A10" s="125" t="s">
        <v>6017</v>
      </c>
      <c r="B10" s="127" t="s">
        <v>6113</v>
      </c>
      <c r="C10" s="125" t="e">
        <f>VLOOKUP(GroupVertices[[#This Row],[Vertex]], Vertices[], MATCH("ID", Vertices[#Headers], 0), FALSE)</f>
        <v>#N/A</v>
      </c>
    </row>
    <row r="11" spans="1:3" x14ac:dyDescent="0.3">
      <c r="A11" s="125" t="s">
        <v>6018</v>
      </c>
      <c r="B11" s="127" t="s">
        <v>6114</v>
      </c>
      <c r="C11" s="125" t="e">
        <f>VLOOKUP(GroupVertices[[#This Row],[Vertex]], Vertices[], MATCH("ID", Vertices[#Headers], 0), FALSE)</f>
        <v>#N/A</v>
      </c>
    </row>
    <row r="12" spans="1:3" x14ac:dyDescent="0.3">
      <c r="A12" s="125" t="s">
        <v>6018</v>
      </c>
      <c r="B12" s="127" t="s">
        <v>300</v>
      </c>
      <c r="C12" s="125">
        <f>VLOOKUP(GroupVertices[[#This Row],[Vertex]], Vertices[], MATCH("ID", Vertices[#Headers], 0), FALSE)</f>
        <v>2212</v>
      </c>
    </row>
    <row r="13" spans="1:3" x14ac:dyDescent="0.3">
      <c r="A13" s="125" t="s">
        <v>6018</v>
      </c>
      <c r="B13" s="127" t="s">
        <v>6115</v>
      </c>
      <c r="C13" s="125" t="e">
        <f>VLOOKUP(GroupVertices[[#This Row],[Vertex]], Vertices[], MATCH("ID", Vertices[#Headers], 0), FALSE)</f>
        <v>#N/A</v>
      </c>
    </row>
    <row r="14" spans="1:3" x14ac:dyDescent="0.3">
      <c r="A14" s="125" t="s">
        <v>6018</v>
      </c>
      <c r="B14" s="127" t="s">
        <v>6116</v>
      </c>
      <c r="C14" s="125" t="e">
        <f>VLOOKUP(GroupVertices[[#This Row],[Vertex]], Vertices[], MATCH("ID", Vertices[#Headers], 0), FALSE)</f>
        <v>#N/A</v>
      </c>
    </row>
    <row r="15" spans="1:3" x14ac:dyDescent="0.3">
      <c r="A15" s="125" t="s">
        <v>6019</v>
      </c>
      <c r="B15" s="127" t="s">
        <v>6117</v>
      </c>
      <c r="C15" s="125" t="e">
        <f>VLOOKUP(GroupVertices[[#This Row],[Vertex]], Vertices[], MATCH("ID", Vertices[#Headers], 0), FALSE)</f>
        <v>#N/A</v>
      </c>
    </row>
    <row r="16" spans="1:3" x14ac:dyDescent="0.3">
      <c r="A16" s="125" t="s">
        <v>6019</v>
      </c>
      <c r="B16" s="127" t="s">
        <v>176</v>
      </c>
      <c r="C16" s="125">
        <f>VLOOKUP(GroupVertices[[#This Row],[Vertex]], Vertices[], MATCH("ID", Vertices[#Headers], 0), FALSE)</f>
        <v>2088</v>
      </c>
    </row>
    <row r="17" spans="1:3" x14ac:dyDescent="0.3">
      <c r="A17" s="125" t="s">
        <v>6019</v>
      </c>
      <c r="B17" s="127" t="s">
        <v>6118</v>
      </c>
      <c r="C17" s="125" t="e">
        <f>VLOOKUP(GroupVertices[[#This Row],[Vertex]], Vertices[], MATCH("ID", Vertices[#Headers], 0), FALSE)</f>
        <v>#N/A</v>
      </c>
    </row>
    <row r="18" spans="1:3" x14ac:dyDescent="0.3">
      <c r="A18" s="125" t="s">
        <v>6019</v>
      </c>
      <c r="B18" s="127" t="s">
        <v>6119</v>
      </c>
      <c r="C18" s="125" t="e">
        <f>VLOOKUP(GroupVertices[[#This Row],[Vertex]], Vertices[], MATCH("ID", Vertices[#Headers], 0), FALSE)</f>
        <v>#N/A</v>
      </c>
    </row>
    <row r="19" spans="1:3" x14ac:dyDescent="0.3">
      <c r="A19" s="125" t="s">
        <v>6020</v>
      </c>
      <c r="B19" s="127" t="s">
        <v>6120</v>
      </c>
      <c r="C19" s="125" t="e">
        <f>VLOOKUP(GroupVertices[[#This Row],[Vertex]], Vertices[], MATCH("ID", Vertices[#Headers], 0), FALSE)</f>
        <v>#N/A</v>
      </c>
    </row>
    <row r="20" spans="1:3" x14ac:dyDescent="0.3">
      <c r="A20" s="125" t="s">
        <v>6020</v>
      </c>
      <c r="B20" s="127" t="s">
        <v>229</v>
      </c>
      <c r="C20" s="125">
        <f>VLOOKUP(GroupVertices[[#This Row],[Vertex]], Vertices[], MATCH("ID", Vertices[#Headers], 0), FALSE)</f>
        <v>2141</v>
      </c>
    </row>
    <row r="21" spans="1:3" x14ac:dyDescent="0.3">
      <c r="A21" s="125" t="s">
        <v>6020</v>
      </c>
      <c r="B21" s="127" t="s">
        <v>6121</v>
      </c>
      <c r="C21" s="125" t="e">
        <f>VLOOKUP(GroupVertices[[#This Row],[Vertex]], Vertices[], MATCH("ID", Vertices[#Headers], 0), FALSE)</f>
        <v>#N/A</v>
      </c>
    </row>
    <row r="22" spans="1:3" x14ac:dyDescent="0.3">
      <c r="A22" s="125" t="s">
        <v>6020</v>
      </c>
      <c r="B22" s="127" t="s">
        <v>6122</v>
      </c>
      <c r="C22" s="125" t="e">
        <f>VLOOKUP(GroupVertices[[#This Row],[Vertex]], Vertices[], MATCH("ID", Vertices[#Headers], 0), FALSE)</f>
        <v>#N/A</v>
      </c>
    </row>
    <row r="23" spans="1:3" x14ac:dyDescent="0.3">
      <c r="A23" s="125" t="s">
        <v>6021</v>
      </c>
      <c r="B23" s="127" t="s">
        <v>6123</v>
      </c>
      <c r="C23" s="125" t="e">
        <f>VLOOKUP(GroupVertices[[#This Row],[Vertex]], Vertices[], MATCH("ID", Vertices[#Headers], 0), FALSE)</f>
        <v>#N/A</v>
      </c>
    </row>
    <row r="24" spans="1:3" x14ac:dyDescent="0.3">
      <c r="A24" s="125" t="s">
        <v>6021</v>
      </c>
      <c r="B24" s="127" t="s">
        <v>341</v>
      </c>
      <c r="C24" s="125">
        <f>VLOOKUP(GroupVertices[[#This Row],[Vertex]], Vertices[], MATCH("ID", Vertices[#Headers], 0), FALSE)</f>
        <v>2253</v>
      </c>
    </row>
    <row r="25" spans="1:3" x14ac:dyDescent="0.3">
      <c r="A25" s="125" t="s">
        <v>6021</v>
      </c>
      <c r="B25" s="127" t="s">
        <v>6124</v>
      </c>
      <c r="C25" s="125" t="e">
        <f>VLOOKUP(GroupVertices[[#This Row],[Vertex]], Vertices[], MATCH("ID", Vertices[#Headers], 0), FALSE)</f>
        <v>#N/A</v>
      </c>
    </row>
    <row r="26" spans="1:3" x14ac:dyDescent="0.3">
      <c r="A26" s="125" t="s">
        <v>6022</v>
      </c>
      <c r="B26" s="127" t="s">
        <v>6125</v>
      </c>
      <c r="C26" s="125" t="e">
        <f>VLOOKUP(GroupVertices[[#This Row],[Vertex]], Vertices[], MATCH("ID", Vertices[#Headers], 0), FALSE)</f>
        <v>#N/A</v>
      </c>
    </row>
    <row r="27" spans="1:3" x14ac:dyDescent="0.3">
      <c r="A27" s="125" t="s">
        <v>6022</v>
      </c>
      <c r="B27" s="127" t="s">
        <v>253</v>
      </c>
      <c r="C27" s="125">
        <f>VLOOKUP(GroupVertices[[#This Row],[Vertex]], Vertices[], MATCH("ID", Vertices[#Headers], 0), FALSE)</f>
        <v>2165</v>
      </c>
    </row>
    <row r="28" spans="1:3" x14ac:dyDescent="0.3">
      <c r="A28" s="125" t="s">
        <v>6022</v>
      </c>
      <c r="B28" s="127" t="s">
        <v>6126</v>
      </c>
      <c r="C28" s="125" t="e">
        <f>VLOOKUP(GroupVertices[[#This Row],[Vertex]], Vertices[], MATCH("ID", Vertices[#Headers], 0), FALSE)</f>
        <v>#N/A</v>
      </c>
    </row>
    <row r="29" spans="1:3" x14ac:dyDescent="0.3">
      <c r="A29" s="125" t="s">
        <v>6023</v>
      </c>
      <c r="B29" s="127" t="s">
        <v>6127</v>
      </c>
      <c r="C29" s="125" t="e">
        <f>VLOOKUP(GroupVertices[[#This Row],[Vertex]], Vertices[], MATCH("ID", Vertices[#Headers], 0), FALSE)</f>
        <v>#N/A</v>
      </c>
    </row>
    <row r="30" spans="1:3" x14ac:dyDescent="0.3">
      <c r="A30" s="125" t="s">
        <v>6023</v>
      </c>
      <c r="B30" s="127" t="s">
        <v>295</v>
      </c>
      <c r="C30" s="125">
        <f>VLOOKUP(GroupVertices[[#This Row],[Vertex]], Vertices[], MATCH("ID", Vertices[#Headers], 0), FALSE)</f>
        <v>2207</v>
      </c>
    </row>
    <row r="31" spans="1:3" x14ac:dyDescent="0.3">
      <c r="A31" s="125" t="s">
        <v>6023</v>
      </c>
      <c r="B31" s="127" t="s">
        <v>6128</v>
      </c>
      <c r="C31" s="125" t="e">
        <f>VLOOKUP(GroupVertices[[#This Row],[Vertex]], Vertices[], MATCH("ID", Vertices[#Headers], 0), FALSE)</f>
        <v>#N/A</v>
      </c>
    </row>
    <row r="32" spans="1:3" x14ac:dyDescent="0.3">
      <c r="A32" s="125" t="s">
        <v>6024</v>
      </c>
      <c r="B32" s="127" t="s">
        <v>6129</v>
      </c>
      <c r="C32" s="125" t="e">
        <f>VLOOKUP(GroupVertices[[#This Row],[Vertex]], Vertices[], MATCH("ID", Vertices[#Headers], 0), FALSE)</f>
        <v>#N/A</v>
      </c>
    </row>
    <row r="33" spans="1:3" x14ac:dyDescent="0.3">
      <c r="A33" s="125" t="s">
        <v>6024</v>
      </c>
      <c r="B33" s="127" t="s">
        <v>201</v>
      </c>
      <c r="C33" s="125">
        <f>VLOOKUP(GroupVertices[[#This Row],[Vertex]], Vertices[], MATCH("ID", Vertices[#Headers], 0), FALSE)</f>
        <v>2112</v>
      </c>
    </row>
    <row r="34" spans="1:3" x14ac:dyDescent="0.3">
      <c r="A34" s="125" t="s">
        <v>6024</v>
      </c>
      <c r="B34" s="127" t="s">
        <v>6130</v>
      </c>
      <c r="C34" s="125" t="e">
        <f>VLOOKUP(GroupVertices[[#This Row],[Vertex]], Vertices[], MATCH("ID", Vertices[#Headers], 0), FALSE)</f>
        <v>#N/A</v>
      </c>
    </row>
    <row r="35" spans="1:3" x14ac:dyDescent="0.3">
      <c r="A35" s="125" t="s">
        <v>6025</v>
      </c>
      <c r="B35" s="127" t="s">
        <v>6131</v>
      </c>
      <c r="C35" s="125" t="e">
        <f>VLOOKUP(GroupVertices[[#This Row],[Vertex]], Vertices[], MATCH("ID", Vertices[#Headers], 0), FALSE)</f>
        <v>#N/A</v>
      </c>
    </row>
    <row r="36" spans="1:3" x14ac:dyDescent="0.3">
      <c r="A36" s="125" t="s">
        <v>6025</v>
      </c>
      <c r="B36" s="127" t="s">
        <v>329</v>
      </c>
      <c r="C36" s="125">
        <f>VLOOKUP(GroupVertices[[#This Row],[Vertex]], Vertices[], MATCH("ID", Vertices[#Headers], 0), FALSE)</f>
        <v>2241</v>
      </c>
    </row>
    <row r="37" spans="1:3" x14ac:dyDescent="0.3">
      <c r="A37" s="125" t="s">
        <v>6025</v>
      </c>
      <c r="B37" s="127" t="s">
        <v>6132</v>
      </c>
      <c r="C37" s="125" t="e">
        <f>VLOOKUP(GroupVertices[[#This Row],[Vertex]], Vertices[], MATCH("ID", Vertices[#Headers], 0), FALSE)</f>
        <v>#N/A</v>
      </c>
    </row>
    <row r="38" spans="1:3" x14ac:dyDescent="0.3">
      <c r="A38" s="125" t="s">
        <v>6026</v>
      </c>
      <c r="B38" s="127" t="s">
        <v>6133</v>
      </c>
      <c r="C38" s="125" t="e">
        <f>VLOOKUP(GroupVertices[[#This Row],[Vertex]], Vertices[], MATCH("ID", Vertices[#Headers], 0), FALSE)</f>
        <v>#N/A</v>
      </c>
    </row>
    <row r="39" spans="1:3" x14ac:dyDescent="0.3">
      <c r="A39" s="125" t="s">
        <v>6026</v>
      </c>
      <c r="B39" s="127" t="s">
        <v>202</v>
      </c>
      <c r="C39" s="125">
        <f>VLOOKUP(GroupVertices[[#This Row],[Vertex]], Vertices[], MATCH("ID", Vertices[#Headers], 0), FALSE)</f>
        <v>2113</v>
      </c>
    </row>
    <row r="40" spans="1:3" x14ac:dyDescent="0.3">
      <c r="A40" s="125" t="s">
        <v>6026</v>
      </c>
      <c r="B40" s="127" t="s">
        <v>6134</v>
      </c>
      <c r="C40" s="125" t="e">
        <f>VLOOKUP(GroupVertices[[#This Row],[Vertex]], Vertices[], MATCH("ID", Vertices[#Headers], 0), FALSE)</f>
        <v>#N/A</v>
      </c>
    </row>
    <row r="41" spans="1:3" x14ac:dyDescent="0.3">
      <c r="A41" s="125" t="s">
        <v>6027</v>
      </c>
      <c r="B41" s="127" t="s">
        <v>6135</v>
      </c>
      <c r="C41" s="125" t="e">
        <f>VLOOKUP(GroupVertices[[#This Row],[Vertex]], Vertices[], MATCH("ID", Vertices[#Headers], 0), FALSE)</f>
        <v>#N/A</v>
      </c>
    </row>
    <row r="42" spans="1:3" x14ac:dyDescent="0.3">
      <c r="A42" s="125" t="s">
        <v>6027</v>
      </c>
      <c r="B42" s="127" t="s">
        <v>281</v>
      </c>
      <c r="C42" s="125">
        <f>VLOOKUP(GroupVertices[[#This Row],[Vertex]], Vertices[], MATCH("ID", Vertices[#Headers], 0), FALSE)</f>
        <v>2193</v>
      </c>
    </row>
    <row r="43" spans="1:3" x14ac:dyDescent="0.3">
      <c r="A43" s="125" t="s">
        <v>6027</v>
      </c>
      <c r="B43" s="127" t="s">
        <v>6136</v>
      </c>
      <c r="C43" s="125" t="e">
        <f>VLOOKUP(GroupVertices[[#This Row],[Vertex]], Vertices[], MATCH("ID", Vertices[#Headers], 0), FALSE)</f>
        <v>#N/A</v>
      </c>
    </row>
    <row r="44" spans="1:3" x14ac:dyDescent="0.3">
      <c r="A44" s="125" t="s">
        <v>6028</v>
      </c>
      <c r="B44" s="127" t="s">
        <v>6137</v>
      </c>
      <c r="C44" s="125" t="e">
        <f>VLOOKUP(GroupVertices[[#This Row],[Vertex]], Vertices[], MATCH("ID", Vertices[#Headers], 0), FALSE)</f>
        <v>#N/A</v>
      </c>
    </row>
    <row r="45" spans="1:3" x14ac:dyDescent="0.3">
      <c r="A45" s="125" t="s">
        <v>6028</v>
      </c>
      <c r="B45" s="127" t="s">
        <v>294</v>
      </c>
      <c r="C45" s="125">
        <f>VLOOKUP(GroupVertices[[#This Row],[Vertex]], Vertices[], MATCH("ID", Vertices[#Headers], 0), FALSE)</f>
        <v>2206</v>
      </c>
    </row>
    <row r="46" spans="1:3" x14ac:dyDescent="0.3">
      <c r="A46" s="125" t="s">
        <v>6028</v>
      </c>
      <c r="B46" s="127" t="s">
        <v>6138</v>
      </c>
      <c r="C46" s="125" t="e">
        <f>VLOOKUP(GroupVertices[[#This Row],[Vertex]], Vertices[], MATCH("ID", Vertices[#Headers], 0), FALSE)</f>
        <v>#N/A</v>
      </c>
    </row>
    <row r="47" spans="1:3" x14ac:dyDescent="0.3">
      <c r="A47" s="125" t="s">
        <v>6029</v>
      </c>
      <c r="B47" s="127" t="s">
        <v>6139</v>
      </c>
      <c r="C47" s="125" t="e">
        <f>VLOOKUP(GroupVertices[[#This Row],[Vertex]], Vertices[], MATCH("ID", Vertices[#Headers], 0), FALSE)</f>
        <v>#N/A</v>
      </c>
    </row>
    <row r="48" spans="1:3" x14ac:dyDescent="0.3">
      <c r="A48" s="125" t="s">
        <v>6029</v>
      </c>
      <c r="B48" s="127" t="s">
        <v>178</v>
      </c>
      <c r="C48" s="125">
        <f>VLOOKUP(GroupVertices[[#This Row],[Vertex]], Vertices[], MATCH("ID", Vertices[#Headers], 0), FALSE)</f>
        <v>2090</v>
      </c>
    </row>
    <row r="49" spans="1:3" x14ac:dyDescent="0.3">
      <c r="A49" s="125" t="s">
        <v>6029</v>
      </c>
      <c r="B49" s="127" t="s">
        <v>6140</v>
      </c>
      <c r="C49" s="125" t="e">
        <f>VLOOKUP(GroupVertices[[#This Row],[Vertex]], Vertices[], MATCH("ID", Vertices[#Headers], 0), FALSE)</f>
        <v>#N/A</v>
      </c>
    </row>
    <row r="50" spans="1:3" x14ac:dyDescent="0.3">
      <c r="A50" s="125" t="s">
        <v>6030</v>
      </c>
      <c r="B50" s="127" t="s">
        <v>6141</v>
      </c>
      <c r="C50" s="125" t="e">
        <f>VLOOKUP(GroupVertices[[#This Row],[Vertex]], Vertices[], MATCH("ID", Vertices[#Headers], 0), FALSE)</f>
        <v>#N/A</v>
      </c>
    </row>
    <row r="51" spans="1:3" x14ac:dyDescent="0.3">
      <c r="A51" s="125" t="s">
        <v>6030</v>
      </c>
      <c r="B51" s="127" t="s">
        <v>405</v>
      </c>
      <c r="C51" s="125">
        <f>VLOOKUP(GroupVertices[[#This Row],[Vertex]], Vertices[], MATCH("ID", Vertices[#Headers], 0), FALSE)</f>
        <v>2317</v>
      </c>
    </row>
    <row r="52" spans="1:3" x14ac:dyDescent="0.3">
      <c r="A52" s="125" t="s">
        <v>6031</v>
      </c>
      <c r="B52" s="127" t="s">
        <v>6142</v>
      </c>
      <c r="C52" s="125" t="e">
        <f>VLOOKUP(GroupVertices[[#This Row],[Vertex]], Vertices[], MATCH("ID", Vertices[#Headers], 0), FALSE)</f>
        <v>#N/A</v>
      </c>
    </row>
    <row r="53" spans="1:3" x14ac:dyDescent="0.3">
      <c r="A53" s="125" t="s">
        <v>6031</v>
      </c>
      <c r="B53" s="127" t="s">
        <v>381</v>
      </c>
      <c r="C53" s="125">
        <f>VLOOKUP(GroupVertices[[#This Row],[Vertex]], Vertices[], MATCH("ID", Vertices[#Headers], 0), FALSE)</f>
        <v>2293</v>
      </c>
    </row>
    <row r="54" spans="1:3" x14ac:dyDescent="0.3">
      <c r="A54" s="125" t="s">
        <v>6032</v>
      </c>
      <c r="B54" s="127" t="s">
        <v>6143</v>
      </c>
      <c r="C54" s="125" t="e">
        <f>VLOOKUP(GroupVertices[[#This Row],[Vertex]], Vertices[], MATCH("ID", Vertices[#Headers], 0), FALSE)</f>
        <v>#N/A</v>
      </c>
    </row>
    <row r="55" spans="1:3" x14ac:dyDescent="0.3">
      <c r="A55" s="125" t="s">
        <v>6032</v>
      </c>
      <c r="B55" s="127" t="s">
        <v>431</v>
      </c>
      <c r="C55" s="125">
        <f>VLOOKUP(GroupVertices[[#This Row],[Vertex]], Vertices[], MATCH("ID", Vertices[#Headers], 0), FALSE)</f>
        <v>2343</v>
      </c>
    </row>
    <row r="56" spans="1:3" x14ac:dyDescent="0.3">
      <c r="A56" s="125" t="s">
        <v>6033</v>
      </c>
      <c r="B56" s="127" t="s">
        <v>6144</v>
      </c>
      <c r="C56" s="125" t="e">
        <f>VLOOKUP(GroupVertices[[#This Row],[Vertex]], Vertices[], MATCH("ID", Vertices[#Headers], 0), FALSE)</f>
        <v>#N/A</v>
      </c>
    </row>
    <row r="57" spans="1:3" x14ac:dyDescent="0.3">
      <c r="A57" s="125" t="s">
        <v>6033</v>
      </c>
      <c r="B57" s="127" t="s">
        <v>602</v>
      </c>
      <c r="C57" s="125">
        <f>VLOOKUP(GroupVertices[[#This Row],[Vertex]], Vertices[], MATCH("ID", Vertices[#Headers], 0), FALSE)</f>
        <v>2514</v>
      </c>
    </row>
    <row r="58" spans="1:3" x14ac:dyDescent="0.3">
      <c r="A58" s="125" t="s">
        <v>6034</v>
      </c>
      <c r="B58" s="127" t="s">
        <v>6145</v>
      </c>
      <c r="C58" s="125" t="e">
        <f>VLOOKUP(GroupVertices[[#This Row],[Vertex]], Vertices[], MATCH("ID", Vertices[#Headers], 0), FALSE)</f>
        <v>#N/A</v>
      </c>
    </row>
    <row r="59" spans="1:3" x14ac:dyDescent="0.3">
      <c r="A59" s="125" t="s">
        <v>6034</v>
      </c>
      <c r="B59" s="127" t="s">
        <v>443</v>
      </c>
      <c r="C59" s="125">
        <f>VLOOKUP(GroupVertices[[#This Row],[Vertex]], Vertices[], MATCH("ID", Vertices[#Headers], 0), FALSE)</f>
        <v>2355</v>
      </c>
    </row>
    <row r="60" spans="1:3" x14ac:dyDescent="0.3">
      <c r="A60" s="125" t="s">
        <v>6035</v>
      </c>
      <c r="B60" s="127" t="s">
        <v>6146</v>
      </c>
      <c r="C60" s="125" t="e">
        <f>VLOOKUP(GroupVertices[[#This Row],[Vertex]], Vertices[], MATCH("ID", Vertices[#Headers], 0), FALSE)</f>
        <v>#N/A</v>
      </c>
    </row>
    <row r="61" spans="1:3" x14ac:dyDescent="0.3">
      <c r="A61" s="125" t="s">
        <v>6035</v>
      </c>
      <c r="B61" s="127" t="s">
        <v>1076</v>
      </c>
      <c r="C61" s="125">
        <f>VLOOKUP(GroupVertices[[#This Row],[Vertex]], Vertices[], MATCH("ID", Vertices[#Headers], 0), FALSE)</f>
        <v>2613</v>
      </c>
    </row>
    <row r="62" spans="1:3" x14ac:dyDescent="0.3">
      <c r="A62" s="125" t="s">
        <v>6036</v>
      </c>
      <c r="B62" s="127" t="s">
        <v>6147</v>
      </c>
      <c r="C62" s="125" t="e">
        <f>VLOOKUP(GroupVertices[[#This Row],[Vertex]], Vertices[], MATCH("ID", Vertices[#Headers], 0), FALSE)</f>
        <v>#N/A</v>
      </c>
    </row>
    <row r="63" spans="1:3" x14ac:dyDescent="0.3">
      <c r="A63" s="125" t="s">
        <v>6036</v>
      </c>
      <c r="B63" s="127" t="s">
        <v>284</v>
      </c>
      <c r="C63" s="125">
        <f>VLOOKUP(GroupVertices[[#This Row],[Vertex]], Vertices[], MATCH("ID", Vertices[#Headers], 0), FALSE)</f>
        <v>2196</v>
      </c>
    </row>
    <row r="64" spans="1:3" x14ac:dyDescent="0.3">
      <c r="A64" s="125" t="s">
        <v>6037</v>
      </c>
      <c r="B64" s="127" t="s">
        <v>6148</v>
      </c>
      <c r="C64" s="125" t="e">
        <f>VLOOKUP(GroupVertices[[#This Row],[Vertex]], Vertices[], MATCH("ID", Vertices[#Headers], 0), FALSE)</f>
        <v>#N/A</v>
      </c>
    </row>
    <row r="65" spans="1:3" x14ac:dyDescent="0.3">
      <c r="A65" s="125" t="s">
        <v>6037</v>
      </c>
      <c r="B65" s="127" t="s">
        <v>464</v>
      </c>
      <c r="C65" s="125">
        <f>VLOOKUP(GroupVertices[[#This Row],[Vertex]], Vertices[], MATCH("ID", Vertices[#Headers], 0), FALSE)</f>
        <v>2376</v>
      </c>
    </row>
    <row r="66" spans="1:3" x14ac:dyDescent="0.3">
      <c r="A66" s="125" t="s">
        <v>6038</v>
      </c>
      <c r="B66" s="127" t="s">
        <v>6149</v>
      </c>
      <c r="C66" s="125" t="e">
        <f>VLOOKUP(GroupVertices[[#This Row],[Vertex]], Vertices[], MATCH("ID", Vertices[#Headers], 0), FALSE)</f>
        <v>#N/A</v>
      </c>
    </row>
    <row r="67" spans="1:3" x14ac:dyDescent="0.3">
      <c r="A67" s="125" t="s">
        <v>6038</v>
      </c>
      <c r="B67" s="127" t="s">
        <v>544</v>
      </c>
      <c r="C67" s="125">
        <f>VLOOKUP(GroupVertices[[#This Row],[Vertex]], Vertices[], MATCH("ID", Vertices[#Headers], 0), FALSE)</f>
        <v>2456</v>
      </c>
    </row>
    <row r="68" spans="1:3" x14ac:dyDescent="0.3">
      <c r="A68" s="125" t="s">
        <v>6039</v>
      </c>
      <c r="B68" s="127" t="s">
        <v>6150</v>
      </c>
      <c r="C68" s="125" t="e">
        <f>VLOOKUP(GroupVertices[[#This Row],[Vertex]], Vertices[], MATCH("ID", Vertices[#Headers], 0), FALSE)</f>
        <v>#N/A</v>
      </c>
    </row>
    <row r="69" spans="1:3" x14ac:dyDescent="0.3">
      <c r="A69" s="125" t="s">
        <v>6039</v>
      </c>
      <c r="B69" s="127" t="s">
        <v>216</v>
      </c>
      <c r="C69" s="125">
        <f>VLOOKUP(GroupVertices[[#This Row],[Vertex]], Vertices[], MATCH("ID", Vertices[#Headers], 0), FALSE)</f>
        <v>2127</v>
      </c>
    </row>
    <row r="70" spans="1:3" x14ac:dyDescent="0.3">
      <c r="A70" s="125" t="s">
        <v>6040</v>
      </c>
      <c r="B70" s="127" t="s">
        <v>6151</v>
      </c>
      <c r="C70" s="125" t="e">
        <f>VLOOKUP(GroupVertices[[#This Row],[Vertex]], Vertices[], MATCH("ID", Vertices[#Headers], 0), FALSE)</f>
        <v>#N/A</v>
      </c>
    </row>
    <row r="71" spans="1:3" x14ac:dyDescent="0.3">
      <c r="A71" s="125" t="s">
        <v>6040</v>
      </c>
      <c r="B71" s="127" t="s">
        <v>323</v>
      </c>
      <c r="C71" s="125">
        <f>VLOOKUP(GroupVertices[[#This Row],[Vertex]], Vertices[], MATCH("ID", Vertices[#Headers], 0), FALSE)</f>
        <v>2235</v>
      </c>
    </row>
    <row r="72" spans="1:3" x14ac:dyDescent="0.3">
      <c r="A72" s="125" t="s">
        <v>6041</v>
      </c>
      <c r="B72" s="127" t="s">
        <v>6152</v>
      </c>
      <c r="C72" s="125" t="e">
        <f>VLOOKUP(GroupVertices[[#This Row],[Vertex]], Vertices[], MATCH("ID", Vertices[#Headers], 0), FALSE)</f>
        <v>#N/A</v>
      </c>
    </row>
    <row r="73" spans="1:3" x14ac:dyDescent="0.3">
      <c r="A73" s="125" t="s">
        <v>6041</v>
      </c>
      <c r="B73" s="127" t="s">
        <v>351</v>
      </c>
      <c r="C73" s="125">
        <f>VLOOKUP(GroupVertices[[#This Row],[Vertex]], Vertices[], MATCH("ID", Vertices[#Headers], 0), FALSE)</f>
        <v>2263</v>
      </c>
    </row>
    <row r="74" spans="1:3" x14ac:dyDescent="0.3">
      <c r="A74" s="125" t="s">
        <v>6042</v>
      </c>
      <c r="B74" s="127" t="s">
        <v>6153</v>
      </c>
      <c r="C74" s="125" t="e">
        <f>VLOOKUP(GroupVertices[[#This Row],[Vertex]], Vertices[], MATCH("ID", Vertices[#Headers], 0), FALSE)</f>
        <v>#N/A</v>
      </c>
    </row>
    <row r="75" spans="1:3" x14ac:dyDescent="0.3">
      <c r="A75" s="125" t="s">
        <v>6042</v>
      </c>
      <c r="B75" s="127" t="s">
        <v>474</v>
      </c>
      <c r="C75" s="125">
        <f>VLOOKUP(GroupVertices[[#This Row],[Vertex]], Vertices[], MATCH("ID", Vertices[#Headers], 0), FALSE)</f>
        <v>2386</v>
      </c>
    </row>
    <row r="76" spans="1:3" x14ac:dyDescent="0.3">
      <c r="A76" s="125" t="s">
        <v>6043</v>
      </c>
      <c r="B76" s="127" t="s">
        <v>6154</v>
      </c>
      <c r="C76" s="125" t="e">
        <f>VLOOKUP(GroupVertices[[#This Row],[Vertex]], Vertices[], MATCH("ID", Vertices[#Headers], 0), FALSE)</f>
        <v>#N/A</v>
      </c>
    </row>
    <row r="77" spans="1:3" x14ac:dyDescent="0.3">
      <c r="A77" s="125" t="s">
        <v>6043</v>
      </c>
      <c r="B77" s="127" t="s">
        <v>280</v>
      </c>
      <c r="C77" s="125">
        <f>VLOOKUP(GroupVertices[[#This Row],[Vertex]], Vertices[], MATCH("ID", Vertices[#Headers], 0), FALSE)</f>
        <v>2192</v>
      </c>
    </row>
    <row r="78" spans="1:3" x14ac:dyDescent="0.3">
      <c r="A78" s="125" t="s">
        <v>6044</v>
      </c>
      <c r="B78" s="127" t="s">
        <v>6155</v>
      </c>
      <c r="C78" s="125" t="e">
        <f>VLOOKUP(GroupVertices[[#This Row],[Vertex]], Vertices[], MATCH("ID", Vertices[#Headers], 0), FALSE)</f>
        <v>#N/A</v>
      </c>
    </row>
    <row r="79" spans="1:3" x14ac:dyDescent="0.3">
      <c r="A79" s="125" t="s">
        <v>6044</v>
      </c>
      <c r="B79" s="127" t="s">
        <v>344</v>
      </c>
      <c r="C79" s="125">
        <f>VLOOKUP(GroupVertices[[#This Row],[Vertex]], Vertices[], MATCH("ID", Vertices[#Headers], 0), FALSE)</f>
        <v>2256</v>
      </c>
    </row>
    <row r="80" spans="1:3" x14ac:dyDescent="0.3">
      <c r="A80" s="125" t="s">
        <v>6045</v>
      </c>
      <c r="B80" s="127" t="s">
        <v>6156</v>
      </c>
      <c r="C80" s="125" t="e">
        <f>VLOOKUP(GroupVertices[[#This Row],[Vertex]], Vertices[], MATCH("ID", Vertices[#Headers], 0), FALSE)</f>
        <v>#N/A</v>
      </c>
    </row>
    <row r="81" spans="1:3" x14ac:dyDescent="0.3">
      <c r="A81" s="125" t="s">
        <v>6045</v>
      </c>
      <c r="B81" s="127" t="s">
        <v>536</v>
      </c>
      <c r="C81" s="125">
        <f>VLOOKUP(GroupVertices[[#This Row],[Vertex]], Vertices[], MATCH("ID", Vertices[#Headers], 0), FALSE)</f>
        <v>2448</v>
      </c>
    </row>
    <row r="82" spans="1:3" x14ac:dyDescent="0.3">
      <c r="A82" s="125" t="s">
        <v>6046</v>
      </c>
      <c r="B82" s="127" t="s">
        <v>6157</v>
      </c>
      <c r="C82" s="125" t="e">
        <f>VLOOKUP(GroupVertices[[#This Row],[Vertex]], Vertices[], MATCH("ID", Vertices[#Headers], 0), FALSE)</f>
        <v>#N/A</v>
      </c>
    </row>
    <row r="83" spans="1:3" x14ac:dyDescent="0.3">
      <c r="A83" s="125" t="s">
        <v>6046</v>
      </c>
      <c r="B83" s="127" t="s">
        <v>411</v>
      </c>
      <c r="C83" s="125">
        <f>VLOOKUP(GroupVertices[[#This Row],[Vertex]], Vertices[], MATCH("ID", Vertices[#Headers], 0), FALSE)</f>
        <v>2323</v>
      </c>
    </row>
    <row r="84" spans="1:3" x14ac:dyDescent="0.3">
      <c r="A84" s="125" t="s">
        <v>6047</v>
      </c>
      <c r="B84" s="127" t="s">
        <v>6158</v>
      </c>
      <c r="C84" s="125" t="e">
        <f>VLOOKUP(GroupVertices[[#This Row],[Vertex]], Vertices[], MATCH("ID", Vertices[#Headers], 0), FALSE)</f>
        <v>#N/A</v>
      </c>
    </row>
    <row r="85" spans="1:3" x14ac:dyDescent="0.3">
      <c r="A85" s="125" t="s">
        <v>6047</v>
      </c>
      <c r="B85" s="127" t="s">
        <v>219</v>
      </c>
      <c r="C85" s="125">
        <f>VLOOKUP(GroupVertices[[#This Row],[Vertex]], Vertices[], MATCH("ID", Vertices[#Headers], 0), FALSE)</f>
        <v>2130</v>
      </c>
    </row>
    <row r="86" spans="1:3" x14ac:dyDescent="0.3">
      <c r="A86" s="125" t="s">
        <v>6048</v>
      </c>
      <c r="B86" s="127" t="s">
        <v>6159</v>
      </c>
      <c r="C86" s="125" t="e">
        <f>VLOOKUP(GroupVertices[[#This Row],[Vertex]], Vertices[], MATCH("ID", Vertices[#Headers], 0), FALSE)</f>
        <v>#N/A</v>
      </c>
    </row>
    <row r="87" spans="1:3" x14ac:dyDescent="0.3">
      <c r="A87" s="125" t="s">
        <v>6048</v>
      </c>
      <c r="B87" s="127" t="s">
        <v>456</v>
      </c>
      <c r="C87" s="125">
        <f>VLOOKUP(GroupVertices[[#This Row],[Vertex]], Vertices[], MATCH("ID", Vertices[#Headers], 0), FALSE)</f>
        <v>2368</v>
      </c>
    </row>
    <row r="88" spans="1:3" x14ac:dyDescent="0.3">
      <c r="A88" s="125" t="s">
        <v>6049</v>
      </c>
      <c r="B88" s="127" t="s">
        <v>6160</v>
      </c>
      <c r="C88" s="125" t="e">
        <f>VLOOKUP(GroupVertices[[#This Row],[Vertex]], Vertices[], MATCH("ID", Vertices[#Headers], 0), FALSE)</f>
        <v>#N/A</v>
      </c>
    </row>
    <row r="89" spans="1:3" x14ac:dyDescent="0.3">
      <c r="A89" s="125" t="s">
        <v>6049</v>
      </c>
      <c r="B89" s="127" t="s">
        <v>515</v>
      </c>
      <c r="C89" s="125">
        <f>VLOOKUP(GroupVertices[[#This Row],[Vertex]], Vertices[], MATCH("ID", Vertices[#Headers], 0), FALSE)</f>
        <v>2427</v>
      </c>
    </row>
    <row r="90" spans="1:3" x14ac:dyDescent="0.3">
      <c r="A90" s="125" t="s">
        <v>6050</v>
      </c>
      <c r="B90" s="127" t="s">
        <v>6161</v>
      </c>
      <c r="C90" s="125" t="e">
        <f>VLOOKUP(GroupVertices[[#This Row],[Vertex]], Vertices[], MATCH("ID", Vertices[#Headers], 0), FALSE)</f>
        <v>#N/A</v>
      </c>
    </row>
    <row r="91" spans="1:3" x14ac:dyDescent="0.3">
      <c r="A91" s="125" t="s">
        <v>6050</v>
      </c>
      <c r="B91" s="127" t="s">
        <v>489</v>
      </c>
      <c r="C91" s="125">
        <f>VLOOKUP(GroupVertices[[#This Row],[Vertex]], Vertices[], MATCH("ID", Vertices[#Headers], 0), FALSE)</f>
        <v>2401</v>
      </c>
    </row>
    <row r="92" spans="1:3" x14ac:dyDescent="0.3">
      <c r="A92" s="125" t="s">
        <v>6051</v>
      </c>
      <c r="B92" s="127" t="s">
        <v>6162</v>
      </c>
      <c r="C92" s="125" t="e">
        <f>VLOOKUP(GroupVertices[[#This Row],[Vertex]], Vertices[], MATCH("ID", Vertices[#Headers], 0), FALSE)</f>
        <v>#N/A</v>
      </c>
    </row>
    <row r="93" spans="1:3" x14ac:dyDescent="0.3">
      <c r="A93" s="125" t="s">
        <v>6051</v>
      </c>
      <c r="B93" s="127" t="s">
        <v>243</v>
      </c>
      <c r="C93" s="125">
        <f>VLOOKUP(GroupVertices[[#This Row],[Vertex]], Vertices[], MATCH("ID", Vertices[#Headers], 0), FALSE)</f>
        <v>2155</v>
      </c>
    </row>
    <row r="94" spans="1:3" x14ac:dyDescent="0.3">
      <c r="A94" s="125" t="s">
        <v>6052</v>
      </c>
      <c r="B94" s="127" t="s">
        <v>6163</v>
      </c>
      <c r="C94" s="125" t="e">
        <f>VLOOKUP(GroupVertices[[#This Row],[Vertex]], Vertices[], MATCH("ID", Vertices[#Headers], 0), FALSE)</f>
        <v>#N/A</v>
      </c>
    </row>
    <row r="95" spans="1:3" x14ac:dyDescent="0.3">
      <c r="A95" s="125" t="s">
        <v>6052</v>
      </c>
      <c r="B95" s="127" t="s">
        <v>196</v>
      </c>
      <c r="C95" s="125">
        <f>VLOOKUP(GroupVertices[[#This Row],[Vertex]], Vertices[], MATCH("ID", Vertices[#Headers], 0), FALSE)</f>
        <v>2133</v>
      </c>
    </row>
    <row r="96" spans="1:3" x14ac:dyDescent="0.3">
      <c r="A96" s="125" t="s">
        <v>6053</v>
      </c>
      <c r="B96" s="127" t="s">
        <v>6164</v>
      </c>
      <c r="C96" s="125" t="e">
        <f>VLOOKUP(GroupVertices[[#This Row],[Vertex]], Vertices[], MATCH("ID", Vertices[#Headers], 0), FALSE)</f>
        <v>#N/A</v>
      </c>
    </row>
    <row r="97" spans="1:3" x14ac:dyDescent="0.3">
      <c r="A97" s="125" t="s">
        <v>6053</v>
      </c>
      <c r="B97" s="127" t="s">
        <v>463</v>
      </c>
      <c r="C97" s="125">
        <f>VLOOKUP(GroupVertices[[#This Row],[Vertex]], Vertices[], MATCH("ID", Vertices[#Headers], 0), FALSE)</f>
        <v>2375</v>
      </c>
    </row>
    <row r="98" spans="1:3" x14ac:dyDescent="0.3">
      <c r="A98" s="125" t="s">
        <v>6054</v>
      </c>
      <c r="B98" s="127" t="s">
        <v>6165</v>
      </c>
      <c r="C98" s="125" t="e">
        <f>VLOOKUP(GroupVertices[[#This Row],[Vertex]], Vertices[], MATCH("ID", Vertices[#Headers], 0), FALSE)</f>
        <v>#N/A</v>
      </c>
    </row>
    <row r="99" spans="1:3" x14ac:dyDescent="0.3">
      <c r="A99" s="125" t="s">
        <v>6054</v>
      </c>
      <c r="B99" s="127" t="s">
        <v>442</v>
      </c>
      <c r="C99" s="125">
        <f>VLOOKUP(GroupVertices[[#This Row],[Vertex]], Vertices[], MATCH("ID", Vertices[#Headers], 0), FALSE)</f>
        <v>2354</v>
      </c>
    </row>
    <row r="100" spans="1:3" x14ac:dyDescent="0.3">
      <c r="A100" s="125" t="s">
        <v>6055</v>
      </c>
      <c r="B100" s="127" t="s">
        <v>6166</v>
      </c>
      <c r="C100" s="125" t="e">
        <f>VLOOKUP(GroupVertices[[#This Row],[Vertex]], Vertices[], MATCH("ID", Vertices[#Headers], 0), FALSE)</f>
        <v>#N/A</v>
      </c>
    </row>
    <row r="101" spans="1:3" x14ac:dyDescent="0.3">
      <c r="A101" s="125" t="s">
        <v>6055</v>
      </c>
      <c r="B101" s="127" t="s">
        <v>449</v>
      </c>
      <c r="C101" s="125">
        <f>VLOOKUP(GroupVertices[[#This Row],[Vertex]], Vertices[], MATCH("ID", Vertices[#Headers], 0), FALSE)</f>
        <v>2361</v>
      </c>
    </row>
    <row r="102" spans="1:3" x14ac:dyDescent="0.3">
      <c r="A102" s="125" t="s">
        <v>6056</v>
      </c>
      <c r="B102" s="127" t="s">
        <v>6167</v>
      </c>
      <c r="C102" s="125" t="e">
        <f>VLOOKUP(GroupVertices[[#This Row],[Vertex]], Vertices[], MATCH("ID", Vertices[#Headers], 0), FALSE)</f>
        <v>#N/A</v>
      </c>
    </row>
    <row r="103" spans="1:3" x14ac:dyDescent="0.3">
      <c r="A103" s="125" t="s">
        <v>6056</v>
      </c>
      <c r="B103" s="127" t="s">
        <v>448</v>
      </c>
      <c r="C103" s="125">
        <f>VLOOKUP(GroupVertices[[#This Row],[Vertex]], Vertices[], MATCH("ID", Vertices[#Headers], 0), FALSE)</f>
        <v>2360</v>
      </c>
    </row>
    <row r="104" spans="1:3" x14ac:dyDescent="0.3">
      <c r="A104" s="125" t="s">
        <v>6057</v>
      </c>
      <c r="B104" s="127" t="s">
        <v>6168</v>
      </c>
      <c r="C104" s="125" t="e">
        <f>VLOOKUP(GroupVertices[[#This Row],[Vertex]], Vertices[], MATCH("ID", Vertices[#Headers], 0), FALSE)</f>
        <v>#N/A</v>
      </c>
    </row>
    <row r="105" spans="1:3" x14ac:dyDescent="0.3">
      <c r="A105" s="125" t="s">
        <v>6057</v>
      </c>
      <c r="B105" s="127" t="s">
        <v>248</v>
      </c>
      <c r="C105" s="125">
        <f>VLOOKUP(GroupVertices[[#This Row],[Vertex]], Vertices[], MATCH("ID", Vertices[#Headers], 0), FALSE)</f>
        <v>2160</v>
      </c>
    </row>
    <row r="106" spans="1:3" x14ac:dyDescent="0.3">
      <c r="A106" s="125" t="s">
        <v>6058</v>
      </c>
      <c r="B106" s="127" t="s">
        <v>6169</v>
      </c>
      <c r="C106" s="125" t="e">
        <f>VLOOKUP(GroupVertices[[#This Row],[Vertex]], Vertices[], MATCH("ID", Vertices[#Headers], 0), FALSE)</f>
        <v>#N/A</v>
      </c>
    </row>
    <row r="107" spans="1:3" x14ac:dyDescent="0.3">
      <c r="A107" s="125" t="s">
        <v>6058</v>
      </c>
      <c r="B107" s="127" t="s">
        <v>238</v>
      </c>
      <c r="C107" s="125">
        <f>VLOOKUP(GroupVertices[[#This Row],[Vertex]], Vertices[], MATCH("ID", Vertices[#Headers], 0), FALSE)</f>
        <v>2150</v>
      </c>
    </row>
    <row r="108" spans="1:3" x14ac:dyDescent="0.3">
      <c r="A108" s="125" t="s">
        <v>6059</v>
      </c>
      <c r="B108" s="127" t="s">
        <v>6170</v>
      </c>
      <c r="C108" s="125" t="e">
        <f>VLOOKUP(GroupVertices[[#This Row],[Vertex]], Vertices[], MATCH("ID", Vertices[#Headers], 0), FALSE)</f>
        <v>#N/A</v>
      </c>
    </row>
    <row r="109" spans="1:3" x14ac:dyDescent="0.3">
      <c r="A109" s="125" t="s">
        <v>6059</v>
      </c>
      <c r="B109" s="127" t="s">
        <v>427</v>
      </c>
      <c r="C109" s="125">
        <f>VLOOKUP(GroupVertices[[#This Row],[Vertex]], Vertices[], MATCH("ID", Vertices[#Headers], 0), FALSE)</f>
        <v>2339</v>
      </c>
    </row>
    <row r="110" spans="1:3" x14ac:dyDescent="0.3">
      <c r="A110" s="125" t="s">
        <v>6060</v>
      </c>
      <c r="B110" s="127" t="s">
        <v>6171</v>
      </c>
      <c r="C110" s="125" t="e">
        <f>VLOOKUP(GroupVertices[[#This Row],[Vertex]], Vertices[], MATCH("ID", Vertices[#Headers], 0), FALSE)</f>
        <v>#N/A</v>
      </c>
    </row>
    <row r="111" spans="1:3" x14ac:dyDescent="0.3">
      <c r="A111" s="125" t="s">
        <v>6060</v>
      </c>
      <c r="B111" s="127" t="s">
        <v>403</v>
      </c>
      <c r="C111" s="125">
        <f>VLOOKUP(GroupVertices[[#This Row],[Vertex]], Vertices[], MATCH("ID", Vertices[#Headers], 0), FALSE)</f>
        <v>2315</v>
      </c>
    </row>
    <row r="112" spans="1:3" x14ac:dyDescent="0.3">
      <c r="A112" s="125" t="s">
        <v>6061</v>
      </c>
      <c r="B112" s="127" t="s">
        <v>6172</v>
      </c>
      <c r="C112" s="125" t="e">
        <f>VLOOKUP(GroupVertices[[#This Row],[Vertex]], Vertices[], MATCH("ID", Vertices[#Headers], 0), FALSE)</f>
        <v>#N/A</v>
      </c>
    </row>
    <row r="113" spans="1:3" x14ac:dyDescent="0.3">
      <c r="A113" s="125" t="s">
        <v>6061</v>
      </c>
      <c r="B113" s="127" t="s">
        <v>185</v>
      </c>
      <c r="C113" s="125">
        <f>VLOOKUP(GroupVertices[[#This Row],[Vertex]], Vertices[], MATCH("ID", Vertices[#Headers], 0), FALSE)</f>
        <v>2097</v>
      </c>
    </row>
    <row r="114" spans="1:3" x14ac:dyDescent="0.3">
      <c r="A114" s="125" t="s">
        <v>6062</v>
      </c>
      <c r="B114" s="127" t="s">
        <v>6173</v>
      </c>
      <c r="C114" s="125" t="e">
        <f>VLOOKUP(GroupVertices[[#This Row],[Vertex]], Vertices[], MATCH("ID", Vertices[#Headers], 0), FALSE)</f>
        <v>#N/A</v>
      </c>
    </row>
    <row r="115" spans="1:3" x14ac:dyDescent="0.3">
      <c r="A115" s="125" t="s">
        <v>6062</v>
      </c>
      <c r="B115" s="127" t="s">
        <v>402</v>
      </c>
      <c r="C115" s="125">
        <f>VLOOKUP(GroupVertices[[#This Row],[Vertex]], Vertices[], MATCH("ID", Vertices[#Headers], 0), FALSE)</f>
        <v>2314</v>
      </c>
    </row>
    <row r="116" spans="1:3" x14ac:dyDescent="0.3">
      <c r="A116" s="125" t="s">
        <v>6063</v>
      </c>
      <c r="B116" s="127" t="s">
        <v>6174</v>
      </c>
      <c r="C116" s="125" t="e">
        <f>VLOOKUP(GroupVertices[[#This Row],[Vertex]], Vertices[], MATCH("ID", Vertices[#Headers], 0), FALSE)</f>
        <v>#N/A</v>
      </c>
    </row>
    <row r="117" spans="1:3" x14ac:dyDescent="0.3">
      <c r="A117" s="125" t="s">
        <v>6063</v>
      </c>
      <c r="B117" s="127" t="s">
        <v>233</v>
      </c>
      <c r="C117" s="125">
        <f>VLOOKUP(GroupVertices[[#This Row],[Vertex]], Vertices[], MATCH("ID", Vertices[#Headers], 0), FALSE)</f>
        <v>2145</v>
      </c>
    </row>
    <row r="118" spans="1:3" x14ac:dyDescent="0.3">
      <c r="A118" s="125" t="s">
        <v>6064</v>
      </c>
      <c r="B118" s="127" t="s">
        <v>6175</v>
      </c>
      <c r="C118" s="125" t="e">
        <f>VLOOKUP(GroupVertices[[#This Row],[Vertex]], Vertices[], MATCH("ID", Vertices[#Headers], 0), FALSE)</f>
        <v>#N/A</v>
      </c>
    </row>
    <row r="119" spans="1:3" x14ac:dyDescent="0.3">
      <c r="A119" s="125" t="s">
        <v>6064</v>
      </c>
      <c r="B119" s="127" t="s">
        <v>278</v>
      </c>
      <c r="C119" s="125">
        <f>VLOOKUP(GroupVertices[[#This Row],[Vertex]], Vertices[], MATCH("ID", Vertices[#Headers], 0), FALSE)</f>
        <v>2190</v>
      </c>
    </row>
    <row r="120" spans="1:3" x14ac:dyDescent="0.3">
      <c r="A120" s="125" t="s">
        <v>6065</v>
      </c>
      <c r="B120" s="127" t="s">
        <v>6176</v>
      </c>
      <c r="C120" s="125" t="e">
        <f>VLOOKUP(GroupVertices[[#This Row],[Vertex]], Vertices[], MATCH("ID", Vertices[#Headers], 0), FALSE)</f>
        <v>#N/A</v>
      </c>
    </row>
    <row r="121" spans="1:3" x14ac:dyDescent="0.3">
      <c r="A121" s="125" t="s">
        <v>6065</v>
      </c>
      <c r="B121" s="127" t="s">
        <v>360</v>
      </c>
      <c r="C121" s="125">
        <f>VLOOKUP(GroupVertices[[#This Row],[Vertex]], Vertices[], MATCH("ID", Vertices[#Headers], 0), FALSE)</f>
        <v>2272</v>
      </c>
    </row>
    <row r="122" spans="1:3" x14ac:dyDescent="0.3">
      <c r="A122" s="125" t="s">
        <v>6066</v>
      </c>
      <c r="B122" s="127" t="s">
        <v>6177</v>
      </c>
      <c r="C122" s="125" t="e">
        <f>VLOOKUP(GroupVertices[[#This Row],[Vertex]], Vertices[], MATCH("ID", Vertices[#Headers], 0), FALSE)</f>
        <v>#N/A</v>
      </c>
    </row>
    <row r="123" spans="1:3" x14ac:dyDescent="0.3">
      <c r="A123" s="125" t="s">
        <v>6066</v>
      </c>
      <c r="B123" s="127" t="s">
        <v>230</v>
      </c>
      <c r="C123" s="125">
        <f>VLOOKUP(GroupVertices[[#This Row],[Vertex]], Vertices[], MATCH("ID", Vertices[#Headers], 0), FALSE)</f>
        <v>2142</v>
      </c>
    </row>
    <row r="124" spans="1:3" x14ac:dyDescent="0.3">
      <c r="A124" s="125" t="s">
        <v>6067</v>
      </c>
      <c r="B124" s="127" t="s">
        <v>6178</v>
      </c>
      <c r="C124" s="125" t="e">
        <f>VLOOKUP(GroupVertices[[#This Row],[Vertex]], Vertices[], MATCH("ID", Vertices[#Headers], 0), FALSE)</f>
        <v>#N/A</v>
      </c>
    </row>
    <row r="125" spans="1:3" x14ac:dyDescent="0.3">
      <c r="A125" s="125" t="s">
        <v>6067</v>
      </c>
      <c r="B125" s="127" t="s">
        <v>179</v>
      </c>
      <c r="C125" s="125">
        <f>VLOOKUP(GroupVertices[[#This Row],[Vertex]], Vertices[], MATCH("ID", Vertices[#Headers], 0), FALSE)</f>
        <v>2091</v>
      </c>
    </row>
    <row r="126" spans="1:3" x14ac:dyDescent="0.3">
      <c r="A126" s="125" t="s">
        <v>6068</v>
      </c>
      <c r="B126" s="127" t="s">
        <v>6179</v>
      </c>
      <c r="C126" s="125" t="e">
        <f>VLOOKUP(GroupVertices[[#This Row],[Vertex]], Vertices[], MATCH("ID", Vertices[#Headers], 0), FALSE)</f>
        <v>#N/A</v>
      </c>
    </row>
    <row r="127" spans="1:3" x14ac:dyDescent="0.3">
      <c r="A127" s="125" t="s">
        <v>6068</v>
      </c>
      <c r="B127" s="127" t="s">
        <v>194</v>
      </c>
      <c r="C127" s="125">
        <f>VLOOKUP(GroupVertices[[#This Row],[Vertex]], Vertices[], MATCH("ID", Vertices[#Headers], 0), FALSE)</f>
        <v>2106</v>
      </c>
    </row>
    <row r="128" spans="1:3" x14ac:dyDescent="0.3">
      <c r="A128" s="125" t="s">
        <v>6069</v>
      </c>
      <c r="B128" s="127" t="s">
        <v>6180</v>
      </c>
      <c r="C128" s="125" t="e">
        <f>VLOOKUP(GroupVertices[[#This Row],[Vertex]], Vertices[], MATCH("ID", Vertices[#Headers], 0), FALSE)</f>
        <v>#N/A</v>
      </c>
    </row>
    <row r="129" spans="1:3" x14ac:dyDescent="0.3">
      <c r="A129" s="125" t="s">
        <v>6069</v>
      </c>
      <c r="B129" s="127" t="s">
        <v>336</v>
      </c>
      <c r="C129" s="125">
        <f>VLOOKUP(GroupVertices[[#This Row],[Vertex]], Vertices[], MATCH("ID", Vertices[#Headers], 0), FALSE)</f>
        <v>2248</v>
      </c>
    </row>
    <row r="130" spans="1:3" x14ac:dyDescent="0.3">
      <c r="A130" s="125" t="s">
        <v>6070</v>
      </c>
      <c r="B130" s="127" t="s">
        <v>6181</v>
      </c>
      <c r="C130" s="125" t="e">
        <f>VLOOKUP(GroupVertices[[#This Row],[Vertex]], Vertices[], MATCH("ID", Vertices[#Headers], 0), FALSE)</f>
        <v>#N/A</v>
      </c>
    </row>
    <row r="131" spans="1:3" x14ac:dyDescent="0.3">
      <c r="A131" s="125" t="s">
        <v>6070</v>
      </c>
      <c r="B131" s="127" t="s">
        <v>348</v>
      </c>
      <c r="C131" s="125">
        <f>VLOOKUP(GroupVertices[[#This Row],[Vertex]], Vertices[], MATCH("ID", Vertices[#Headers], 0), FALSE)</f>
        <v>2260</v>
      </c>
    </row>
    <row r="132" spans="1:3" x14ac:dyDescent="0.3">
      <c r="A132" s="125" t="s">
        <v>6071</v>
      </c>
      <c r="B132" s="127" t="s">
        <v>6182</v>
      </c>
      <c r="C132" s="125" t="e">
        <f>VLOOKUP(GroupVertices[[#This Row],[Vertex]], Vertices[], MATCH("ID", Vertices[#Headers], 0), FALSE)</f>
        <v>#N/A</v>
      </c>
    </row>
    <row r="133" spans="1:3" x14ac:dyDescent="0.3">
      <c r="A133" s="125" t="s">
        <v>6071</v>
      </c>
      <c r="B133" s="127" t="s">
        <v>347</v>
      </c>
      <c r="C133" s="125">
        <f>VLOOKUP(GroupVertices[[#This Row],[Vertex]], Vertices[], MATCH("ID", Vertices[#Headers], 0), FALSE)</f>
        <v>2259</v>
      </c>
    </row>
    <row r="134" spans="1:3" x14ac:dyDescent="0.3">
      <c r="A134" s="125" t="s">
        <v>6072</v>
      </c>
      <c r="B134" s="127" t="s">
        <v>6183</v>
      </c>
      <c r="C134" s="125" t="e">
        <f>VLOOKUP(GroupVertices[[#This Row],[Vertex]], Vertices[], MATCH("ID", Vertices[#Headers], 0), FALSE)</f>
        <v>#N/A</v>
      </c>
    </row>
    <row r="135" spans="1:3" x14ac:dyDescent="0.3">
      <c r="A135" s="125" t="s">
        <v>6072</v>
      </c>
      <c r="B135" s="127" t="s">
        <v>346</v>
      </c>
      <c r="C135" s="125">
        <f>VLOOKUP(GroupVertices[[#This Row],[Vertex]], Vertices[], MATCH("ID", Vertices[#Headers], 0), FALSE)</f>
        <v>2258</v>
      </c>
    </row>
    <row r="136" spans="1:3" x14ac:dyDescent="0.3">
      <c r="A136" s="125" t="s">
        <v>6073</v>
      </c>
      <c r="B136" s="127" t="s">
        <v>6184</v>
      </c>
      <c r="C136" s="125" t="e">
        <f>VLOOKUP(GroupVertices[[#This Row],[Vertex]], Vertices[], MATCH("ID", Vertices[#Headers], 0), FALSE)</f>
        <v>#N/A</v>
      </c>
    </row>
    <row r="137" spans="1:3" x14ac:dyDescent="0.3">
      <c r="A137" s="125" t="s">
        <v>6073</v>
      </c>
      <c r="B137" s="127" t="s">
        <v>345</v>
      </c>
      <c r="C137" s="125">
        <f>VLOOKUP(GroupVertices[[#This Row],[Vertex]], Vertices[], MATCH("ID", Vertices[#Headers], 0), FALSE)</f>
        <v>2257</v>
      </c>
    </row>
    <row r="138" spans="1:3" x14ac:dyDescent="0.3">
      <c r="A138" s="125" t="s">
        <v>6074</v>
      </c>
      <c r="B138" s="127" t="s">
        <v>6185</v>
      </c>
      <c r="C138" s="125" t="e">
        <f>VLOOKUP(GroupVertices[[#This Row],[Vertex]], Vertices[], MATCH("ID", Vertices[#Headers], 0), FALSE)</f>
        <v>#N/A</v>
      </c>
    </row>
    <row r="139" spans="1:3" x14ac:dyDescent="0.3">
      <c r="A139" s="125" t="s">
        <v>6074</v>
      </c>
      <c r="B139" s="127" t="s">
        <v>322</v>
      </c>
      <c r="C139" s="125">
        <f>VLOOKUP(GroupVertices[[#This Row],[Vertex]], Vertices[], MATCH("ID", Vertices[#Headers], 0), FALSE)</f>
        <v>2234</v>
      </c>
    </row>
    <row r="140" spans="1:3" x14ac:dyDescent="0.3">
      <c r="A140" s="125" t="s">
        <v>6075</v>
      </c>
      <c r="B140" s="127" t="s">
        <v>6186</v>
      </c>
      <c r="C140" s="125" t="e">
        <f>VLOOKUP(GroupVertices[[#This Row],[Vertex]], Vertices[], MATCH("ID", Vertices[#Headers], 0), FALSE)</f>
        <v>#N/A</v>
      </c>
    </row>
    <row r="141" spans="1:3" x14ac:dyDescent="0.3">
      <c r="A141" s="125" t="s">
        <v>6075</v>
      </c>
      <c r="B141" s="127" t="s">
        <v>321</v>
      </c>
      <c r="C141" s="125">
        <f>VLOOKUP(GroupVertices[[#This Row],[Vertex]], Vertices[], MATCH("ID", Vertices[#Headers], 0), FALSE)</f>
        <v>2233</v>
      </c>
    </row>
    <row r="142" spans="1:3" x14ac:dyDescent="0.3">
      <c r="A142" s="125" t="s">
        <v>6076</v>
      </c>
      <c r="B142" s="127" t="s">
        <v>6187</v>
      </c>
      <c r="C142" s="125" t="e">
        <f>VLOOKUP(GroupVertices[[#This Row],[Vertex]], Vertices[], MATCH("ID", Vertices[#Headers], 0), FALSE)</f>
        <v>#N/A</v>
      </c>
    </row>
    <row r="143" spans="1:3" x14ac:dyDescent="0.3">
      <c r="A143" s="125" t="s">
        <v>6076</v>
      </c>
      <c r="B143" s="127" t="s">
        <v>320</v>
      </c>
      <c r="C143" s="125">
        <f>VLOOKUP(GroupVertices[[#This Row],[Vertex]], Vertices[], MATCH("ID", Vertices[#Headers], 0), FALSE)</f>
        <v>2232</v>
      </c>
    </row>
    <row r="144" spans="1:3" x14ac:dyDescent="0.3">
      <c r="A144" s="125" t="s">
        <v>6077</v>
      </c>
      <c r="B144" s="127" t="s">
        <v>6188</v>
      </c>
      <c r="C144" s="125" t="e">
        <f>VLOOKUP(GroupVertices[[#This Row],[Vertex]], Vertices[], MATCH("ID", Vertices[#Headers], 0), FALSE)</f>
        <v>#N/A</v>
      </c>
    </row>
    <row r="145" spans="1:3" x14ac:dyDescent="0.3">
      <c r="A145" s="125" t="s">
        <v>6077</v>
      </c>
      <c r="B145" s="127" t="s">
        <v>211</v>
      </c>
      <c r="C145" s="125">
        <f>VLOOKUP(GroupVertices[[#This Row],[Vertex]], Vertices[], MATCH("ID", Vertices[#Headers], 0), FALSE)</f>
        <v>2122</v>
      </c>
    </row>
    <row r="146" spans="1:3" x14ac:dyDescent="0.3">
      <c r="A146" s="125" t="s">
        <v>6078</v>
      </c>
      <c r="B146" s="127" t="s">
        <v>6189</v>
      </c>
      <c r="C146" s="125" t="e">
        <f>VLOOKUP(GroupVertices[[#This Row],[Vertex]], Vertices[], MATCH("ID", Vertices[#Headers], 0), FALSE)</f>
        <v>#N/A</v>
      </c>
    </row>
    <row r="147" spans="1:3" x14ac:dyDescent="0.3">
      <c r="A147" s="125" t="s">
        <v>6078</v>
      </c>
      <c r="B147" s="127" t="s">
        <v>273</v>
      </c>
      <c r="C147" s="125">
        <f>VLOOKUP(GroupVertices[[#This Row],[Vertex]], Vertices[], MATCH("ID", Vertices[#Headers], 0), FALSE)</f>
        <v>2185</v>
      </c>
    </row>
    <row r="148" spans="1:3" x14ac:dyDescent="0.3">
      <c r="A148" s="125" t="s">
        <v>6079</v>
      </c>
      <c r="B148" s="127" t="s">
        <v>6190</v>
      </c>
      <c r="C148" s="125" t="e">
        <f>VLOOKUP(GroupVertices[[#This Row],[Vertex]], Vertices[], MATCH("ID", Vertices[#Headers], 0), FALSE)</f>
        <v>#N/A</v>
      </c>
    </row>
    <row r="149" spans="1:3" x14ac:dyDescent="0.3">
      <c r="A149" s="125" t="s">
        <v>6079</v>
      </c>
      <c r="B149" s="127" t="s">
        <v>272</v>
      </c>
      <c r="C149" s="125">
        <f>VLOOKUP(GroupVertices[[#This Row],[Vertex]], Vertices[], MATCH("ID", Vertices[#Headers], 0), FALSE)</f>
        <v>2184</v>
      </c>
    </row>
    <row r="150" spans="1:3" x14ac:dyDescent="0.3">
      <c r="A150" s="125" t="s">
        <v>6080</v>
      </c>
      <c r="B150" s="127" t="s">
        <v>6191</v>
      </c>
      <c r="C150" s="125" t="e">
        <f>VLOOKUP(GroupVertices[[#This Row],[Vertex]], Vertices[], MATCH("ID", Vertices[#Headers], 0), FALSE)</f>
        <v>#N/A</v>
      </c>
    </row>
    <row r="151" spans="1:3" x14ac:dyDescent="0.3">
      <c r="A151" s="125" t="s">
        <v>6080</v>
      </c>
      <c r="B151" s="127" t="s">
        <v>271</v>
      </c>
      <c r="C151" s="125">
        <f>VLOOKUP(GroupVertices[[#This Row],[Vertex]], Vertices[], MATCH("ID", Vertices[#Headers], 0), FALSE)</f>
        <v>2183</v>
      </c>
    </row>
    <row r="152" spans="1:3" x14ac:dyDescent="0.3">
      <c r="A152" s="125" t="s">
        <v>6081</v>
      </c>
      <c r="B152" s="127" t="s">
        <v>6192</v>
      </c>
      <c r="C152" s="125" t="e">
        <f>VLOOKUP(GroupVertices[[#This Row],[Vertex]], Vertices[], MATCH("ID", Vertices[#Headers], 0), FALSE)</f>
        <v>#N/A</v>
      </c>
    </row>
    <row r="153" spans="1:3" x14ac:dyDescent="0.3">
      <c r="A153" s="125" t="s">
        <v>6081</v>
      </c>
      <c r="B153" s="127" t="s">
        <v>258</v>
      </c>
      <c r="C153" s="125">
        <f>VLOOKUP(GroupVertices[[#This Row],[Vertex]], Vertices[], MATCH("ID", Vertices[#Headers], 0), FALSE)</f>
        <v>2170</v>
      </c>
    </row>
    <row r="154" spans="1:3" x14ac:dyDescent="0.3">
      <c r="A154" s="125" t="s">
        <v>6082</v>
      </c>
      <c r="B154" s="127" t="s">
        <v>6193</v>
      </c>
      <c r="C154" s="125" t="e">
        <f>VLOOKUP(GroupVertices[[#This Row],[Vertex]], Vertices[], MATCH("ID", Vertices[#Headers], 0), FALSE)</f>
        <v>#N/A</v>
      </c>
    </row>
    <row r="155" spans="1:3" x14ac:dyDescent="0.3">
      <c r="A155" s="125" t="s">
        <v>6082</v>
      </c>
      <c r="B155" s="127" t="s">
        <v>257</v>
      </c>
      <c r="C155" s="125">
        <f>VLOOKUP(GroupVertices[[#This Row],[Vertex]], Vertices[], MATCH("ID", Vertices[#Headers], 0), FALSE)</f>
        <v>2169</v>
      </c>
    </row>
    <row r="156" spans="1:3" x14ac:dyDescent="0.3">
      <c r="A156" s="125" t="s">
        <v>6083</v>
      </c>
      <c r="B156" s="127" t="s">
        <v>6194</v>
      </c>
      <c r="C156" s="125" t="e">
        <f>VLOOKUP(GroupVertices[[#This Row],[Vertex]], Vertices[], MATCH("ID", Vertices[#Headers], 0), FALSE)</f>
        <v>#N/A</v>
      </c>
    </row>
    <row r="157" spans="1:3" x14ac:dyDescent="0.3">
      <c r="A157" s="125" t="s">
        <v>6083</v>
      </c>
      <c r="B157" s="127" t="s">
        <v>207</v>
      </c>
      <c r="C157" s="125">
        <f>VLOOKUP(GroupVertices[[#This Row],[Vertex]], Vertices[], MATCH("ID", Vertices[#Headers], 0), FALSE)</f>
        <v>2118</v>
      </c>
    </row>
    <row r="158" spans="1:3" x14ac:dyDescent="0.3">
      <c r="A158" s="125" t="s">
        <v>6084</v>
      </c>
      <c r="B158" s="127" t="s">
        <v>6195</v>
      </c>
      <c r="C158" s="125" t="e">
        <f>VLOOKUP(GroupVertices[[#This Row],[Vertex]], Vertices[], MATCH("ID", Vertices[#Headers], 0), FALSE)</f>
        <v>#N/A</v>
      </c>
    </row>
    <row r="159" spans="1:3" x14ac:dyDescent="0.3">
      <c r="A159" s="125" t="s">
        <v>6084</v>
      </c>
      <c r="B159" s="127" t="s">
        <v>252</v>
      </c>
      <c r="C159" s="125">
        <f>VLOOKUP(GroupVertices[[#This Row],[Vertex]], Vertices[], MATCH("ID", Vertices[#Headers], 0), FALSE)</f>
        <v>2164</v>
      </c>
    </row>
    <row r="160" spans="1:3" x14ac:dyDescent="0.3">
      <c r="A160" s="125" t="s">
        <v>6085</v>
      </c>
      <c r="B160" s="127" t="s">
        <v>6196</v>
      </c>
      <c r="C160" s="125" t="e">
        <f>VLOOKUP(GroupVertices[[#This Row],[Vertex]], Vertices[], MATCH("ID", Vertices[#Headers], 0), FALSE)</f>
        <v>#N/A</v>
      </c>
    </row>
    <row r="161" spans="1:3" x14ac:dyDescent="0.3">
      <c r="A161" s="125" t="s">
        <v>6085</v>
      </c>
      <c r="B161" s="127" t="s">
        <v>251</v>
      </c>
      <c r="C161" s="125">
        <f>VLOOKUP(GroupVertices[[#This Row],[Vertex]], Vertices[], MATCH("ID", Vertices[#Headers], 0), FALSE)</f>
        <v>2163</v>
      </c>
    </row>
    <row r="162" spans="1:3" x14ac:dyDescent="0.3">
      <c r="A162" s="125" t="s">
        <v>6086</v>
      </c>
      <c r="B162" s="127" t="s">
        <v>6197</v>
      </c>
      <c r="C162" s="125" t="e">
        <f>VLOOKUP(GroupVertices[[#This Row],[Vertex]], Vertices[], MATCH("ID", Vertices[#Headers], 0), FALSE)</f>
        <v>#N/A</v>
      </c>
    </row>
    <row r="163" spans="1:3" x14ac:dyDescent="0.3">
      <c r="A163" s="125" t="s">
        <v>6086</v>
      </c>
      <c r="B163" s="127" t="s">
        <v>250</v>
      </c>
      <c r="C163" s="125">
        <f>VLOOKUP(GroupVertices[[#This Row],[Vertex]], Vertices[], MATCH("ID", Vertices[#Headers], 0), FALSE)</f>
        <v>2162</v>
      </c>
    </row>
    <row r="164" spans="1:3" x14ac:dyDescent="0.3">
      <c r="A164" s="125" t="s">
        <v>6087</v>
      </c>
      <c r="B164" s="127" t="s">
        <v>6198</v>
      </c>
      <c r="C164" s="125" t="e">
        <f>VLOOKUP(GroupVertices[[#This Row],[Vertex]], Vertices[], MATCH("ID", Vertices[#Headers], 0), FALSE)</f>
        <v>#N/A</v>
      </c>
    </row>
    <row r="165" spans="1:3" x14ac:dyDescent="0.3">
      <c r="A165" s="125" t="s">
        <v>6087</v>
      </c>
      <c r="B165" s="127" t="s">
        <v>217</v>
      </c>
      <c r="C165" s="125">
        <f>VLOOKUP(GroupVertices[[#This Row],[Vertex]], Vertices[], MATCH("ID", Vertices[#Headers], 0), FALSE)</f>
        <v>2128</v>
      </c>
    </row>
    <row r="166" spans="1:3" x14ac:dyDescent="0.3">
      <c r="A166" s="125" t="s">
        <v>6088</v>
      </c>
      <c r="B166" s="127" t="s">
        <v>6199</v>
      </c>
      <c r="C166" s="125" t="e">
        <f>VLOOKUP(GroupVertices[[#This Row],[Vertex]], Vertices[], MATCH("ID", Vertices[#Headers], 0), FALSE)</f>
        <v>#N/A</v>
      </c>
    </row>
    <row r="167" spans="1:3" x14ac:dyDescent="0.3">
      <c r="A167" s="125" t="s">
        <v>6088</v>
      </c>
      <c r="B167" s="127" t="s">
        <v>188</v>
      </c>
      <c r="C167" s="125">
        <f>VLOOKUP(GroupVertices[[#This Row],[Vertex]], Vertices[], MATCH("ID", Vertices[#Headers], 0), FALSE)</f>
        <v>2100</v>
      </c>
    </row>
    <row r="168" spans="1:3" x14ac:dyDescent="0.3">
      <c r="A168" s="125" t="s">
        <v>6089</v>
      </c>
      <c r="B168" s="127" t="s">
        <v>6200</v>
      </c>
      <c r="C168" s="125" t="e">
        <f>VLOOKUP(GroupVertices[[#This Row],[Vertex]], Vertices[], MATCH("ID", Vertices[#Headers], 0), FALSE)</f>
        <v>#N/A</v>
      </c>
    </row>
    <row r="169" spans="1:3" x14ac:dyDescent="0.3">
      <c r="A169" s="125" t="s">
        <v>6089</v>
      </c>
      <c r="B169" s="127" t="s">
        <v>203</v>
      </c>
      <c r="C169" s="125">
        <f>VLOOKUP(GroupVertices[[#This Row],[Vertex]], Vertices[], MATCH("ID", Vertices[#Headers], 0), FALSE)</f>
        <v>2114</v>
      </c>
    </row>
    <row r="170" spans="1:3" x14ac:dyDescent="0.3">
      <c r="A170" s="125" t="s">
        <v>6090</v>
      </c>
      <c r="B170" s="127" t="s">
        <v>6201</v>
      </c>
      <c r="C170" s="125" t="e">
        <f>VLOOKUP(GroupVertices[[#This Row],[Vertex]], Vertices[], MATCH("ID", Vertices[#Headers], 0), FALSE)</f>
        <v>#N/A</v>
      </c>
    </row>
    <row r="171" spans="1:3" x14ac:dyDescent="0.3">
      <c r="A171" s="125" t="s">
        <v>6090</v>
      </c>
      <c r="B171" s="127" t="s">
        <v>228</v>
      </c>
      <c r="C171" s="125">
        <f>VLOOKUP(GroupVertices[[#This Row],[Vertex]], Vertices[], MATCH("ID", Vertices[#Headers], 0), FALSE)</f>
        <v>2140</v>
      </c>
    </row>
    <row r="172" spans="1:3" x14ac:dyDescent="0.3">
      <c r="A172" s="125" t="s">
        <v>6091</v>
      </c>
      <c r="B172" s="127" t="s">
        <v>6202</v>
      </c>
      <c r="C172" s="125" t="e">
        <f>VLOOKUP(GroupVertices[[#This Row],[Vertex]], Vertices[], MATCH("ID", Vertices[#Headers], 0), FALSE)</f>
        <v>#N/A</v>
      </c>
    </row>
    <row r="173" spans="1:3" x14ac:dyDescent="0.3">
      <c r="A173" s="125" t="s">
        <v>6091</v>
      </c>
      <c r="B173" s="127" t="s">
        <v>227</v>
      </c>
      <c r="C173" s="125">
        <f>VLOOKUP(GroupVertices[[#This Row],[Vertex]], Vertices[], MATCH("ID", Vertices[#Headers], 0), FALSE)</f>
        <v>2139</v>
      </c>
    </row>
    <row r="174" spans="1:3" x14ac:dyDescent="0.3">
      <c r="A174" s="125" t="s">
        <v>6092</v>
      </c>
      <c r="B174" s="127" t="s">
        <v>6203</v>
      </c>
      <c r="C174" s="125" t="e">
        <f>VLOOKUP(GroupVertices[[#This Row],[Vertex]], Vertices[], MATCH("ID", Vertices[#Headers], 0), FALSE)</f>
        <v>#N/A</v>
      </c>
    </row>
    <row r="175" spans="1:3" x14ac:dyDescent="0.3">
      <c r="A175" s="125" t="s">
        <v>6092</v>
      </c>
      <c r="B175" s="127" t="s">
        <v>181</v>
      </c>
      <c r="C175" s="125">
        <f>VLOOKUP(GroupVertices[[#This Row],[Vertex]], Vertices[], MATCH("ID", Vertices[#Headers], 0), FALSE)</f>
        <v>2093</v>
      </c>
    </row>
    <row r="176" spans="1:3" x14ac:dyDescent="0.3">
      <c r="A176" s="125" t="s">
        <v>6093</v>
      </c>
      <c r="B176" s="127" t="s">
        <v>6204</v>
      </c>
      <c r="C176" s="125" t="e">
        <f>VLOOKUP(GroupVertices[[#This Row],[Vertex]], Vertices[], MATCH("ID", Vertices[#Headers], 0), FALSE)</f>
        <v>#N/A</v>
      </c>
    </row>
    <row r="177" spans="1:3" x14ac:dyDescent="0.3">
      <c r="A177" s="125" t="s">
        <v>6093</v>
      </c>
      <c r="B177" s="127" t="s">
        <v>210</v>
      </c>
      <c r="C177" s="125">
        <f>VLOOKUP(GroupVertices[[#This Row],[Vertex]], Vertices[], MATCH("ID", Vertices[#Headers], 0), FALSE)</f>
        <v>2121</v>
      </c>
    </row>
    <row r="178" spans="1:3" x14ac:dyDescent="0.3">
      <c r="A178" s="125" t="s">
        <v>6094</v>
      </c>
      <c r="B178" s="127" t="s">
        <v>6205</v>
      </c>
      <c r="C178" s="125" t="e">
        <f>VLOOKUP(GroupVertices[[#This Row],[Vertex]], Vertices[], MATCH("ID", Vertices[#Headers], 0), FALSE)</f>
        <v>#N/A</v>
      </c>
    </row>
    <row r="179" spans="1:3" x14ac:dyDescent="0.3">
      <c r="A179" s="125" t="s">
        <v>6094</v>
      </c>
      <c r="B179" s="127" t="s">
        <v>209</v>
      </c>
      <c r="C179" s="125">
        <f>VLOOKUP(GroupVertices[[#This Row],[Vertex]], Vertices[], MATCH("ID", Vertices[#Headers], 0), FALSE)</f>
        <v>2120</v>
      </c>
    </row>
  </sheetData>
  <dataConsolidate/>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44"/>
  <sheetViews>
    <sheetView tabSelected="1" workbookViewId="0">
      <selection activeCell="A2" sqref="A2"/>
    </sheetView>
  </sheetViews>
  <sheetFormatPr defaultRowHeight="14.4" x14ac:dyDescent="0.3"/>
  <cols>
    <col min="1" max="1" width="43.109375" customWidth="1"/>
    <col min="2" max="2" width="13.88671875" customWidth="1"/>
    <col min="3" max="3" width="9.109375" customWidth="1"/>
    <col min="4" max="4" width="12.88671875" hidden="1" customWidth="1"/>
    <col min="5" max="5" width="19.6640625" hidden="1" customWidth="1"/>
    <col min="6" max="6" width="15.5546875" hidden="1" customWidth="1"/>
    <col min="7" max="7" width="22.109375" hidden="1" customWidth="1"/>
    <col min="8" max="8" width="17.109375" hidden="1" customWidth="1"/>
    <col min="9" max="9" width="23.88671875" hidden="1" customWidth="1"/>
    <col min="10" max="10" width="28.33203125" hidden="1" customWidth="1"/>
    <col min="11" max="11" width="34.88671875" hidden="1" customWidth="1"/>
    <col min="12" max="12" width="25" hidden="1" customWidth="1"/>
    <col min="13" max="13" width="31.5546875" hidden="1" customWidth="1"/>
    <col min="14" max="14" width="26.5546875" hidden="1" customWidth="1"/>
    <col min="15" max="17" width="33.33203125" hidden="1" customWidth="1"/>
    <col min="18" max="18" width="26.5546875" hidden="1" customWidth="1"/>
    <col min="19" max="19" width="33" hidden="1" customWidth="1"/>
    <col min="20" max="20" width="19.5546875" hidden="1" customWidth="1"/>
    <col min="21" max="21" width="26.109375" hidden="1" customWidth="1"/>
    <col min="22" max="22" width="9.109375" hidden="1" customWidth="1"/>
    <col min="23" max="23" width="34.109375" hidden="1" customWidth="1"/>
    <col min="24" max="24" width="25.109375" hidden="1" customWidth="1"/>
  </cols>
  <sheetData>
    <row r="1" spans="1:24" ht="15" customHeight="1" thickBot="1" x14ac:dyDescent="0.35">
      <c r="A1" s="12" t="s">
        <v>160</v>
      </c>
      <c r="B1" s="12" t="s">
        <v>16</v>
      </c>
      <c r="D1" t="s">
        <v>78</v>
      </c>
      <c r="E1" t="s">
        <v>79</v>
      </c>
      <c r="F1" s="34" t="s">
        <v>85</v>
      </c>
      <c r="G1" s="35" t="s">
        <v>86</v>
      </c>
      <c r="H1" s="34" t="s">
        <v>91</v>
      </c>
      <c r="I1" s="35" t="s">
        <v>92</v>
      </c>
      <c r="J1" s="34" t="s">
        <v>97</v>
      </c>
      <c r="K1" s="35" t="s">
        <v>98</v>
      </c>
      <c r="L1" s="34" t="s">
        <v>103</v>
      </c>
      <c r="M1" s="35" t="s">
        <v>104</v>
      </c>
      <c r="N1" s="34" t="s">
        <v>109</v>
      </c>
      <c r="O1" s="35" t="s">
        <v>110</v>
      </c>
      <c r="P1" s="35" t="s">
        <v>136</v>
      </c>
      <c r="Q1" s="35" t="s">
        <v>137</v>
      </c>
      <c r="R1" s="34" t="s">
        <v>115</v>
      </c>
      <c r="S1" s="34" t="s">
        <v>116</v>
      </c>
      <c r="T1" s="34" t="s">
        <v>121</v>
      </c>
      <c r="U1" s="35" t="s">
        <v>122</v>
      </c>
      <c r="W1" t="s">
        <v>126</v>
      </c>
      <c r="X1" t="s">
        <v>16</v>
      </c>
    </row>
    <row r="2" spans="1:24" ht="15" thickTop="1" x14ac:dyDescent="0.3">
      <c r="A2" s="33" t="s">
        <v>6209</v>
      </c>
      <c r="B2" s="33" t="s">
        <v>29</v>
      </c>
      <c r="D2" s="30">
        <f>MIN(Vertices[Degree])</f>
        <v>0</v>
      </c>
      <c r="E2" s="3">
        <f>COUNTIF(Vertices[Degree], "&gt;= " &amp; D2) - COUNTIF(Vertices[Degree], "&gt;=" &amp; D3)</f>
        <v>0</v>
      </c>
      <c r="F2" s="36">
        <f>MIN(Vertices[In-Degree])</f>
        <v>0</v>
      </c>
      <c r="G2" s="37">
        <f>COUNTIF(Vertices[In-Degree], "&gt;= " &amp; F2) - COUNTIF(Vertices[In-Degree], "&gt;=" &amp; F3)</f>
        <v>0</v>
      </c>
      <c r="H2" s="36">
        <f>MIN(Vertices[Out-Degree])</f>
        <v>0</v>
      </c>
      <c r="I2" s="37">
        <f>COUNTIF(Vertices[Out-Degree], "&gt;= " &amp; H2) - COUNTIF(Vertices[Out-Degree], "&gt;=" &amp; H3)</f>
        <v>0</v>
      </c>
      <c r="J2" s="36">
        <f>MIN(Vertices[Betweenness Centrality])</f>
        <v>0</v>
      </c>
      <c r="K2" s="37">
        <f>COUNTIF(Vertices[Betweenness Centrality], "&gt;= " &amp; J2) - COUNTIF(Vertices[Betweenness Centrality], "&gt;=" &amp; J3)</f>
        <v>0</v>
      </c>
      <c r="L2" s="36">
        <f>MIN(Vertices[Closeness Centrality])</f>
        <v>0</v>
      </c>
      <c r="M2" s="37">
        <f>COUNTIF(Vertices[Closeness Centrality], "&gt;= " &amp; L2) - COUNTIF(Vertices[Closeness Centrality], "&gt;=" &amp; L3)</f>
        <v>0</v>
      </c>
      <c r="N2" s="36">
        <f>MIN(Vertices[Eigenvector Centrality])</f>
        <v>0</v>
      </c>
      <c r="O2" s="37">
        <f>COUNTIF(Vertices[Eigenvector Centrality], "&gt;= " &amp; N2) - COUNTIF(Vertices[Eigenvector Centrality], "&gt;=" &amp; N3)</f>
        <v>0</v>
      </c>
      <c r="P2" s="36">
        <f>MIN(Vertices[PageRank])</f>
        <v>0</v>
      </c>
      <c r="Q2" s="37">
        <f>COUNTIF(Vertices[PageRank], "&gt;= " &amp; P2) - COUNTIF(Vertices[PageRank], "&gt;=" &amp; P3)</f>
        <v>0</v>
      </c>
      <c r="R2" s="36">
        <f>MIN(Vertices[Clustering Coefficient])</f>
        <v>0</v>
      </c>
      <c r="S2" s="42">
        <f>COUNTIF(Vertices[Clustering Coefficient], "&gt;= " &amp; R2) - COUNTIF(Vertices[Clustering Coefficient], "&gt;=" &amp; R3)</f>
        <v>0</v>
      </c>
      <c r="T2" s="36">
        <f ca="1">MIN(INDIRECT(DynamicFilterSourceColumnRange))</f>
        <v>3.99999999999998</v>
      </c>
      <c r="U2" s="37">
        <f t="shared" ref="U2:U45" ca="1" si="0">COUNTIF(INDIRECT(DynamicFilterSourceColumnRange), "&gt;= " &amp; T2) - COUNTIF(INDIRECT(DynamicFilterSourceColumnRange), "&gt;=" &amp; T3)</f>
        <v>17</v>
      </c>
      <c r="W2" t="s">
        <v>123</v>
      </c>
      <c r="X2">
        <f>ROWS(HistogramBins[Degree Bin]) - 1</f>
        <v>43</v>
      </c>
    </row>
    <row r="3" spans="1:24" x14ac:dyDescent="0.3">
      <c r="A3" s="128"/>
      <c r="B3" s="128"/>
      <c r="D3" s="31">
        <f t="shared" ref="D3:D44" si="1">D2+($D$45-$D$2)/BinDivisor</f>
        <v>0</v>
      </c>
      <c r="E3" s="3">
        <f>COUNTIF(Vertices[Degree], "&gt;= " &amp; D3) - COUNTIF(Vertices[Degree], "&gt;=" &amp; D4)</f>
        <v>0</v>
      </c>
      <c r="F3" s="38">
        <f t="shared" ref="F3:F44" si="2">F2+($F$45-$F$2)/BinDivisor</f>
        <v>0</v>
      </c>
      <c r="G3" s="39">
        <f>COUNTIF(Vertices[In-Degree], "&gt;= " &amp; F3) - COUNTIF(Vertices[In-Degree], "&gt;=" &amp; F4)</f>
        <v>0</v>
      </c>
      <c r="H3" s="38">
        <f t="shared" ref="H3:H44" si="3">H2+($H$45-$H$2)/BinDivisor</f>
        <v>0</v>
      </c>
      <c r="I3" s="39">
        <f>COUNTIF(Vertices[Out-Degree], "&gt;= " &amp; H3) - COUNTIF(Vertices[Out-Degree], "&gt;=" &amp; H4)</f>
        <v>0</v>
      </c>
      <c r="J3" s="38">
        <f t="shared" ref="J3:J44" si="4">J2+($J$45-$J$2)/BinDivisor</f>
        <v>0</v>
      </c>
      <c r="K3" s="39">
        <f>COUNTIF(Vertices[Betweenness Centrality], "&gt;= " &amp; J3) - COUNTIF(Vertices[Betweenness Centrality], "&gt;=" &amp; J4)</f>
        <v>0</v>
      </c>
      <c r="L3" s="38">
        <f t="shared" ref="L3:L44" si="5">L2+($L$45-$L$2)/BinDivisor</f>
        <v>0</v>
      </c>
      <c r="M3" s="39">
        <f>COUNTIF(Vertices[Closeness Centrality], "&gt;= " &amp; L3) - COUNTIF(Vertices[Closeness Centrality], "&gt;=" &amp; L4)</f>
        <v>0</v>
      </c>
      <c r="N3" s="38">
        <f t="shared" ref="N3:N44" si="6">N2+($N$45-$N$2)/BinDivisor</f>
        <v>0</v>
      </c>
      <c r="O3" s="39">
        <f>COUNTIF(Vertices[Eigenvector Centrality], "&gt;= " &amp; N3) - COUNTIF(Vertices[Eigenvector Centrality], "&gt;=" &amp; N4)</f>
        <v>0</v>
      </c>
      <c r="P3" s="38">
        <f t="shared" ref="P3:P44" si="7">P2+($P$45-$P$2)/BinDivisor</f>
        <v>0</v>
      </c>
      <c r="Q3" s="39">
        <f>COUNTIF(Vertices[PageRank], "&gt;= " &amp; P3) - COUNTIF(Vertices[PageRank], "&gt;=" &amp; P4)</f>
        <v>0</v>
      </c>
      <c r="R3" s="38">
        <f t="shared" ref="R3:R44" si="8">R2+($R$45-$R$2)/BinDivisor</f>
        <v>0</v>
      </c>
      <c r="S3" s="43">
        <f>COUNTIF(Vertices[Clustering Coefficient], "&gt;= " &amp; R3) - COUNTIF(Vertices[Clustering Coefficient], "&gt;=" &amp; R4)</f>
        <v>0</v>
      </c>
      <c r="T3" s="38">
        <f t="shared" ref="T3:T44" ca="1" si="9">T2+($T$45-$T$2)/BinDivisor</f>
        <v>4.1372093023255614</v>
      </c>
      <c r="U3" s="39">
        <f t="shared" ca="1" si="0"/>
        <v>10</v>
      </c>
      <c r="W3" t="s">
        <v>124</v>
      </c>
      <c r="X3" t="s">
        <v>84</v>
      </c>
    </row>
    <row r="4" spans="1:24" x14ac:dyDescent="0.3">
      <c r="A4" s="33" t="s">
        <v>144</v>
      </c>
      <c r="B4" s="33">
        <v>178</v>
      </c>
      <c r="D4" s="31">
        <f t="shared" si="1"/>
        <v>0</v>
      </c>
      <c r="E4" s="3">
        <f>COUNTIF(Vertices[Degree], "&gt;= " &amp; D4) - COUNTIF(Vertices[Degree], "&gt;=" &amp; D5)</f>
        <v>0</v>
      </c>
      <c r="F4" s="36">
        <f t="shared" si="2"/>
        <v>0</v>
      </c>
      <c r="G4" s="37">
        <f>COUNTIF(Vertices[In-Degree], "&gt;= " &amp; F4) - COUNTIF(Vertices[In-Degree], "&gt;=" &amp; F5)</f>
        <v>0</v>
      </c>
      <c r="H4" s="36">
        <f t="shared" si="3"/>
        <v>0</v>
      </c>
      <c r="I4" s="37">
        <f>COUNTIF(Vertices[Out-Degree], "&gt;= " &amp; H4) - COUNTIF(Vertices[Out-Degree], "&gt;=" &amp; H5)</f>
        <v>0</v>
      </c>
      <c r="J4" s="36">
        <f t="shared" si="4"/>
        <v>0</v>
      </c>
      <c r="K4" s="37">
        <f>COUNTIF(Vertices[Betweenness Centrality], "&gt;= " &amp; J4) - COUNTIF(Vertices[Betweenness Centrality], "&gt;=" &amp; J5)</f>
        <v>0</v>
      </c>
      <c r="L4" s="36">
        <f t="shared" si="5"/>
        <v>0</v>
      </c>
      <c r="M4" s="37">
        <f>COUNTIF(Vertices[Closeness Centrality], "&gt;= " &amp; L4) - COUNTIF(Vertices[Closeness Centrality], "&gt;=" &amp; L5)</f>
        <v>0</v>
      </c>
      <c r="N4" s="36">
        <f t="shared" si="6"/>
        <v>0</v>
      </c>
      <c r="O4" s="37">
        <f>COUNTIF(Vertices[Eigenvector Centrality], "&gt;= " &amp; N4) - COUNTIF(Vertices[Eigenvector Centrality], "&gt;=" &amp; N5)</f>
        <v>0</v>
      </c>
      <c r="P4" s="36">
        <f t="shared" si="7"/>
        <v>0</v>
      </c>
      <c r="Q4" s="37">
        <f>COUNTIF(Vertices[PageRank], "&gt;= " &amp; P4) - COUNTIF(Vertices[PageRank], "&gt;=" &amp; P5)</f>
        <v>0</v>
      </c>
      <c r="R4" s="36">
        <f t="shared" si="8"/>
        <v>0</v>
      </c>
      <c r="S4" s="42">
        <f>COUNTIF(Vertices[Clustering Coefficient], "&gt;= " &amp; R4) - COUNTIF(Vertices[Clustering Coefficient], "&gt;=" &amp; R5)</f>
        <v>0</v>
      </c>
      <c r="T4" s="36">
        <f t="shared" ca="1" si="9"/>
        <v>4.2744186046511432</v>
      </c>
      <c r="U4" s="37">
        <f t="shared" ca="1" si="0"/>
        <v>20</v>
      </c>
      <c r="W4" s="11" t="s">
        <v>125</v>
      </c>
      <c r="X4" s="11" t="s">
        <v>6013</v>
      </c>
    </row>
    <row r="5" spans="1:24" x14ac:dyDescent="0.3">
      <c r="A5" s="128"/>
      <c r="B5" s="128"/>
      <c r="D5" s="31">
        <f t="shared" si="1"/>
        <v>0</v>
      </c>
      <c r="E5" s="3">
        <f>COUNTIF(Vertices[Degree], "&gt;= " &amp; D5) - COUNTIF(Vertices[Degree], "&gt;=" &amp; D6)</f>
        <v>0</v>
      </c>
      <c r="F5" s="38">
        <f t="shared" si="2"/>
        <v>0</v>
      </c>
      <c r="G5" s="39">
        <f>COUNTIF(Vertices[In-Degree], "&gt;= " &amp; F5) - COUNTIF(Vertices[In-Degree], "&gt;=" &amp; F6)</f>
        <v>0</v>
      </c>
      <c r="H5" s="38">
        <f t="shared" si="3"/>
        <v>0</v>
      </c>
      <c r="I5" s="39">
        <f>COUNTIF(Vertices[Out-Degree], "&gt;= " &amp; H5) - COUNTIF(Vertices[Out-Degree], "&gt;=" &amp; H6)</f>
        <v>0</v>
      </c>
      <c r="J5" s="38">
        <f t="shared" si="4"/>
        <v>0</v>
      </c>
      <c r="K5" s="39">
        <f>COUNTIF(Vertices[Betweenness Centrality], "&gt;= " &amp; J5) - COUNTIF(Vertices[Betweenness Centrality], "&gt;=" &amp; J6)</f>
        <v>0</v>
      </c>
      <c r="L5" s="38">
        <f t="shared" si="5"/>
        <v>0</v>
      </c>
      <c r="M5" s="39">
        <f>COUNTIF(Vertices[Closeness Centrality], "&gt;= " &amp; L5) - COUNTIF(Vertices[Closeness Centrality], "&gt;=" &amp; L6)</f>
        <v>0</v>
      </c>
      <c r="N5" s="38">
        <f t="shared" si="6"/>
        <v>0</v>
      </c>
      <c r="O5" s="39">
        <f>COUNTIF(Vertices[Eigenvector Centrality], "&gt;= " &amp; N5) - COUNTIF(Vertices[Eigenvector Centrality], "&gt;=" &amp; N6)</f>
        <v>0</v>
      </c>
      <c r="P5" s="38">
        <f t="shared" si="7"/>
        <v>0</v>
      </c>
      <c r="Q5" s="39">
        <f>COUNTIF(Vertices[PageRank], "&gt;= " &amp; P5) - COUNTIF(Vertices[PageRank], "&gt;=" &amp; P6)</f>
        <v>0</v>
      </c>
      <c r="R5" s="38">
        <f t="shared" si="8"/>
        <v>0</v>
      </c>
      <c r="S5" s="43">
        <f>COUNTIF(Vertices[Clustering Coefficient], "&gt;= " &amp; R5) - COUNTIF(Vertices[Clustering Coefficient], "&gt;=" &amp; R6)</f>
        <v>0</v>
      </c>
      <c r="T5" s="38">
        <f t="shared" ca="1" si="9"/>
        <v>4.411627906976725</v>
      </c>
      <c r="U5" s="39">
        <f t="shared" ca="1" si="0"/>
        <v>10</v>
      </c>
    </row>
    <row r="6" spans="1:24" x14ac:dyDescent="0.3">
      <c r="A6" s="33" t="s">
        <v>146</v>
      </c>
      <c r="B6" s="33">
        <v>98</v>
      </c>
      <c r="D6" s="31">
        <f t="shared" si="1"/>
        <v>0</v>
      </c>
      <c r="E6" s="3">
        <f>COUNTIF(Vertices[Degree], "&gt;= " &amp; D6) - COUNTIF(Vertices[Degree], "&gt;=" &amp; D7)</f>
        <v>0</v>
      </c>
      <c r="F6" s="36">
        <f t="shared" si="2"/>
        <v>0</v>
      </c>
      <c r="G6" s="37">
        <f>COUNTIF(Vertices[In-Degree], "&gt;= " &amp; F6) - COUNTIF(Vertices[In-Degree], "&gt;=" &amp; F7)</f>
        <v>0</v>
      </c>
      <c r="H6" s="36">
        <f t="shared" si="3"/>
        <v>0</v>
      </c>
      <c r="I6" s="37">
        <f>COUNTIF(Vertices[Out-Degree], "&gt;= " &amp; H6) - COUNTIF(Vertices[Out-Degree], "&gt;=" &amp; H7)</f>
        <v>0</v>
      </c>
      <c r="J6" s="36">
        <f t="shared" si="4"/>
        <v>0</v>
      </c>
      <c r="K6" s="37">
        <f>COUNTIF(Vertices[Betweenness Centrality], "&gt;= " &amp; J6) - COUNTIF(Vertices[Betweenness Centrality], "&gt;=" &amp; J7)</f>
        <v>0</v>
      </c>
      <c r="L6" s="36">
        <f t="shared" si="5"/>
        <v>0</v>
      </c>
      <c r="M6" s="37">
        <f>COUNTIF(Vertices[Closeness Centrality], "&gt;= " &amp; L6) - COUNTIF(Vertices[Closeness Centrality], "&gt;=" &amp; L7)</f>
        <v>0</v>
      </c>
      <c r="N6" s="36">
        <f t="shared" si="6"/>
        <v>0</v>
      </c>
      <c r="O6" s="37">
        <f>COUNTIF(Vertices[Eigenvector Centrality], "&gt;= " &amp; N6) - COUNTIF(Vertices[Eigenvector Centrality], "&gt;=" &amp; N7)</f>
        <v>0</v>
      </c>
      <c r="P6" s="36">
        <f t="shared" si="7"/>
        <v>0</v>
      </c>
      <c r="Q6" s="37">
        <f>COUNTIF(Vertices[PageRank], "&gt;= " &amp; P6) - COUNTIF(Vertices[PageRank], "&gt;=" &amp; P7)</f>
        <v>0</v>
      </c>
      <c r="R6" s="36">
        <f t="shared" si="8"/>
        <v>0</v>
      </c>
      <c r="S6" s="42">
        <f>COUNTIF(Vertices[Clustering Coefficient], "&gt;= " &amp; R6) - COUNTIF(Vertices[Clustering Coefficient], "&gt;=" &amp; R7)</f>
        <v>0</v>
      </c>
      <c r="T6" s="36">
        <f t="shared" ca="1" si="9"/>
        <v>4.5488372093023068</v>
      </c>
      <c r="U6" s="37">
        <f t="shared" ca="1" si="0"/>
        <v>10</v>
      </c>
    </row>
    <row r="7" spans="1:24" x14ac:dyDescent="0.3">
      <c r="A7" s="33" t="s">
        <v>147</v>
      </c>
      <c r="B7" s="33">
        <v>2</v>
      </c>
      <c r="D7" s="31">
        <f t="shared" si="1"/>
        <v>0</v>
      </c>
      <c r="E7" s="3">
        <f>COUNTIF(Vertices[Degree], "&gt;= " &amp; D7) - COUNTIF(Vertices[Degree], "&gt;=" &amp; D8)</f>
        <v>0</v>
      </c>
      <c r="F7" s="38">
        <f t="shared" si="2"/>
        <v>0</v>
      </c>
      <c r="G7" s="39">
        <f>COUNTIF(Vertices[In-Degree], "&gt;= " &amp; F7) - COUNTIF(Vertices[In-Degree], "&gt;=" &amp; F8)</f>
        <v>0</v>
      </c>
      <c r="H7" s="38">
        <f t="shared" si="3"/>
        <v>0</v>
      </c>
      <c r="I7" s="39">
        <f>COUNTIF(Vertices[Out-Degree], "&gt;= " &amp; H7) - COUNTIF(Vertices[Out-Degree], "&gt;=" &amp; H8)</f>
        <v>0</v>
      </c>
      <c r="J7" s="38">
        <f t="shared" si="4"/>
        <v>0</v>
      </c>
      <c r="K7" s="39">
        <f>COUNTIF(Vertices[Betweenness Centrality], "&gt;= " &amp; J7) - COUNTIF(Vertices[Betweenness Centrality], "&gt;=" &amp; J8)</f>
        <v>0</v>
      </c>
      <c r="L7" s="38">
        <f t="shared" si="5"/>
        <v>0</v>
      </c>
      <c r="M7" s="39">
        <f>COUNTIF(Vertices[Closeness Centrality], "&gt;= " &amp; L7) - COUNTIF(Vertices[Closeness Centrality], "&gt;=" &amp; L8)</f>
        <v>0</v>
      </c>
      <c r="N7" s="38">
        <f t="shared" si="6"/>
        <v>0</v>
      </c>
      <c r="O7" s="39">
        <f>COUNTIF(Vertices[Eigenvector Centrality], "&gt;= " &amp; N7) - COUNTIF(Vertices[Eigenvector Centrality], "&gt;=" &amp; N8)</f>
        <v>0</v>
      </c>
      <c r="P7" s="38">
        <f t="shared" si="7"/>
        <v>0</v>
      </c>
      <c r="Q7" s="39">
        <f>COUNTIF(Vertices[PageRank], "&gt;= " &amp; P7) - COUNTIF(Vertices[PageRank], "&gt;=" &amp; P8)</f>
        <v>0</v>
      </c>
      <c r="R7" s="38">
        <f t="shared" si="8"/>
        <v>0</v>
      </c>
      <c r="S7" s="43">
        <f>COUNTIF(Vertices[Clustering Coefficient], "&gt;= " &amp; R7) - COUNTIF(Vertices[Clustering Coefficient], "&gt;=" &amp; R8)</f>
        <v>0</v>
      </c>
      <c r="T7" s="38">
        <f t="shared" ca="1" si="9"/>
        <v>4.6860465116278887</v>
      </c>
      <c r="U7" s="39">
        <f t="shared" ca="1" si="0"/>
        <v>20</v>
      </c>
    </row>
    <row r="8" spans="1:24" x14ac:dyDescent="0.3">
      <c r="A8" s="33" t="s">
        <v>148</v>
      </c>
      <c r="B8" s="33">
        <v>100</v>
      </c>
      <c r="D8" s="31">
        <f t="shared" si="1"/>
        <v>0</v>
      </c>
      <c r="E8" s="3">
        <f>COUNTIF(Vertices[Degree], "&gt;= " &amp; D8) - COUNTIF(Vertices[Degree], "&gt;=" &amp; D9)</f>
        <v>0</v>
      </c>
      <c r="F8" s="36">
        <f t="shared" si="2"/>
        <v>0</v>
      </c>
      <c r="G8" s="37">
        <f>COUNTIF(Vertices[In-Degree], "&gt;= " &amp; F8) - COUNTIF(Vertices[In-Degree], "&gt;=" &amp; F9)</f>
        <v>0</v>
      </c>
      <c r="H8" s="36">
        <f t="shared" si="3"/>
        <v>0</v>
      </c>
      <c r="I8" s="37">
        <f>COUNTIF(Vertices[Out-Degree], "&gt;= " &amp; H8) - COUNTIF(Vertices[Out-Degree], "&gt;=" &amp; H9)</f>
        <v>0</v>
      </c>
      <c r="J8" s="36">
        <f t="shared" si="4"/>
        <v>0</v>
      </c>
      <c r="K8" s="37">
        <f>COUNTIF(Vertices[Betweenness Centrality], "&gt;= " &amp; J8) - COUNTIF(Vertices[Betweenness Centrality], "&gt;=" &amp; J9)</f>
        <v>0</v>
      </c>
      <c r="L8" s="36">
        <f t="shared" si="5"/>
        <v>0</v>
      </c>
      <c r="M8" s="37">
        <f>COUNTIF(Vertices[Closeness Centrality], "&gt;= " &amp; L8) - COUNTIF(Vertices[Closeness Centrality], "&gt;=" &amp; L9)</f>
        <v>0</v>
      </c>
      <c r="N8" s="36">
        <f t="shared" si="6"/>
        <v>0</v>
      </c>
      <c r="O8" s="37">
        <f>COUNTIF(Vertices[Eigenvector Centrality], "&gt;= " &amp; N8) - COUNTIF(Vertices[Eigenvector Centrality], "&gt;=" &amp; N9)</f>
        <v>0</v>
      </c>
      <c r="P8" s="36">
        <f t="shared" si="7"/>
        <v>0</v>
      </c>
      <c r="Q8" s="37">
        <f>COUNTIF(Vertices[PageRank], "&gt;= " &amp; P8) - COUNTIF(Vertices[PageRank], "&gt;=" &amp; P9)</f>
        <v>0</v>
      </c>
      <c r="R8" s="36">
        <f t="shared" si="8"/>
        <v>0</v>
      </c>
      <c r="S8" s="42">
        <f>COUNTIF(Vertices[Clustering Coefficient], "&gt;= " &amp; R8) - COUNTIF(Vertices[Clustering Coefficient], "&gt;=" &amp; R9)</f>
        <v>0</v>
      </c>
      <c r="T8" s="36">
        <f t="shared" ca="1" si="9"/>
        <v>4.8232558139534705</v>
      </c>
      <c r="U8" s="37">
        <f t="shared" ca="1" si="0"/>
        <v>11</v>
      </c>
    </row>
    <row r="9" spans="1:24" x14ac:dyDescent="0.3">
      <c r="A9" s="128"/>
      <c r="B9" s="128"/>
      <c r="D9" s="31">
        <f t="shared" si="1"/>
        <v>0</v>
      </c>
      <c r="E9" s="3">
        <f>COUNTIF(Vertices[Degree], "&gt;= " &amp; D9) - COUNTIF(Vertices[Degree], "&gt;=" &amp; D10)</f>
        <v>0</v>
      </c>
      <c r="F9" s="38">
        <f t="shared" si="2"/>
        <v>0</v>
      </c>
      <c r="G9" s="39">
        <f>COUNTIF(Vertices[In-Degree], "&gt;= " &amp; F9) - COUNTIF(Vertices[In-Degree], "&gt;=" &amp; F10)</f>
        <v>0</v>
      </c>
      <c r="H9" s="38">
        <f t="shared" si="3"/>
        <v>0</v>
      </c>
      <c r="I9" s="39">
        <f>COUNTIF(Vertices[Out-Degree], "&gt;= " &amp; H9) - COUNTIF(Vertices[Out-Degree], "&gt;=" &amp; H10)</f>
        <v>0</v>
      </c>
      <c r="J9" s="38">
        <f t="shared" si="4"/>
        <v>0</v>
      </c>
      <c r="K9" s="39">
        <f>COUNTIF(Vertices[Betweenness Centrality], "&gt;= " &amp; J9) - COUNTIF(Vertices[Betweenness Centrality], "&gt;=" &amp; J10)</f>
        <v>0</v>
      </c>
      <c r="L9" s="38">
        <f t="shared" si="5"/>
        <v>0</v>
      </c>
      <c r="M9" s="39">
        <f>COUNTIF(Vertices[Closeness Centrality], "&gt;= " &amp; L9) - COUNTIF(Vertices[Closeness Centrality], "&gt;=" &amp; L10)</f>
        <v>0</v>
      </c>
      <c r="N9" s="38">
        <f t="shared" si="6"/>
        <v>0</v>
      </c>
      <c r="O9" s="39">
        <f>COUNTIF(Vertices[Eigenvector Centrality], "&gt;= " &amp; N9) - COUNTIF(Vertices[Eigenvector Centrality], "&gt;=" &amp; N10)</f>
        <v>0</v>
      </c>
      <c r="P9" s="38">
        <f t="shared" si="7"/>
        <v>0</v>
      </c>
      <c r="Q9" s="39">
        <f>COUNTIF(Vertices[PageRank], "&gt;= " &amp; P9) - COUNTIF(Vertices[PageRank], "&gt;=" &amp; P10)</f>
        <v>0</v>
      </c>
      <c r="R9" s="38">
        <f t="shared" si="8"/>
        <v>0</v>
      </c>
      <c r="S9" s="43">
        <f>COUNTIF(Vertices[Clustering Coefficient], "&gt;= " &amp; R9) - COUNTIF(Vertices[Clustering Coefficient], "&gt;=" &amp; R10)</f>
        <v>0</v>
      </c>
      <c r="T9" s="38">
        <f t="shared" ca="1" si="9"/>
        <v>4.9604651162790523</v>
      </c>
      <c r="U9" s="39">
        <f t="shared" ca="1" si="0"/>
        <v>17</v>
      </c>
    </row>
    <row r="10" spans="1:24" x14ac:dyDescent="0.3">
      <c r="A10" s="33" t="s">
        <v>149</v>
      </c>
      <c r="B10" s="33">
        <v>0</v>
      </c>
      <c r="D10" s="31">
        <f t="shared" si="1"/>
        <v>0</v>
      </c>
      <c r="E10" s="3">
        <f>COUNTIF(Vertices[Degree], "&gt;= " &amp; D10) - COUNTIF(Vertices[Degree], "&gt;=" &amp; D11)</f>
        <v>0</v>
      </c>
      <c r="F10" s="36">
        <f t="shared" si="2"/>
        <v>0</v>
      </c>
      <c r="G10" s="37">
        <f>COUNTIF(Vertices[In-Degree], "&gt;= " &amp; F10) - COUNTIF(Vertices[In-Degree], "&gt;=" &amp; F11)</f>
        <v>0</v>
      </c>
      <c r="H10" s="36">
        <f t="shared" si="3"/>
        <v>0</v>
      </c>
      <c r="I10" s="37">
        <f>COUNTIF(Vertices[Out-Degree], "&gt;= " &amp; H10) - COUNTIF(Vertices[Out-Degree], "&gt;=" &amp; H11)</f>
        <v>0</v>
      </c>
      <c r="J10" s="36">
        <f t="shared" si="4"/>
        <v>0</v>
      </c>
      <c r="K10" s="37">
        <f>COUNTIF(Vertices[Betweenness Centrality], "&gt;= " &amp; J10) - COUNTIF(Vertices[Betweenness Centrality], "&gt;=" &amp; J11)</f>
        <v>0</v>
      </c>
      <c r="L10" s="36">
        <f t="shared" si="5"/>
        <v>0</v>
      </c>
      <c r="M10" s="37">
        <f>COUNTIF(Vertices[Closeness Centrality], "&gt;= " &amp; L10) - COUNTIF(Vertices[Closeness Centrality], "&gt;=" &amp; L11)</f>
        <v>0</v>
      </c>
      <c r="N10" s="36">
        <f t="shared" si="6"/>
        <v>0</v>
      </c>
      <c r="O10" s="37">
        <f>COUNTIF(Vertices[Eigenvector Centrality], "&gt;= " &amp; N10) - COUNTIF(Vertices[Eigenvector Centrality], "&gt;=" &amp; N11)</f>
        <v>0</v>
      </c>
      <c r="P10" s="36">
        <f t="shared" si="7"/>
        <v>0</v>
      </c>
      <c r="Q10" s="37">
        <f>COUNTIF(Vertices[PageRank], "&gt;= " &amp; P10) - COUNTIF(Vertices[PageRank], "&gt;=" &amp; P11)</f>
        <v>0</v>
      </c>
      <c r="R10" s="36">
        <f t="shared" si="8"/>
        <v>0</v>
      </c>
      <c r="S10" s="42">
        <f>COUNTIF(Vertices[Clustering Coefficient], "&gt;= " &amp; R10) - COUNTIF(Vertices[Clustering Coefficient], "&gt;=" &amp; R11)</f>
        <v>0</v>
      </c>
      <c r="T10" s="36">
        <f t="shared" ca="1" si="9"/>
        <v>5.0976744186046341</v>
      </c>
      <c r="U10" s="37">
        <f t="shared" ca="1" si="0"/>
        <v>38</v>
      </c>
    </row>
    <row r="11" spans="1:24" x14ac:dyDescent="0.3">
      <c r="A11" s="128"/>
      <c r="B11" s="128"/>
      <c r="D11" s="31">
        <f t="shared" si="1"/>
        <v>0</v>
      </c>
      <c r="E11" s="3">
        <f>COUNTIF(Vertices[Degree], "&gt;= " &amp; D11) - COUNTIF(Vertices[Degree], "&gt;=" &amp; D12)</f>
        <v>0</v>
      </c>
      <c r="F11" s="38">
        <f t="shared" si="2"/>
        <v>0</v>
      </c>
      <c r="G11" s="39">
        <f>COUNTIF(Vertices[In-Degree], "&gt;= " &amp; F11) - COUNTIF(Vertices[In-Degree], "&gt;=" &amp; F12)</f>
        <v>0</v>
      </c>
      <c r="H11" s="38">
        <f t="shared" si="3"/>
        <v>0</v>
      </c>
      <c r="I11" s="39">
        <f>COUNTIF(Vertices[Out-Degree], "&gt;= " &amp; H11) - COUNTIF(Vertices[Out-Degree], "&gt;=" &amp; H12)</f>
        <v>0</v>
      </c>
      <c r="J11" s="38">
        <f t="shared" si="4"/>
        <v>0</v>
      </c>
      <c r="K11" s="39">
        <f>COUNTIF(Vertices[Betweenness Centrality], "&gt;= " &amp; J11) - COUNTIF(Vertices[Betweenness Centrality], "&gt;=" &amp; J12)</f>
        <v>0</v>
      </c>
      <c r="L11" s="38">
        <f t="shared" si="5"/>
        <v>0</v>
      </c>
      <c r="M11" s="39">
        <f>COUNTIF(Vertices[Closeness Centrality], "&gt;= " &amp; L11) - COUNTIF(Vertices[Closeness Centrality], "&gt;=" &amp; L12)</f>
        <v>0</v>
      </c>
      <c r="N11" s="38">
        <f t="shared" si="6"/>
        <v>0</v>
      </c>
      <c r="O11" s="39">
        <f>COUNTIF(Vertices[Eigenvector Centrality], "&gt;= " &amp; N11) - COUNTIF(Vertices[Eigenvector Centrality], "&gt;=" &amp; N12)</f>
        <v>0</v>
      </c>
      <c r="P11" s="38">
        <f t="shared" si="7"/>
        <v>0</v>
      </c>
      <c r="Q11" s="39">
        <f>COUNTIF(Vertices[PageRank], "&gt;= " &amp; P11) - COUNTIF(Vertices[PageRank], "&gt;=" &amp; P12)</f>
        <v>0</v>
      </c>
      <c r="R11" s="38">
        <f t="shared" si="8"/>
        <v>0</v>
      </c>
      <c r="S11" s="43">
        <f>COUNTIF(Vertices[Clustering Coefficient], "&gt;= " &amp; R11) - COUNTIF(Vertices[Clustering Coefficient], "&gt;=" &amp; R12)</f>
        <v>0</v>
      </c>
      <c r="T11" s="38">
        <f t="shared" ca="1" si="9"/>
        <v>5.2348837209302159</v>
      </c>
      <c r="U11" s="39">
        <f t="shared" ca="1" si="0"/>
        <v>19</v>
      </c>
    </row>
    <row r="12" spans="1:24" x14ac:dyDescent="0.3">
      <c r="A12" s="33" t="s">
        <v>168</v>
      </c>
      <c r="B12" s="33" t="s">
        <v>6212</v>
      </c>
      <c r="D12" s="31">
        <f t="shared" si="1"/>
        <v>0</v>
      </c>
      <c r="E12" s="3">
        <f>COUNTIF(Vertices[Degree], "&gt;= " &amp; D12) - COUNTIF(Vertices[Degree], "&gt;=" &amp; D13)</f>
        <v>0</v>
      </c>
      <c r="F12" s="36">
        <f t="shared" si="2"/>
        <v>0</v>
      </c>
      <c r="G12" s="37">
        <f>COUNTIF(Vertices[In-Degree], "&gt;= " &amp; F12) - COUNTIF(Vertices[In-Degree], "&gt;=" &amp; F13)</f>
        <v>0</v>
      </c>
      <c r="H12" s="36">
        <f t="shared" si="3"/>
        <v>0</v>
      </c>
      <c r="I12" s="37">
        <f>COUNTIF(Vertices[Out-Degree], "&gt;= " &amp; H12) - COUNTIF(Vertices[Out-Degree], "&gt;=" &amp; H13)</f>
        <v>0</v>
      </c>
      <c r="J12" s="36">
        <f t="shared" si="4"/>
        <v>0</v>
      </c>
      <c r="K12" s="37">
        <f>COUNTIF(Vertices[Betweenness Centrality], "&gt;= " &amp; J12) - COUNTIF(Vertices[Betweenness Centrality], "&gt;=" &amp; J13)</f>
        <v>0</v>
      </c>
      <c r="L12" s="36">
        <f t="shared" si="5"/>
        <v>0</v>
      </c>
      <c r="M12" s="37">
        <f>COUNTIF(Vertices[Closeness Centrality], "&gt;= " &amp; L12) - COUNTIF(Vertices[Closeness Centrality], "&gt;=" &amp; L13)</f>
        <v>0</v>
      </c>
      <c r="N12" s="36">
        <f t="shared" si="6"/>
        <v>0</v>
      </c>
      <c r="O12" s="37">
        <f>COUNTIF(Vertices[Eigenvector Centrality], "&gt;= " &amp; N12) - COUNTIF(Vertices[Eigenvector Centrality], "&gt;=" &amp; N13)</f>
        <v>0</v>
      </c>
      <c r="P12" s="36">
        <f t="shared" si="7"/>
        <v>0</v>
      </c>
      <c r="Q12" s="37">
        <f>COUNTIF(Vertices[PageRank], "&gt;= " &amp; P12) - COUNTIF(Vertices[PageRank], "&gt;=" &amp; P13)</f>
        <v>0</v>
      </c>
      <c r="R12" s="36">
        <f t="shared" si="8"/>
        <v>0</v>
      </c>
      <c r="S12" s="42">
        <f>COUNTIF(Vertices[Clustering Coefficient], "&gt;= " &amp; R12) - COUNTIF(Vertices[Clustering Coefficient], "&gt;=" &amp; R13)</f>
        <v>0</v>
      </c>
      <c r="T12" s="36">
        <f t="shared" ca="1" si="9"/>
        <v>5.3720930232557977</v>
      </c>
      <c r="U12" s="37">
        <f t="shared" ca="1" si="0"/>
        <v>39</v>
      </c>
    </row>
    <row r="13" spans="1:24" x14ac:dyDescent="0.3">
      <c r="A13" s="33" t="s">
        <v>169</v>
      </c>
      <c r="B13" s="33" t="s">
        <v>6212</v>
      </c>
      <c r="D13" s="31">
        <f t="shared" si="1"/>
        <v>0</v>
      </c>
      <c r="E13" s="3">
        <f>COUNTIF(Vertices[Degree], "&gt;= " &amp; D13) - COUNTIF(Vertices[Degree], "&gt;=" &amp; D14)</f>
        <v>0</v>
      </c>
      <c r="F13" s="38">
        <f t="shared" si="2"/>
        <v>0</v>
      </c>
      <c r="G13" s="39">
        <f>COUNTIF(Vertices[In-Degree], "&gt;= " &amp; F13) - COUNTIF(Vertices[In-Degree], "&gt;=" &amp; F14)</f>
        <v>0</v>
      </c>
      <c r="H13" s="38">
        <f t="shared" si="3"/>
        <v>0</v>
      </c>
      <c r="I13" s="39">
        <f>COUNTIF(Vertices[Out-Degree], "&gt;= " &amp; H13) - COUNTIF(Vertices[Out-Degree], "&gt;=" &amp; H14)</f>
        <v>0</v>
      </c>
      <c r="J13" s="38">
        <f t="shared" si="4"/>
        <v>0</v>
      </c>
      <c r="K13" s="39">
        <f>COUNTIF(Vertices[Betweenness Centrality], "&gt;= " &amp; J13) - COUNTIF(Vertices[Betweenness Centrality], "&gt;=" &amp; J14)</f>
        <v>0</v>
      </c>
      <c r="L13" s="38">
        <f t="shared" si="5"/>
        <v>0</v>
      </c>
      <c r="M13" s="39">
        <f>COUNTIF(Vertices[Closeness Centrality], "&gt;= " &amp; L13) - COUNTIF(Vertices[Closeness Centrality], "&gt;=" &amp; L14)</f>
        <v>0</v>
      </c>
      <c r="N13" s="38">
        <f t="shared" si="6"/>
        <v>0</v>
      </c>
      <c r="O13" s="39">
        <f>COUNTIF(Vertices[Eigenvector Centrality], "&gt;= " &amp; N13) - COUNTIF(Vertices[Eigenvector Centrality], "&gt;=" &amp; N14)</f>
        <v>0</v>
      </c>
      <c r="P13" s="38">
        <f t="shared" si="7"/>
        <v>0</v>
      </c>
      <c r="Q13" s="39">
        <f>COUNTIF(Vertices[PageRank], "&gt;= " &amp; P13) - COUNTIF(Vertices[PageRank], "&gt;=" &amp; P14)</f>
        <v>0</v>
      </c>
      <c r="R13" s="38">
        <f t="shared" si="8"/>
        <v>0</v>
      </c>
      <c r="S13" s="43">
        <f>COUNTIF(Vertices[Clustering Coefficient], "&gt;= " &amp; R13) - COUNTIF(Vertices[Clustering Coefficient], "&gt;=" &amp; R14)</f>
        <v>0</v>
      </c>
      <c r="T13" s="38">
        <f t="shared" ca="1" si="9"/>
        <v>5.5093023255813796</v>
      </c>
      <c r="U13" s="39">
        <f t="shared" ca="1" si="0"/>
        <v>20</v>
      </c>
    </row>
    <row r="14" spans="1:24" x14ac:dyDescent="0.3">
      <c r="A14" s="128"/>
      <c r="B14" s="128"/>
      <c r="D14" s="31">
        <f t="shared" si="1"/>
        <v>0</v>
      </c>
      <c r="E14" s="3">
        <f>COUNTIF(Vertices[Degree], "&gt;= " &amp; D14) - COUNTIF(Vertices[Degree], "&gt;=" &amp; D15)</f>
        <v>0</v>
      </c>
      <c r="F14" s="36">
        <f t="shared" si="2"/>
        <v>0</v>
      </c>
      <c r="G14" s="37">
        <f>COUNTIF(Vertices[In-Degree], "&gt;= " &amp; F14) - COUNTIF(Vertices[In-Degree], "&gt;=" &amp; F15)</f>
        <v>0</v>
      </c>
      <c r="H14" s="36">
        <f t="shared" si="3"/>
        <v>0</v>
      </c>
      <c r="I14" s="37">
        <f>COUNTIF(Vertices[Out-Degree], "&gt;= " &amp; H14) - COUNTIF(Vertices[Out-Degree], "&gt;=" &amp; H15)</f>
        <v>0</v>
      </c>
      <c r="J14" s="36">
        <f t="shared" si="4"/>
        <v>0</v>
      </c>
      <c r="K14" s="37">
        <f>COUNTIF(Vertices[Betweenness Centrality], "&gt;= " &amp; J14) - COUNTIF(Vertices[Betweenness Centrality], "&gt;=" &amp; J15)</f>
        <v>0</v>
      </c>
      <c r="L14" s="36">
        <f t="shared" si="5"/>
        <v>0</v>
      </c>
      <c r="M14" s="37">
        <f>COUNTIF(Vertices[Closeness Centrality], "&gt;= " &amp; L14) - COUNTIF(Vertices[Closeness Centrality], "&gt;=" &amp; L15)</f>
        <v>0</v>
      </c>
      <c r="N14" s="36">
        <f t="shared" si="6"/>
        <v>0</v>
      </c>
      <c r="O14" s="37">
        <f>COUNTIF(Vertices[Eigenvector Centrality], "&gt;= " &amp; N14) - COUNTIF(Vertices[Eigenvector Centrality], "&gt;=" &amp; N15)</f>
        <v>0</v>
      </c>
      <c r="P14" s="36">
        <f t="shared" si="7"/>
        <v>0</v>
      </c>
      <c r="Q14" s="37">
        <f>COUNTIF(Vertices[PageRank], "&gt;= " &amp; P14) - COUNTIF(Vertices[PageRank], "&gt;=" &amp; P15)</f>
        <v>0</v>
      </c>
      <c r="R14" s="36">
        <f t="shared" si="8"/>
        <v>0</v>
      </c>
      <c r="S14" s="42">
        <f>COUNTIF(Vertices[Clustering Coefficient], "&gt;= " &amp; R14) - COUNTIF(Vertices[Clustering Coefficient], "&gt;=" &amp; R15)</f>
        <v>0</v>
      </c>
      <c r="T14" s="36">
        <f t="shared" ca="1" si="9"/>
        <v>5.6465116279069614</v>
      </c>
      <c r="U14" s="37">
        <f t="shared" ca="1" si="0"/>
        <v>20</v>
      </c>
    </row>
    <row r="15" spans="1:24" x14ac:dyDescent="0.3">
      <c r="A15" s="33" t="s">
        <v>150</v>
      </c>
      <c r="B15" s="33">
        <v>79</v>
      </c>
      <c r="D15" s="31">
        <f t="shared" si="1"/>
        <v>0</v>
      </c>
      <c r="E15" s="3">
        <f>COUNTIF(Vertices[Degree], "&gt;= " &amp; D15) - COUNTIF(Vertices[Degree], "&gt;=" &amp; D16)</f>
        <v>0</v>
      </c>
      <c r="F15" s="38">
        <f t="shared" si="2"/>
        <v>0</v>
      </c>
      <c r="G15" s="39">
        <f>COUNTIF(Vertices[In-Degree], "&gt;= " &amp; F15) - COUNTIF(Vertices[In-Degree], "&gt;=" &amp; F16)</f>
        <v>0</v>
      </c>
      <c r="H15" s="38">
        <f t="shared" si="3"/>
        <v>0</v>
      </c>
      <c r="I15" s="39">
        <f>COUNTIF(Vertices[Out-Degree], "&gt;= " &amp; H15) - COUNTIF(Vertices[Out-Degree], "&gt;=" &amp; H16)</f>
        <v>0</v>
      </c>
      <c r="J15" s="38">
        <f t="shared" si="4"/>
        <v>0</v>
      </c>
      <c r="K15" s="39">
        <f>COUNTIF(Vertices[Betweenness Centrality], "&gt;= " &amp; J15) - COUNTIF(Vertices[Betweenness Centrality], "&gt;=" &amp; J16)</f>
        <v>0</v>
      </c>
      <c r="L15" s="38">
        <f t="shared" si="5"/>
        <v>0</v>
      </c>
      <c r="M15" s="39">
        <f>COUNTIF(Vertices[Closeness Centrality], "&gt;= " &amp; L15) - COUNTIF(Vertices[Closeness Centrality], "&gt;=" &amp; L16)</f>
        <v>0</v>
      </c>
      <c r="N15" s="38">
        <f t="shared" si="6"/>
        <v>0</v>
      </c>
      <c r="O15" s="39">
        <f>COUNTIF(Vertices[Eigenvector Centrality], "&gt;= " &amp; N15) - COUNTIF(Vertices[Eigenvector Centrality], "&gt;=" &amp; N16)</f>
        <v>0</v>
      </c>
      <c r="P15" s="38">
        <f t="shared" si="7"/>
        <v>0</v>
      </c>
      <c r="Q15" s="39">
        <f>COUNTIF(Vertices[PageRank], "&gt;= " &amp; P15) - COUNTIF(Vertices[PageRank], "&gt;=" &amp; P16)</f>
        <v>0</v>
      </c>
      <c r="R15" s="38">
        <f t="shared" si="8"/>
        <v>0</v>
      </c>
      <c r="S15" s="43">
        <f>COUNTIF(Vertices[Clustering Coefficient], "&gt;= " &amp; R15) - COUNTIF(Vertices[Clustering Coefficient], "&gt;=" &amp; R16)</f>
        <v>0</v>
      </c>
      <c r="T15" s="38">
        <f t="shared" ca="1" si="9"/>
        <v>5.7837209302325432</v>
      </c>
      <c r="U15" s="39">
        <f t="shared" ca="1" si="0"/>
        <v>40</v>
      </c>
    </row>
    <row r="16" spans="1:24" x14ac:dyDescent="0.3">
      <c r="A16" s="33" t="s">
        <v>151</v>
      </c>
      <c r="B16" s="33">
        <v>0</v>
      </c>
      <c r="D16" s="31">
        <f t="shared" si="1"/>
        <v>0</v>
      </c>
      <c r="E16" s="3">
        <f>COUNTIF(Vertices[Degree], "&gt;= " &amp; D16) - COUNTIF(Vertices[Degree], "&gt;=" &amp; D17)</f>
        <v>0</v>
      </c>
      <c r="F16" s="36">
        <f t="shared" si="2"/>
        <v>0</v>
      </c>
      <c r="G16" s="37">
        <f>COUNTIF(Vertices[In-Degree], "&gt;= " &amp; F16) - COUNTIF(Vertices[In-Degree], "&gt;=" &amp; F17)</f>
        <v>0</v>
      </c>
      <c r="H16" s="36">
        <f t="shared" si="3"/>
        <v>0</v>
      </c>
      <c r="I16" s="37">
        <f>COUNTIF(Vertices[Out-Degree], "&gt;= " &amp; H16) - COUNTIF(Vertices[Out-Degree], "&gt;=" &amp; H17)</f>
        <v>0</v>
      </c>
      <c r="J16" s="36">
        <f t="shared" si="4"/>
        <v>0</v>
      </c>
      <c r="K16" s="37">
        <f>COUNTIF(Vertices[Betweenness Centrality], "&gt;= " &amp; J16) - COUNTIF(Vertices[Betweenness Centrality], "&gt;=" &amp; J17)</f>
        <v>0</v>
      </c>
      <c r="L16" s="36">
        <f t="shared" si="5"/>
        <v>0</v>
      </c>
      <c r="M16" s="37">
        <f>COUNTIF(Vertices[Closeness Centrality], "&gt;= " &amp; L16) - COUNTIF(Vertices[Closeness Centrality], "&gt;=" &amp; L17)</f>
        <v>0</v>
      </c>
      <c r="N16" s="36">
        <f t="shared" si="6"/>
        <v>0</v>
      </c>
      <c r="O16" s="37">
        <f>COUNTIF(Vertices[Eigenvector Centrality], "&gt;= " &amp; N16) - COUNTIF(Vertices[Eigenvector Centrality], "&gt;=" &amp; N17)</f>
        <v>0</v>
      </c>
      <c r="P16" s="36">
        <f t="shared" si="7"/>
        <v>0</v>
      </c>
      <c r="Q16" s="37">
        <f>COUNTIF(Vertices[PageRank], "&gt;= " &amp; P16) - COUNTIF(Vertices[PageRank], "&gt;=" &amp; P17)</f>
        <v>0</v>
      </c>
      <c r="R16" s="36">
        <f t="shared" si="8"/>
        <v>0</v>
      </c>
      <c r="S16" s="42">
        <f>COUNTIF(Vertices[Clustering Coefficient], "&gt;= " &amp; R16) - COUNTIF(Vertices[Clustering Coefficient], "&gt;=" &amp; R17)</f>
        <v>0</v>
      </c>
      <c r="T16" s="36">
        <f t="shared" ca="1" si="9"/>
        <v>5.920930232558125</v>
      </c>
      <c r="U16" s="37">
        <f t="shared" ca="1" si="0"/>
        <v>29</v>
      </c>
    </row>
    <row r="17" spans="1:21" x14ac:dyDescent="0.3">
      <c r="A17" s="33" t="s">
        <v>152</v>
      </c>
      <c r="B17" s="33">
        <v>5</v>
      </c>
      <c r="D17" s="31">
        <f t="shared" si="1"/>
        <v>0</v>
      </c>
      <c r="E17" s="3">
        <f>COUNTIF(Vertices[Degree], "&gt;= " &amp; D17) - COUNTIF(Vertices[Degree], "&gt;=" &amp; D18)</f>
        <v>0</v>
      </c>
      <c r="F17" s="38">
        <f t="shared" si="2"/>
        <v>0</v>
      </c>
      <c r="G17" s="39">
        <f>COUNTIF(Vertices[In-Degree], "&gt;= " &amp; F17) - COUNTIF(Vertices[In-Degree], "&gt;=" &amp; F18)</f>
        <v>0</v>
      </c>
      <c r="H17" s="38">
        <f t="shared" si="3"/>
        <v>0</v>
      </c>
      <c r="I17" s="39">
        <f>COUNTIF(Vertices[Out-Degree], "&gt;= " &amp; H17) - COUNTIF(Vertices[Out-Degree], "&gt;=" &amp; H18)</f>
        <v>0</v>
      </c>
      <c r="J17" s="38">
        <f t="shared" si="4"/>
        <v>0</v>
      </c>
      <c r="K17" s="39">
        <f>COUNTIF(Vertices[Betweenness Centrality], "&gt;= " &amp; J17) - COUNTIF(Vertices[Betweenness Centrality], "&gt;=" &amp; J18)</f>
        <v>0</v>
      </c>
      <c r="L17" s="38">
        <f t="shared" si="5"/>
        <v>0</v>
      </c>
      <c r="M17" s="39">
        <f>COUNTIF(Vertices[Closeness Centrality], "&gt;= " &amp; L17) - COUNTIF(Vertices[Closeness Centrality], "&gt;=" &amp; L18)</f>
        <v>0</v>
      </c>
      <c r="N17" s="38">
        <f t="shared" si="6"/>
        <v>0</v>
      </c>
      <c r="O17" s="39">
        <f>COUNTIF(Vertices[Eigenvector Centrality], "&gt;= " &amp; N17) - COUNTIF(Vertices[Eigenvector Centrality], "&gt;=" &amp; N18)</f>
        <v>0</v>
      </c>
      <c r="P17" s="38">
        <f t="shared" si="7"/>
        <v>0</v>
      </c>
      <c r="Q17" s="39">
        <f>COUNTIF(Vertices[PageRank], "&gt;= " &amp; P17) - COUNTIF(Vertices[PageRank], "&gt;=" &amp; P18)</f>
        <v>0</v>
      </c>
      <c r="R17" s="38">
        <f t="shared" si="8"/>
        <v>0</v>
      </c>
      <c r="S17" s="43">
        <f>COUNTIF(Vertices[Clustering Coefficient], "&gt;= " &amp; R17) - COUNTIF(Vertices[Clustering Coefficient], "&gt;=" &amp; R18)</f>
        <v>0</v>
      </c>
      <c r="T17" s="38">
        <f t="shared" ca="1" si="9"/>
        <v>6.0581395348837068</v>
      </c>
      <c r="U17" s="39">
        <f t="shared" ca="1" si="0"/>
        <v>29</v>
      </c>
    </row>
    <row r="18" spans="1:21" x14ac:dyDescent="0.3">
      <c r="A18" s="33" t="s">
        <v>153</v>
      </c>
      <c r="B18" s="33">
        <v>4</v>
      </c>
      <c r="D18" s="31">
        <f t="shared" si="1"/>
        <v>0</v>
      </c>
      <c r="E18" s="3">
        <f>COUNTIF(Vertices[Degree], "&gt;= " &amp; D18) - COUNTIF(Vertices[Degree], "&gt;=" &amp; D19)</f>
        <v>0</v>
      </c>
      <c r="F18" s="36">
        <f t="shared" si="2"/>
        <v>0</v>
      </c>
      <c r="G18" s="37">
        <f>COUNTIF(Vertices[In-Degree], "&gt;= " &amp; F18) - COUNTIF(Vertices[In-Degree], "&gt;=" &amp; F19)</f>
        <v>0</v>
      </c>
      <c r="H18" s="36">
        <f t="shared" si="3"/>
        <v>0</v>
      </c>
      <c r="I18" s="37">
        <f>COUNTIF(Vertices[Out-Degree], "&gt;= " &amp; H18) - COUNTIF(Vertices[Out-Degree], "&gt;=" &amp; H19)</f>
        <v>0</v>
      </c>
      <c r="J18" s="36">
        <f t="shared" si="4"/>
        <v>0</v>
      </c>
      <c r="K18" s="37">
        <f>COUNTIF(Vertices[Betweenness Centrality], "&gt;= " &amp; J18) - COUNTIF(Vertices[Betweenness Centrality], "&gt;=" &amp; J19)</f>
        <v>0</v>
      </c>
      <c r="L18" s="36">
        <f t="shared" si="5"/>
        <v>0</v>
      </c>
      <c r="M18" s="37">
        <f>COUNTIF(Vertices[Closeness Centrality], "&gt;= " &amp; L18) - COUNTIF(Vertices[Closeness Centrality], "&gt;=" &amp; L19)</f>
        <v>0</v>
      </c>
      <c r="N18" s="36">
        <f t="shared" si="6"/>
        <v>0</v>
      </c>
      <c r="O18" s="37">
        <f>COUNTIF(Vertices[Eigenvector Centrality], "&gt;= " &amp; N18) - COUNTIF(Vertices[Eigenvector Centrality], "&gt;=" &amp; N19)</f>
        <v>0</v>
      </c>
      <c r="P18" s="36">
        <f t="shared" si="7"/>
        <v>0</v>
      </c>
      <c r="Q18" s="37">
        <f>COUNTIF(Vertices[PageRank], "&gt;= " &amp; P18) - COUNTIF(Vertices[PageRank], "&gt;=" &amp; P19)</f>
        <v>0</v>
      </c>
      <c r="R18" s="36">
        <f t="shared" si="8"/>
        <v>0</v>
      </c>
      <c r="S18" s="42">
        <f>COUNTIF(Vertices[Clustering Coefficient], "&gt;= " &amp; R18) - COUNTIF(Vertices[Clustering Coefficient], "&gt;=" &amp; R19)</f>
        <v>0</v>
      </c>
      <c r="T18" s="36">
        <f t="shared" ca="1" si="9"/>
        <v>6.1953488372092886</v>
      </c>
      <c r="U18" s="37">
        <f t="shared" ca="1" si="0"/>
        <v>59</v>
      </c>
    </row>
    <row r="19" spans="1:21" x14ac:dyDescent="0.3">
      <c r="A19" s="128"/>
      <c r="B19" s="128"/>
      <c r="D19" s="31">
        <f t="shared" si="1"/>
        <v>0</v>
      </c>
      <c r="E19" s="3">
        <f>COUNTIF(Vertices[Degree], "&gt;= " &amp; D19) - COUNTIF(Vertices[Degree], "&gt;=" &amp; D20)</f>
        <v>0</v>
      </c>
      <c r="F19" s="38">
        <f t="shared" si="2"/>
        <v>0</v>
      </c>
      <c r="G19" s="39">
        <f>COUNTIF(Vertices[In-Degree], "&gt;= " &amp; F19) - COUNTIF(Vertices[In-Degree], "&gt;=" &amp; F20)</f>
        <v>0</v>
      </c>
      <c r="H19" s="38">
        <f t="shared" si="3"/>
        <v>0</v>
      </c>
      <c r="I19" s="39">
        <f>COUNTIF(Vertices[Out-Degree], "&gt;= " &amp; H19) - COUNTIF(Vertices[Out-Degree], "&gt;=" &amp; H20)</f>
        <v>0</v>
      </c>
      <c r="J19" s="38">
        <f t="shared" si="4"/>
        <v>0</v>
      </c>
      <c r="K19" s="39">
        <f>COUNTIF(Vertices[Betweenness Centrality], "&gt;= " &amp; J19) - COUNTIF(Vertices[Betweenness Centrality], "&gt;=" &amp; J20)</f>
        <v>0</v>
      </c>
      <c r="L19" s="38">
        <f t="shared" si="5"/>
        <v>0</v>
      </c>
      <c r="M19" s="39">
        <f>COUNTIF(Vertices[Closeness Centrality], "&gt;= " &amp; L19) - COUNTIF(Vertices[Closeness Centrality], "&gt;=" &amp; L20)</f>
        <v>0</v>
      </c>
      <c r="N19" s="38">
        <f t="shared" si="6"/>
        <v>0</v>
      </c>
      <c r="O19" s="39">
        <f>COUNTIF(Vertices[Eigenvector Centrality], "&gt;= " &amp; N19) - COUNTIF(Vertices[Eigenvector Centrality], "&gt;=" &amp; N20)</f>
        <v>0</v>
      </c>
      <c r="P19" s="38">
        <f t="shared" si="7"/>
        <v>0</v>
      </c>
      <c r="Q19" s="39">
        <f>COUNTIF(Vertices[PageRank], "&gt;= " &amp; P19) - COUNTIF(Vertices[PageRank], "&gt;=" &amp; P20)</f>
        <v>0</v>
      </c>
      <c r="R19" s="38">
        <f t="shared" si="8"/>
        <v>0</v>
      </c>
      <c r="S19" s="43">
        <f>COUNTIF(Vertices[Clustering Coefficient], "&gt;= " &amp; R19) - COUNTIF(Vertices[Clustering Coefficient], "&gt;=" &amp; R20)</f>
        <v>0</v>
      </c>
      <c r="T19" s="38">
        <f t="shared" ca="1" si="9"/>
        <v>6.3325581395348705</v>
      </c>
      <c r="U19" s="39">
        <f t="shared" ca="1" si="0"/>
        <v>29</v>
      </c>
    </row>
    <row r="20" spans="1:21" x14ac:dyDescent="0.3">
      <c r="A20" s="33" t="s">
        <v>154</v>
      </c>
      <c r="B20" s="33">
        <v>2</v>
      </c>
      <c r="D20" s="31">
        <f t="shared" si="1"/>
        <v>0</v>
      </c>
      <c r="E20" s="3">
        <f>COUNTIF(Vertices[Degree], "&gt;= " &amp; D20) - COUNTIF(Vertices[Degree], "&gt;=" &amp; D21)</f>
        <v>0</v>
      </c>
      <c r="F20" s="36">
        <f t="shared" si="2"/>
        <v>0</v>
      </c>
      <c r="G20" s="37">
        <f>COUNTIF(Vertices[In-Degree], "&gt;= " &amp; F20) - COUNTIF(Vertices[In-Degree], "&gt;=" &amp; F21)</f>
        <v>0</v>
      </c>
      <c r="H20" s="36">
        <f t="shared" si="3"/>
        <v>0</v>
      </c>
      <c r="I20" s="37">
        <f>COUNTIF(Vertices[Out-Degree], "&gt;= " &amp; H20) - COUNTIF(Vertices[Out-Degree], "&gt;=" &amp; H21)</f>
        <v>0</v>
      </c>
      <c r="J20" s="36">
        <f t="shared" si="4"/>
        <v>0</v>
      </c>
      <c r="K20" s="37">
        <f>COUNTIF(Vertices[Betweenness Centrality], "&gt;= " &amp; J20) - COUNTIF(Vertices[Betweenness Centrality], "&gt;=" &amp; J21)</f>
        <v>0</v>
      </c>
      <c r="L20" s="36">
        <f t="shared" si="5"/>
        <v>0</v>
      </c>
      <c r="M20" s="37">
        <f>COUNTIF(Vertices[Closeness Centrality], "&gt;= " &amp; L20) - COUNTIF(Vertices[Closeness Centrality], "&gt;=" &amp; L21)</f>
        <v>0</v>
      </c>
      <c r="N20" s="36">
        <f t="shared" si="6"/>
        <v>0</v>
      </c>
      <c r="O20" s="37">
        <f>COUNTIF(Vertices[Eigenvector Centrality], "&gt;= " &amp; N20) - COUNTIF(Vertices[Eigenvector Centrality], "&gt;=" &amp; N21)</f>
        <v>0</v>
      </c>
      <c r="P20" s="36">
        <f t="shared" si="7"/>
        <v>0</v>
      </c>
      <c r="Q20" s="37">
        <f>COUNTIF(Vertices[PageRank], "&gt;= " &amp; P20) - COUNTIF(Vertices[PageRank], "&gt;=" &amp; P21)</f>
        <v>0</v>
      </c>
      <c r="R20" s="36">
        <f t="shared" si="8"/>
        <v>0</v>
      </c>
      <c r="S20" s="42">
        <f>COUNTIF(Vertices[Clustering Coefficient], "&gt;= " &amp; R20) - COUNTIF(Vertices[Clustering Coefficient], "&gt;=" &amp; R21)</f>
        <v>0</v>
      </c>
      <c r="T20" s="36">
        <f t="shared" ca="1" si="9"/>
        <v>6.4697674418604523</v>
      </c>
      <c r="U20" s="37">
        <f t="shared" ca="1" si="0"/>
        <v>561</v>
      </c>
    </row>
    <row r="21" spans="1:21" x14ac:dyDescent="0.3">
      <c r="A21" s="33" t="s">
        <v>155</v>
      </c>
      <c r="B21" s="33">
        <v>0.71162800000000004</v>
      </c>
      <c r="D21" s="31">
        <f t="shared" si="1"/>
        <v>0</v>
      </c>
      <c r="E21" s="3">
        <f>COUNTIF(Vertices[Degree], "&gt;= " &amp; D21) - COUNTIF(Vertices[Degree], "&gt;=" &amp; D22)</f>
        <v>0</v>
      </c>
      <c r="F21" s="38">
        <f t="shared" si="2"/>
        <v>0</v>
      </c>
      <c r="G21" s="39">
        <f>COUNTIF(Vertices[In-Degree], "&gt;= " &amp; F21) - COUNTIF(Vertices[In-Degree], "&gt;=" &amp; F22)</f>
        <v>0</v>
      </c>
      <c r="H21" s="38">
        <f t="shared" si="3"/>
        <v>0</v>
      </c>
      <c r="I21" s="39">
        <f>COUNTIF(Vertices[Out-Degree], "&gt;= " &amp; H21) - COUNTIF(Vertices[Out-Degree], "&gt;=" &amp; H22)</f>
        <v>0</v>
      </c>
      <c r="J21" s="38">
        <f t="shared" si="4"/>
        <v>0</v>
      </c>
      <c r="K21" s="39">
        <f>COUNTIF(Vertices[Betweenness Centrality], "&gt;= " &amp; J21) - COUNTIF(Vertices[Betweenness Centrality], "&gt;=" &amp; J22)</f>
        <v>0</v>
      </c>
      <c r="L21" s="38">
        <f t="shared" si="5"/>
        <v>0</v>
      </c>
      <c r="M21" s="39">
        <f>COUNTIF(Vertices[Closeness Centrality], "&gt;= " &amp; L21) - COUNTIF(Vertices[Closeness Centrality], "&gt;=" &amp; L22)</f>
        <v>0</v>
      </c>
      <c r="N21" s="38">
        <f t="shared" si="6"/>
        <v>0</v>
      </c>
      <c r="O21" s="39">
        <f>COUNTIF(Vertices[Eigenvector Centrality], "&gt;= " &amp; N21) - COUNTIF(Vertices[Eigenvector Centrality], "&gt;=" &amp; N22)</f>
        <v>0</v>
      </c>
      <c r="P21" s="38">
        <f t="shared" si="7"/>
        <v>0</v>
      </c>
      <c r="Q21" s="39">
        <f>COUNTIF(Vertices[PageRank], "&gt;= " &amp; P21) - COUNTIF(Vertices[PageRank], "&gt;=" &amp; P22)</f>
        <v>0</v>
      </c>
      <c r="R21" s="38">
        <f t="shared" si="8"/>
        <v>0</v>
      </c>
      <c r="S21" s="43">
        <f>COUNTIF(Vertices[Clustering Coefficient], "&gt;= " &amp; R21) - COUNTIF(Vertices[Clustering Coefficient], "&gt;=" &amp; R22)</f>
        <v>0</v>
      </c>
      <c r="T21" s="38">
        <f t="shared" ca="1" si="9"/>
        <v>6.6069767441860341</v>
      </c>
      <c r="U21" s="39">
        <f t="shared" ca="1" si="0"/>
        <v>30</v>
      </c>
    </row>
    <row r="22" spans="1:21" x14ac:dyDescent="0.3">
      <c r="A22" s="128"/>
      <c r="B22" s="128"/>
      <c r="D22" s="31">
        <f t="shared" si="1"/>
        <v>0</v>
      </c>
      <c r="E22" s="3">
        <f>COUNTIF(Vertices[Degree], "&gt;= " &amp; D22) - COUNTIF(Vertices[Degree], "&gt;=" &amp; D23)</f>
        <v>0</v>
      </c>
      <c r="F22" s="36">
        <f t="shared" si="2"/>
        <v>0</v>
      </c>
      <c r="G22" s="37">
        <f>COUNTIF(Vertices[In-Degree], "&gt;= " &amp; F22) - COUNTIF(Vertices[In-Degree], "&gt;=" &amp; F23)</f>
        <v>0</v>
      </c>
      <c r="H22" s="36">
        <f t="shared" si="3"/>
        <v>0</v>
      </c>
      <c r="I22" s="37">
        <f>COUNTIF(Vertices[Out-Degree], "&gt;= " &amp; H22) - COUNTIF(Vertices[Out-Degree], "&gt;=" &amp; H23)</f>
        <v>0</v>
      </c>
      <c r="J22" s="36">
        <f t="shared" si="4"/>
        <v>0</v>
      </c>
      <c r="K22" s="37">
        <f>COUNTIF(Vertices[Betweenness Centrality], "&gt;= " &amp; J22) - COUNTIF(Vertices[Betweenness Centrality], "&gt;=" &amp; J23)</f>
        <v>0</v>
      </c>
      <c r="L22" s="36">
        <f t="shared" si="5"/>
        <v>0</v>
      </c>
      <c r="M22" s="37">
        <f>COUNTIF(Vertices[Closeness Centrality], "&gt;= " &amp; L22) - COUNTIF(Vertices[Closeness Centrality], "&gt;=" &amp; L23)</f>
        <v>0</v>
      </c>
      <c r="N22" s="36">
        <f t="shared" si="6"/>
        <v>0</v>
      </c>
      <c r="O22" s="37">
        <f>COUNTIF(Vertices[Eigenvector Centrality], "&gt;= " &amp; N22) - COUNTIF(Vertices[Eigenvector Centrality], "&gt;=" &amp; N23)</f>
        <v>0</v>
      </c>
      <c r="P22" s="36">
        <f t="shared" si="7"/>
        <v>0</v>
      </c>
      <c r="Q22" s="37">
        <f>COUNTIF(Vertices[PageRank], "&gt;= " &amp; P22) - COUNTIF(Vertices[PageRank], "&gt;=" &amp; P23)</f>
        <v>0</v>
      </c>
      <c r="R22" s="36">
        <f t="shared" si="8"/>
        <v>0</v>
      </c>
      <c r="S22" s="42">
        <f>COUNTIF(Vertices[Clustering Coefficient], "&gt;= " &amp; R22) - COUNTIF(Vertices[Clustering Coefficient], "&gt;=" &amp; R23)</f>
        <v>0</v>
      </c>
      <c r="T22" s="36">
        <f t="shared" ca="1" si="9"/>
        <v>6.7441860465116159</v>
      </c>
      <c r="U22" s="37">
        <f t="shared" ca="1" si="0"/>
        <v>31</v>
      </c>
    </row>
    <row r="23" spans="1:21" x14ac:dyDescent="0.3">
      <c r="A23" s="33" t="s">
        <v>156</v>
      </c>
      <c r="B23" s="33">
        <v>6.2845172348124168E-3</v>
      </c>
      <c r="D23" s="31">
        <f t="shared" si="1"/>
        <v>0</v>
      </c>
      <c r="E23" s="3">
        <f>COUNTIF(Vertices[Degree], "&gt;= " &amp; D23) - COUNTIF(Vertices[Degree], "&gt;=" &amp; D24)</f>
        <v>0</v>
      </c>
      <c r="F23" s="38">
        <f t="shared" si="2"/>
        <v>0</v>
      </c>
      <c r="G23" s="39">
        <f>COUNTIF(Vertices[In-Degree], "&gt;= " &amp; F23) - COUNTIF(Vertices[In-Degree], "&gt;=" &amp; F24)</f>
        <v>0</v>
      </c>
      <c r="H23" s="38">
        <f t="shared" si="3"/>
        <v>0</v>
      </c>
      <c r="I23" s="39">
        <f>COUNTIF(Vertices[Out-Degree], "&gt;= " &amp; H23) - COUNTIF(Vertices[Out-Degree], "&gt;=" &amp; H24)</f>
        <v>0</v>
      </c>
      <c r="J23" s="38">
        <f t="shared" si="4"/>
        <v>0</v>
      </c>
      <c r="K23" s="39">
        <f>COUNTIF(Vertices[Betweenness Centrality], "&gt;= " &amp; J23) - COUNTIF(Vertices[Betweenness Centrality], "&gt;=" &amp; J24)</f>
        <v>0</v>
      </c>
      <c r="L23" s="38">
        <f t="shared" si="5"/>
        <v>0</v>
      </c>
      <c r="M23" s="39">
        <f>COUNTIF(Vertices[Closeness Centrality], "&gt;= " &amp; L23) - COUNTIF(Vertices[Closeness Centrality], "&gt;=" &amp; L24)</f>
        <v>0</v>
      </c>
      <c r="N23" s="38">
        <f t="shared" si="6"/>
        <v>0</v>
      </c>
      <c r="O23" s="39">
        <f>COUNTIF(Vertices[Eigenvector Centrality], "&gt;= " &amp; N23) - COUNTIF(Vertices[Eigenvector Centrality], "&gt;=" &amp; N24)</f>
        <v>0</v>
      </c>
      <c r="P23" s="38">
        <f t="shared" si="7"/>
        <v>0</v>
      </c>
      <c r="Q23" s="39">
        <f>COUNTIF(Vertices[PageRank], "&gt;= " &amp; P23) - COUNTIF(Vertices[PageRank], "&gt;=" &amp; P24)</f>
        <v>0</v>
      </c>
      <c r="R23" s="38">
        <f t="shared" si="8"/>
        <v>0</v>
      </c>
      <c r="S23" s="43">
        <f>COUNTIF(Vertices[Clustering Coefficient], "&gt;= " &amp; R23) - COUNTIF(Vertices[Clustering Coefficient], "&gt;=" &amp; R24)</f>
        <v>0</v>
      </c>
      <c r="T23" s="38">
        <f t="shared" ca="1" si="9"/>
        <v>6.8813953488371977</v>
      </c>
      <c r="U23" s="39">
        <f t="shared" ca="1" si="0"/>
        <v>64</v>
      </c>
    </row>
    <row r="24" spans="1:21" x14ac:dyDescent="0.3">
      <c r="A24" s="33" t="s">
        <v>6210</v>
      </c>
      <c r="B24" s="33">
        <v>0.97470000000000001</v>
      </c>
      <c r="D24" s="31">
        <f t="shared" si="1"/>
        <v>0</v>
      </c>
      <c r="E24" s="3">
        <f>COUNTIF(Vertices[Degree], "&gt;= " &amp; D24) - COUNTIF(Vertices[Degree], "&gt;=" &amp; D25)</f>
        <v>0</v>
      </c>
      <c r="F24" s="36">
        <f t="shared" si="2"/>
        <v>0</v>
      </c>
      <c r="G24" s="37">
        <f>COUNTIF(Vertices[In-Degree], "&gt;= " &amp; F24) - COUNTIF(Vertices[In-Degree], "&gt;=" &amp; F25)</f>
        <v>0</v>
      </c>
      <c r="H24" s="36">
        <f t="shared" si="3"/>
        <v>0</v>
      </c>
      <c r="I24" s="37">
        <f>COUNTIF(Vertices[Out-Degree], "&gt;= " &amp; H24) - COUNTIF(Vertices[Out-Degree], "&gt;=" &amp; H25)</f>
        <v>0</v>
      </c>
      <c r="J24" s="36">
        <f t="shared" si="4"/>
        <v>0</v>
      </c>
      <c r="K24" s="37">
        <f>COUNTIF(Vertices[Betweenness Centrality], "&gt;= " &amp; J24) - COUNTIF(Vertices[Betweenness Centrality], "&gt;=" &amp; J25)</f>
        <v>0</v>
      </c>
      <c r="L24" s="36">
        <f t="shared" si="5"/>
        <v>0</v>
      </c>
      <c r="M24" s="37">
        <f>COUNTIF(Vertices[Closeness Centrality], "&gt;= " &amp; L24) - COUNTIF(Vertices[Closeness Centrality], "&gt;=" &amp; L25)</f>
        <v>0</v>
      </c>
      <c r="N24" s="36">
        <f t="shared" si="6"/>
        <v>0</v>
      </c>
      <c r="O24" s="37">
        <f>COUNTIF(Vertices[Eigenvector Centrality], "&gt;= " &amp; N24) - COUNTIF(Vertices[Eigenvector Centrality], "&gt;=" &amp; N25)</f>
        <v>0</v>
      </c>
      <c r="P24" s="36">
        <f t="shared" si="7"/>
        <v>0</v>
      </c>
      <c r="Q24" s="37">
        <f>COUNTIF(Vertices[PageRank], "&gt;= " &amp; P24) - COUNTIF(Vertices[PageRank], "&gt;=" &amp; P25)</f>
        <v>0</v>
      </c>
      <c r="R24" s="36">
        <f t="shared" si="8"/>
        <v>0</v>
      </c>
      <c r="S24" s="42">
        <f>COUNTIF(Vertices[Clustering Coefficient], "&gt;= " &amp; R24) - COUNTIF(Vertices[Clustering Coefficient], "&gt;=" &amp; R25)</f>
        <v>0</v>
      </c>
      <c r="T24" s="36">
        <f t="shared" ca="1" si="9"/>
        <v>7.0186046511627795</v>
      </c>
      <c r="U24" s="37">
        <f t="shared" ca="1" si="0"/>
        <v>40</v>
      </c>
    </row>
    <row r="25" spans="1:21" x14ac:dyDescent="0.3">
      <c r="A25" s="128"/>
      <c r="B25" s="128"/>
      <c r="D25" s="31">
        <f t="shared" si="1"/>
        <v>0</v>
      </c>
      <c r="E25" s="3">
        <f>COUNTIF(Vertices[Degree], "&gt;= " &amp; D25) - COUNTIF(Vertices[Degree], "&gt;=" &amp; D26)</f>
        <v>0</v>
      </c>
      <c r="F25" s="38">
        <f t="shared" si="2"/>
        <v>0</v>
      </c>
      <c r="G25" s="39">
        <f>COUNTIF(Vertices[In-Degree], "&gt;= " &amp; F25) - COUNTIF(Vertices[In-Degree], "&gt;=" &amp; F26)</f>
        <v>0</v>
      </c>
      <c r="H25" s="38">
        <f t="shared" si="3"/>
        <v>0</v>
      </c>
      <c r="I25" s="39">
        <f>COUNTIF(Vertices[Out-Degree], "&gt;= " &amp; H25) - COUNTIF(Vertices[Out-Degree], "&gt;=" &amp; H26)</f>
        <v>0</v>
      </c>
      <c r="J25" s="38">
        <f t="shared" si="4"/>
        <v>0</v>
      </c>
      <c r="K25" s="39">
        <f>COUNTIF(Vertices[Betweenness Centrality], "&gt;= " &amp; J25) - COUNTIF(Vertices[Betweenness Centrality], "&gt;=" &amp; J26)</f>
        <v>0</v>
      </c>
      <c r="L25" s="38">
        <f t="shared" si="5"/>
        <v>0</v>
      </c>
      <c r="M25" s="39">
        <f>COUNTIF(Vertices[Closeness Centrality], "&gt;= " &amp; L25) - COUNTIF(Vertices[Closeness Centrality], "&gt;=" &amp; L26)</f>
        <v>0</v>
      </c>
      <c r="N25" s="38">
        <f t="shared" si="6"/>
        <v>0</v>
      </c>
      <c r="O25" s="39">
        <f>COUNTIF(Vertices[Eigenvector Centrality], "&gt;= " &amp; N25) - COUNTIF(Vertices[Eigenvector Centrality], "&gt;=" &amp; N26)</f>
        <v>0</v>
      </c>
      <c r="P25" s="38">
        <f t="shared" si="7"/>
        <v>0</v>
      </c>
      <c r="Q25" s="39">
        <f>COUNTIF(Vertices[PageRank], "&gt;= " &amp; P25) - COUNTIF(Vertices[PageRank], "&gt;=" &amp; P26)</f>
        <v>0</v>
      </c>
      <c r="R25" s="38">
        <f t="shared" si="8"/>
        <v>0</v>
      </c>
      <c r="S25" s="43">
        <f>COUNTIF(Vertices[Clustering Coefficient], "&gt;= " &amp; R25) - COUNTIF(Vertices[Clustering Coefficient], "&gt;=" &amp; R26)</f>
        <v>0</v>
      </c>
      <c r="T25" s="38">
        <f t="shared" ca="1" si="9"/>
        <v>7.1558139534883614</v>
      </c>
      <c r="U25" s="39">
        <f t="shared" ca="1" si="0"/>
        <v>36</v>
      </c>
    </row>
    <row r="26" spans="1:21" x14ac:dyDescent="0.3">
      <c r="A26" s="33" t="s">
        <v>6211</v>
      </c>
      <c r="B26" s="33" t="s">
        <v>6213</v>
      </c>
      <c r="D26" s="31">
        <f t="shared" si="1"/>
        <v>0</v>
      </c>
      <c r="E26" s="3">
        <f>COUNTIF(Vertices[Degree], "&gt;= " &amp; D26) - COUNTIF(Vertices[Degree], "&gt;=" &amp; D27)</f>
        <v>0</v>
      </c>
      <c r="F26" s="36">
        <f t="shared" si="2"/>
        <v>0</v>
      </c>
      <c r="G26" s="37">
        <f>COUNTIF(Vertices[In-Degree], "&gt;= " &amp; F26) - COUNTIF(Vertices[In-Degree], "&gt;=" &amp; F27)</f>
        <v>0</v>
      </c>
      <c r="H26" s="36">
        <f t="shared" si="3"/>
        <v>0</v>
      </c>
      <c r="I26" s="37">
        <f>COUNTIF(Vertices[Out-Degree], "&gt;= " &amp; H26) - COUNTIF(Vertices[Out-Degree], "&gt;=" &amp; H27)</f>
        <v>0</v>
      </c>
      <c r="J26" s="36">
        <f t="shared" si="4"/>
        <v>0</v>
      </c>
      <c r="K26" s="37">
        <f>COUNTIF(Vertices[Betweenness Centrality], "&gt;= " &amp; J26) - COUNTIF(Vertices[Betweenness Centrality], "&gt;=" &amp; J27)</f>
        <v>0</v>
      </c>
      <c r="L26" s="36">
        <f t="shared" si="5"/>
        <v>0</v>
      </c>
      <c r="M26" s="37">
        <f>COUNTIF(Vertices[Closeness Centrality], "&gt;= " &amp; L26) - COUNTIF(Vertices[Closeness Centrality], "&gt;=" &amp; L27)</f>
        <v>0</v>
      </c>
      <c r="N26" s="36">
        <f t="shared" si="6"/>
        <v>0</v>
      </c>
      <c r="O26" s="37">
        <f>COUNTIF(Vertices[Eigenvector Centrality], "&gt;= " &amp; N26) - COUNTIF(Vertices[Eigenvector Centrality], "&gt;=" &amp; N27)</f>
        <v>0</v>
      </c>
      <c r="P26" s="36">
        <f t="shared" si="7"/>
        <v>0</v>
      </c>
      <c r="Q26" s="37">
        <f>COUNTIF(Vertices[PageRank], "&gt;= " &amp; P26) - COUNTIF(Vertices[PageRank], "&gt;=" &amp; P27)</f>
        <v>0</v>
      </c>
      <c r="R26" s="36">
        <f t="shared" si="8"/>
        <v>0</v>
      </c>
      <c r="S26" s="42">
        <f>COUNTIF(Vertices[Clustering Coefficient], "&gt;= " &amp; R26) - COUNTIF(Vertices[Clustering Coefficient], "&gt;=" &amp; R27)</f>
        <v>0</v>
      </c>
      <c r="T26" s="36">
        <f t="shared" ca="1" si="9"/>
        <v>7.2930232558139432</v>
      </c>
      <c r="U26" s="37">
        <f t="shared" ca="1" si="0"/>
        <v>71</v>
      </c>
    </row>
    <row r="27" spans="1:21" x14ac:dyDescent="0.3">
      <c r="D27" s="31">
        <f t="shared" si="1"/>
        <v>0</v>
      </c>
      <c r="E27" s="3">
        <f>COUNTIF(Vertices[Degree], "&gt;= " &amp; D27) - COUNTIF(Vertices[Degree], "&gt;=" &amp; D28)</f>
        <v>0</v>
      </c>
      <c r="F27" s="38">
        <f t="shared" si="2"/>
        <v>0</v>
      </c>
      <c r="G27" s="39">
        <f>COUNTIF(Vertices[In-Degree], "&gt;= " &amp; F27) - COUNTIF(Vertices[In-Degree], "&gt;=" &amp; F28)</f>
        <v>0</v>
      </c>
      <c r="H27" s="38">
        <f t="shared" si="3"/>
        <v>0</v>
      </c>
      <c r="I27" s="39">
        <f>COUNTIF(Vertices[Out-Degree], "&gt;= " &amp; H27) - COUNTIF(Vertices[Out-Degree], "&gt;=" &amp; H28)</f>
        <v>0</v>
      </c>
      <c r="J27" s="38">
        <f t="shared" si="4"/>
        <v>0</v>
      </c>
      <c r="K27" s="39">
        <f>COUNTIF(Vertices[Betweenness Centrality], "&gt;= " &amp; J27) - COUNTIF(Vertices[Betweenness Centrality], "&gt;=" &amp; J28)</f>
        <v>0</v>
      </c>
      <c r="L27" s="38">
        <f t="shared" si="5"/>
        <v>0</v>
      </c>
      <c r="M27" s="39">
        <f>COUNTIF(Vertices[Closeness Centrality], "&gt;= " &amp; L27) - COUNTIF(Vertices[Closeness Centrality], "&gt;=" &amp; L28)</f>
        <v>0</v>
      </c>
      <c r="N27" s="38">
        <f t="shared" si="6"/>
        <v>0</v>
      </c>
      <c r="O27" s="39">
        <f>COUNTIF(Vertices[Eigenvector Centrality], "&gt;= " &amp; N27) - COUNTIF(Vertices[Eigenvector Centrality], "&gt;=" &amp; N28)</f>
        <v>0</v>
      </c>
      <c r="P27" s="38">
        <f t="shared" si="7"/>
        <v>0</v>
      </c>
      <c r="Q27" s="39">
        <f>COUNTIF(Vertices[PageRank], "&gt;= " &amp; P27) - COUNTIF(Vertices[PageRank], "&gt;=" &amp; P28)</f>
        <v>0</v>
      </c>
      <c r="R27" s="38">
        <f t="shared" si="8"/>
        <v>0</v>
      </c>
      <c r="S27" s="43">
        <f>COUNTIF(Vertices[Clustering Coefficient], "&gt;= " &amp; R27) - COUNTIF(Vertices[Clustering Coefficient], "&gt;=" &amp; R28)</f>
        <v>0</v>
      </c>
      <c r="T27" s="38">
        <f t="shared" ca="1" si="9"/>
        <v>7.430232558139525</v>
      </c>
      <c r="U27" s="39">
        <f t="shared" ca="1" si="0"/>
        <v>38</v>
      </c>
    </row>
    <row r="28" spans="1:21" x14ac:dyDescent="0.3">
      <c r="D28" s="31">
        <f t="shared" si="1"/>
        <v>0</v>
      </c>
      <c r="E28" s="3">
        <f>COUNTIF(Vertices[Degree], "&gt;= " &amp; D28) - COUNTIF(Vertices[Degree], "&gt;=" &amp; D29)</f>
        <v>0</v>
      </c>
      <c r="F28" s="36">
        <f t="shared" si="2"/>
        <v>0</v>
      </c>
      <c r="G28" s="37">
        <f>COUNTIF(Vertices[In-Degree], "&gt;= " &amp; F28) - COUNTIF(Vertices[In-Degree], "&gt;=" &amp; F29)</f>
        <v>0</v>
      </c>
      <c r="H28" s="36">
        <f t="shared" si="3"/>
        <v>0</v>
      </c>
      <c r="I28" s="37">
        <f>COUNTIF(Vertices[Out-Degree], "&gt;= " &amp; H28) - COUNTIF(Vertices[Out-Degree], "&gt;=" &amp; H29)</f>
        <v>0</v>
      </c>
      <c r="J28" s="36">
        <f t="shared" si="4"/>
        <v>0</v>
      </c>
      <c r="K28" s="37">
        <f>COUNTIF(Vertices[Betweenness Centrality], "&gt;= " &amp; J28) - COUNTIF(Vertices[Betweenness Centrality], "&gt;=" &amp; J29)</f>
        <v>0</v>
      </c>
      <c r="L28" s="36">
        <f t="shared" si="5"/>
        <v>0</v>
      </c>
      <c r="M28" s="37">
        <f>COUNTIF(Vertices[Closeness Centrality], "&gt;= " &amp; L28) - COUNTIF(Vertices[Closeness Centrality], "&gt;=" &amp; L29)</f>
        <v>0</v>
      </c>
      <c r="N28" s="36">
        <f t="shared" si="6"/>
        <v>0</v>
      </c>
      <c r="O28" s="37">
        <f>COUNTIF(Vertices[Eigenvector Centrality], "&gt;= " &amp; N28) - COUNTIF(Vertices[Eigenvector Centrality], "&gt;=" &amp; N29)</f>
        <v>0</v>
      </c>
      <c r="P28" s="36">
        <f t="shared" si="7"/>
        <v>0</v>
      </c>
      <c r="Q28" s="37">
        <f>COUNTIF(Vertices[PageRank], "&gt;= " &amp; P28) - COUNTIF(Vertices[PageRank], "&gt;=" &amp; P29)</f>
        <v>0</v>
      </c>
      <c r="R28" s="36">
        <f t="shared" si="8"/>
        <v>0</v>
      </c>
      <c r="S28" s="42">
        <f>COUNTIF(Vertices[Clustering Coefficient], "&gt;= " &amp; R28) - COUNTIF(Vertices[Clustering Coefficient], "&gt;=" &amp; R29)</f>
        <v>0</v>
      </c>
      <c r="T28" s="36">
        <f t="shared" ca="1" si="9"/>
        <v>7.5674418604651068</v>
      </c>
      <c r="U28" s="37">
        <f t="shared" ca="1" si="0"/>
        <v>72</v>
      </c>
    </row>
    <row r="29" spans="1:21" x14ac:dyDescent="0.3">
      <c r="A29" t="s">
        <v>161</v>
      </c>
      <c r="B29" t="s">
        <v>16</v>
      </c>
      <c r="D29" s="31">
        <f t="shared" si="1"/>
        <v>0</v>
      </c>
      <c r="E29" s="3">
        <f>COUNTIF(Vertices[Degree], "&gt;= " &amp; D29) - COUNTIF(Vertices[Degree], "&gt;=" &amp; D30)</f>
        <v>0</v>
      </c>
      <c r="F29" s="38">
        <f t="shared" si="2"/>
        <v>0</v>
      </c>
      <c r="G29" s="39">
        <f>COUNTIF(Vertices[In-Degree], "&gt;= " &amp; F29) - COUNTIF(Vertices[In-Degree], "&gt;=" &amp; F30)</f>
        <v>0</v>
      </c>
      <c r="H29" s="38">
        <f t="shared" si="3"/>
        <v>0</v>
      </c>
      <c r="I29" s="39">
        <f>COUNTIF(Vertices[Out-Degree], "&gt;= " &amp; H29) - COUNTIF(Vertices[Out-Degree], "&gt;=" &amp; H30)</f>
        <v>0</v>
      </c>
      <c r="J29" s="38">
        <f t="shared" si="4"/>
        <v>0</v>
      </c>
      <c r="K29" s="39">
        <f>COUNTIF(Vertices[Betweenness Centrality], "&gt;= " &amp; J29) - COUNTIF(Vertices[Betweenness Centrality], "&gt;=" &amp; J30)</f>
        <v>0</v>
      </c>
      <c r="L29" s="38">
        <f t="shared" si="5"/>
        <v>0</v>
      </c>
      <c r="M29" s="39">
        <f>COUNTIF(Vertices[Closeness Centrality], "&gt;= " &amp; L29) - COUNTIF(Vertices[Closeness Centrality], "&gt;=" &amp; L30)</f>
        <v>0</v>
      </c>
      <c r="N29" s="38">
        <f t="shared" si="6"/>
        <v>0</v>
      </c>
      <c r="O29" s="39">
        <f>COUNTIF(Vertices[Eigenvector Centrality], "&gt;= " &amp; N29) - COUNTIF(Vertices[Eigenvector Centrality], "&gt;=" &amp; N30)</f>
        <v>0</v>
      </c>
      <c r="P29" s="38">
        <f t="shared" si="7"/>
        <v>0</v>
      </c>
      <c r="Q29" s="39">
        <f>COUNTIF(Vertices[PageRank], "&gt;= " &amp; P29) - COUNTIF(Vertices[PageRank], "&gt;=" &amp; P30)</f>
        <v>0</v>
      </c>
      <c r="R29" s="38">
        <f t="shared" si="8"/>
        <v>0</v>
      </c>
      <c r="S29" s="43">
        <f>COUNTIF(Vertices[Clustering Coefficient], "&gt;= " &amp; R29) - COUNTIF(Vertices[Clustering Coefficient], "&gt;=" &amp; R30)</f>
        <v>0</v>
      </c>
      <c r="T29" s="38">
        <f t="shared" ca="1" si="9"/>
        <v>7.7046511627906886</v>
      </c>
      <c r="U29" s="39">
        <f t="shared" ca="1" si="0"/>
        <v>36</v>
      </c>
    </row>
    <row r="30" spans="1:21" x14ac:dyDescent="0.3">
      <c r="A30" s="32"/>
      <c r="B30" s="32"/>
      <c r="D30" s="31">
        <f t="shared" si="1"/>
        <v>0</v>
      </c>
      <c r="E30" s="3">
        <f>COUNTIF(Vertices[Degree], "&gt;= " &amp; D30) - COUNTIF(Vertices[Degree], "&gt;=" &amp; D31)</f>
        <v>0</v>
      </c>
      <c r="F30" s="36">
        <f t="shared" si="2"/>
        <v>0</v>
      </c>
      <c r="G30" s="37">
        <f>COUNTIF(Vertices[In-Degree], "&gt;= " &amp; F30) - COUNTIF(Vertices[In-Degree], "&gt;=" &amp; F31)</f>
        <v>0</v>
      </c>
      <c r="H30" s="36">
        <f t="shared" si="3"/>
        <v>0</v>
      </c>
      <c r="I30" s="37">
        <f>COUNTIF(Vertices[Out-Degree], "&gt;= " &amp; H30) - COUNTIF(Vertices[Out-Degree], "&gt;=" &amp; H31)</f>
        <v>0</v>
      </c>
      <c r="J30" s="36">
        <f t="shared" si="4"/>
        <v>0</v>
      </c>
      <c r="K30" s="37">
        <f>COUNTIF(Vertices[Betweenness Centrality], "&gt;= " &amp; J30) - COUNTIF(Vertices[Betweenness Centrality], "&gt;=" &amp; J31)</f>
        <v>0</v>
      </c>
      <c r="L30" s="36">
        <f t="shared" si="5"/>
        <v>0</v>
      </c>
      <c r="M30" s="37">
        <f>COUNTIF(Vertices[Closeness Centrality], "&gt;= " &amp; L30) - COUNTIF(Vertices[Closeness Centrality], "&gt;=" &amp; L31)</f>
        <v>0</v>
      </c>
      <c r="N30" s="36">
        <f t="shared" si="6"/>
        <v>0</v>
      </c>
      <c r="O30" s="37">
        <f>COUNTIF(Vertices[Eigenvector Centrality], "&gt;= " &amp; N30) - COUNTIF(Vertices[Eigenvector Centrality], "&gt;=" &amp; N31)</f>
        <v>0</v>
      </c>
      <c r="P30" s="36">
        <f t="shared" si="7"/>
        <v>0</v>
      </c>
      <c r="Q30" s="37">
        <f>COUNTIF(Vertices[PageRank], "&gt;= " &amp; P30) - COUNTIF(Vertices[PageRank], "&gt;=" &amp; P31)</f>
        <v>0</v>
      </c>
      <c r="R30" s="36">
        <f t="shared" si="8"/>
        <v>0</v>
      </c>
      <c r="S30" s="42">
        <f>COUNTIF(Vertices[Clustering Coefficient], "&gt;= " &amp; R30) - COUNTIF(Vertices[Clustering Coefficient], "&gt;=" &amp; R31)</f>
        <v>0</v>
      </c>
      <c r="T30" s="36">
        <f t="shared" ca="1" si="9"/>
        <v>7.8418604651162704</v>
      </c>
      <c r="U30" s="37">
        <f t="shared" ca="1" si="0"/>
        <v>36</v>
      </c>
    </row>
    <row r="31" spans="1:21" x14ac:dyDescent="0.3">
      <c r="A31" s="32"/>
      <c r="B31" s="32"/>
      <c r="D31" s="31">
        <f t="shared" si="1"/>
        <v>0</v>
      </c>
      <c r="E31" s="3">
        <f>COUNTIF(Vertices[Degree], "&gt;= " &amp; D31) - COUNTIF(Vertices[Degree], "&gt;=" &amp; D32)</f>
        <v>0</v>
      </c>
      <c r="F31" s="38">
        <f t="shared" si="2"/>
        <v>0</v>
      </c>
      <c r="G31" s="39">
        <f>COUNTIF(Vertices[In-Degree], "&gt;= " &amp; F31) - COUNTIF(Vertices[In-Degree], "&gt;=" &amp; F32)</f>
        <v>0</v>
      </c>
      <c r="H31" s="38">
        <f t="shared" si="3"/>
        <v>0</v>
      </c>
      <c r="I31" s="39">
        <f>COUNTIF(Vertices[Out-Degree], "&gt;= " &amp; H31) - COUNTIF(Vertices[Out-Degree], "&gt;=" &amp; H32)</f>
        <v>0</v>
      </c>
      <c r="J31" s="38">
        <f t="shared" si="4"/>
        <v>0</v>
      </c>
      <c r="K31" s="39">
        <f>COUNTIF(Vertices[Betweenness Centrality], "&gt;= " &amp; J31) - COUNTIF(Vertices[Betweenness Centrality], "&gt;=" &amp; J32)</f>
        <v>0</v>
      </c>
      <c r="L31" s="38">
        <f t="shared" si="5"/>
        <v>0</v>
      </c>
      <c r="M31" s="39">
        <f>COUNTIF(Vertices[Closeness Centrality], "&gt;= " &amp; L31) - COUNTIF(Vertices[Closeness Centrality], "&gt;=" &amp; L32)</f>
        <v>0</v>
      </c>
      <c r="N31" s="38">
        <f t="shared" si="6"/>
        <v>0</v>
      </c>
      <c r="O31" s="39">
        <f>COUNTIF(Vertices[Eigenvector Centrality], "&gt;= " &amp; N31) - COUNTIF(Vertices[Eigenvector Centrality], "&gt;=" &amp; N32)</f>
        <v>0</v>
      </c>
      <c r="P31" s="38">
        <f t="shared" si="7"/>
        <v>0</v>
      </c>
      <c r="Q31" s="39">
        <f>COUNTIF(Vertices[PageRank], "&gt;= " &amp; P31) - COUNTIF(Vertices[PageRank], "&gt;=" &amp; P32)</f>
        <v>0</v>
      </c>
      <c r="R31" s="38">
        <f t="shared" si="8"/>
        <v>0</v>
      </c>
      <c r="S31" s="43">
        <f>COUNTIF(Vertices[Clustering Coefficient], "&gt;= " &amp; R31) - COUNTIF(Vertices[Clustering Coefficient], "&gt;=" &amp; R32)</f>
        <v>0</v>
      </c>
      <c r="T31" s="38">
        <f t="shared" ca="1" si="9"/>
        <v>7.9790697674418523</v>
      </c>
      <c r="U31" s="39">
        <f t="shared" ca="1" si="0"/>
        <v>71</v>
      </c>
    </row>
    <row r="32" spans="1:21" x14ac:dyDescent="0.3">
      <c r="A32" s="32"/>
      <c r="B32" s="32"/>
      <c r="D32" s="31">
        <f t="shared" si="1"/>
        <v>0</v>
      </c>
      <c r="E32" s="3">
        <f>COUNTIF(Vertices[Degree], "&gt;= " &amp; D32) - COUNTIF(Vertices[Degree], "&gt;=" &amp; D33)</f>
        <v>0</v>
      </c>
      <c r="F32" s="36">
        <f t="shared" si="2"/>
        <v>0</v>
      </c>
      <c r="G32" s="37">
        <f>COUNTIF(Vertices[In-Degree], "&gt;= " &amp; F32) - COUNTIF(Vertices[In-Degree], "&gt;=" &amp; F33)</f>
        <v>0</v>
      </c>
      <c r="H32" s="36">
        <f t="shared" si="3"/>
        <v>0</v>
      </c>
      <c r="I32" s="37">
        <f>COUNTIF(Vertices[Out-Degree], "&gt;= " &amp; H32) - COUNTIF(Vertices[Out-Degree], "&gt;=" &amp; H33)</f>
        <v>0</v>
      </c>
      <c r="J32" s="36">
        <f t="shared" si="4"/>
        <v>0</v>
      </c>
      <c r="K32" s="37">
        <f>COUNTIF(Vertices[Betweenness Centrality], "&gt;= " &amp; J32) - COUNTIF(Vertices[Betweenness Centrality], "&gt;=" &amp; J33)</f>
        <v>0</v>
      </c>
      <c r="L32" s="36">
        <f t="shared" si="5"/>
        <v>0</v>
      </c>
      <c r="M32" s="37">
        <f>COUNTIF(Vertices[Closeness Centrality], "&gt;= " &amp; L32) - COUNTIF(Vertices[Closeness Centrality], "&gt;=" &amp; L33)</f>
        <v>0</v>
      </c>
      <c r="N32" s="36">
        <f t="shared" si="6"/>
        <v>0</v>
      </c>
      <c r="O32" s="37">
        <f>COUNTIF(Vertices[Eigenvector Centrality], "&gt;= " &amp; N32) - COUNTIF(Vertices[Eigenvector Centrality], "&gt;=" &amp; N33)</f>
        <v>0</v>
      </c>
      <c r="P32" s="36">
        <f t="shared" si="7"/>
        <v>0</v>
      </c>
      <c r="Q32" s="37">
        <f>COUNTIF(Vertices[PageRank], "&gt;= " &amp; P32) - COUNTIF(Vertices[PageRank], "&gt;=" &amp; P33)</f>
        <v>0</v>
      </c>
      <c r="R32" s="36">
        <f t="shared" si="8"/>
        <v>0</v>
      </c>
      <c r="S32" s="42">
        <f>COUNTIF(Vertices[Clustering Coefficient], "&gt;= " &amp; R32) - COUNTIF(Vertices[Clustering Coefficient], "&gt;=" &amp; R33)</f>
        <v>0</v>
      </c>
      <c r="T32" s="36">
        <f t="shared" ca="1" si="9"/>
        <v>8.1162790697674332</v>
      </c>
      <c r="U32" s="37">
        <f t="shared" ca="1" si="0"/>
        <v>35</v>
      </c>
    </row>
    <row r="33" spans="1:21" x14ac:dyDescent="0.3">
      <c r="D33" s="31">
        <f t="shared" si="1"/>
        <v>0</v>
      </c>
      <c r="E33" s="3">
        <f>COUNTIF(Vertices[Degree], "&gt;= " &amp; D33) - COUNTIF(Vertices[Degree], "&gt;=" &amp; D34)</f>
        <v>0</v>
      </c>
      <c r="F33" s="38">
        <f t="shared" si="2"/>
        <v>0</v>
      </c>
      <c r="G33" s="39">
        <f>COUNTIF(Vertices[In-Degree], "&gt;= " &amp; F33) - COUNTIF(Vertices[In-Degree], "&gt;=" &amp; F34)</f>
        <v>0</v>
      </c>
      <c r="H33" s="38">
        <f t="shared" si="3"/>
        <v>0</v>
      </c>
      <c r="I33" s="39">
        <f>COUNTIF(Vertices[Out-Degree], "&gt;= " &amp; H33) - COUNTIF(Vertices[Out-Degree], "&gt;=" &amp; H34)</f>
        <v>0</v>
      </c>
      <c r="J33" s="38">
        <f t="shared" si="4"/>
        <v>0</v>
      </c>
      <c r="K33" s="39">
        <f>COUNTIF(Vertices[Betweenness Centrality], "&gt;= " &amp; J33) - COUNTIF(Vertices[Betweenness Centrality], "&gt;=" &amp; J34)</f>
        <v>0</v>
      </c>
      <c r="L33" s="38">
        <f t="shared" si="5"/>
        <v>0</v>
      </c>
      <c r="M33" s="39">
        <f>COUNTIF(Vertices[Closeness Centrality], "&gt;= " &amp; L33) - COUNTIF(Vertices[Closeness Centrality], "&gt;=" &amp; L34)</f>
        <v>0</v>
      </c>
      <c r="N33" s="38">
        <f t="shared" si="6"/>
        <v>0</v>
      </c>
      <c r="O33" s="39">
        <f>COUNTIF(Vertices[Eigenvector Centrality], "&gt;= " &amp; N33) - COUNTIF(Vertices[Eigenvector Centrality], "&gt;=" &amp; N34)</f>
        <v>0</v>
      </c>
      <c r="P33" s="38">
        <f t="shared" si="7"/>
        <v>0</v>
      </c>
      <c r="Q33" s="39">
        <f>COUNTIF(Vertices[PageRank], "&gt;= " &amp; P33) - COUNTIF(Vertices[PageRank], "&gt;=" &amp; P34)</f>
        <v>0</v>
      </c>
      <c r="R33" s="38">
        <f t="shared" si="8"/>
        <v>0</v>
      </c>
      <c r="S33" s="43">
        <f>COUNTIF(Vertices[Clustering Coefficient], "&gt;= " &amp; R33) - COUNTIF(Vertices[Clustering Coefficient], "&gt;=" &amp; R34)</f>
        <v>0</v>
      </c>
      <c r="T33" s="38">
        <f t="shared" ca="1" si="9"/>
        <v>8.253488372093015</v>
      </c>
      <c r="U33" s="39">
        <f t="shared" ca="1" si="0"/>
        <v>36</v>
      </c>
    </row>
    <row r="34" spans="1:21" x14ac:dyDescent="0.3">
      <c r="D34" s="31">
        <f t="shared" si="1"/>
        <v>0</v>
      </c>
      <c r="E34" s="3">
        <f>COUNTIF(Vertices[Degree], "&gt;= " &amp; D34) - COUNTIF(Vertices[Degree], "&gt;=" &amp; D35)</f>
        <v>0</v>
      </c>
      <c r="F34" s="36">
        <f t="shared" si="2"/>
        <v>0</v>
      </c>
      <c r="G34" s="37">
        <f>COUNTIF(Vertices[In-Degree], "&gt;= " &amp; F34) - COUNTIF(Vertices[In-Degree], "&gt;=" &amp; F35)</f>
        <v>0</v>
      </c>
      <c r="H34" s="36">
        <f t="shared" si="3"/>
        <v>0</v>
      </c>
      <c r="I34" s="37">
        <f>COUNTIF(Vertices[Out-Degree], "&gt;= " &amp; H34) - COUNTIF(Vertices[Out-Degree], "&gt;=" &amp; H35)</f>
        <v>0</v>
      </c>
      <c r="J34" s="36">
        <f t="shared" si="4"/>
        <v>0</v>
      </c>
      <c r="K34" s="37">
        <f>COUNTIF(Vertices[Betweenness Centrality], "&gt;= " &amp; J34) - COUNTIF(Vertices[Betweenness Centrality], "&gt;=" &amp; J35)</f>
        <v>0</v>
      </c>
      <c r="L34" s="36">
        <f t="shared" si="5"/>
        <v>0</v>
      </c>
      <c r="M34" s="37">
        <f>COUNTIF(Vertices[Closeness Centrality], "&gt;= " &amp; L34) - COUNTIF(Vertices[Closeness Centrality], "&gt;=" &amp; L35)</f>
        <v>0</v>
      </c>
      <c r="N34" s="36">
        <f t="shared" si="6"/>
        <v>0</v>
      </c>
      <c r="O34" s="37">
        <f>COUNTIF(Vertices[Eigenvector Centrality], "&gt;= " &amp; N34) - COUNTIF(Vertices[Eigenvector Centrality], "&gt;=" &amp; N35)</f>
        <v>0</v>
      </c>
      <c r="P34" s="36">
        <f t="shared" si="7"/>
        <v>0</v>
      </c>
      <c r="Q34" s="37">
        <f>COUNTIF(Vertices[PageRank], "&gt;= " &amp; P34) - COUNTIF(Vertices[PageRank], "&gt;=" &amp; P35)</f>
        <v>0</v>
      </c>
      <c r="R34" s="36">
        <f t="shared" si="8"/>
        <v>0</v>
      </c>
      <c r="S34" s="42">
        <f>COUNTIF(Vertices[Clustering Coefficient], "&gt;= " &amp; R34) - COUNTIF(Vertices[Clustering Coefficient], "&gt;=" &amp; R35)</f>
        <v>0</v>
      </c>
      <c r="T34" s="36">
        <f t="shared" ca="1" si="9"/>
        <v>8.3906976744185968</v>
      </c>
      <c r="U34" s="37">
        <f t="shared" ca="1" si="0"/>
        <v>73</v>
      </c>
    </row>
    <row r="35" spans="1:21" x14ac:dyDescent="0.3">
      <c r="D35" s="31">
        <f t="shared" si="1"/>
        <v>0</v>
      </c>
      <c r="E35" s="3">
        <f>COUNTIF(Vertices[Degree], "&gt;= " &amp; D35) - COUNTIF(Vertices[Degree], "&gt;=" &amp; D36)</f>
        <v>0</v>
      </c>
      <c r="F35" s="38">
        <f t="shared" si="2"/>
        <v>0</v>
      </c>
      <c r="G35" s="39">
        <f>COUNTIF(Vertices[In-Degree], "&gt;= " &amp; F35) - COUNTIF(Vertices[In-Degree], "&gt;=" &amp; F36)</f>
        <v>0</v>
      </c>
      <c r="H35" s="38">
        <f t="shared" si="3"/>
        <v>0</v>
      </c>
      <c r="I35" s="39">
        <f>COUNTIF(Vertices[Out-Degree], "&gt;= " &amp; H35) - COUNTIF(Vertices[Out-Degree], "&gt;=" &amp; H36)</f>
        <v>0</v>
      </c>
      <c r="J35" s="38">
        <f t="shared" si="4"/>
        <v>0</v>
      </c>
      <c r="K35" s="39">
        <f>COUNTIF(Vertices[Betweenness Centrality], "&gt;= " &amp; J35) - COUNTIF(Vertices[Betweenness Centrality], "&gt;=" &amp; J36)</f>
        <v>0</v>
      </c>
      <c r="L35" s="38">
        <f t="shared" si="5"/>
        <v>0</v>
      </c>
      <c r="M35" s="39">
        <f>COUNTIF(Vertices[Closeness Centrality], "&gt;= " &amp; L35) - COUNTIF(Vertices[Closeness Centrality], "&gt;=" &amp; L36)</f>
        <v>0</v>
      </c>
      <c r="N35" s="38">
        <f t="shared" si="6"/>
        <v>0</v>
      </c>
      <c r="O35" s="39">
        <f>COUNTIF(Vertices[Eigenvector Centrality], "&gt;= " &amp; N35) - COUNTIF(Vertices[Eigenvector Centrality], "&gt;=" &amp; N36)</f>
        <v>0</v>
      </c>
      <c r="P35" s="38">
        <f t="shared" si="7"/>
        <v>0</v>
      </c>
      <c r="Q35" s="39">
        <f>COUNTIF(Vertices[PageRank], "&gt;= " &amp; P35) - COUNTIF(Vertices[PageRank], "&gt;=" &amp; P36)</f>
        <v>0</v>
      </c>
      <c r="R35" s="38">
        <f t="shared" si="8"/>
        <v>0</v>
      </c>
      <c r="S35" s="43">
        <f>COUNTIF(Vertices[Clustering Coefficient], "&gt;= " &amp; R35) - COUNTIF(Vertices[Clustering Coefficient], "&gt;=" &amp; R36)</f>
        <v>0</v>
      </c>
      <c r="T35" s="38">
        <f t="shared" ca="1" si="9"/>
        <v>8.5279069767441786</v>
      </c>
      <c r="U35" s="39">
        <f t="shared" ca="1" si="0"/>
        <v>36</v>
      </c>
    </row>
    <row r="36" spans="1:21" x14ac:dyDescent="0.3">
      <c r="D36" s="31">
        <f t="shared" si="1"/>
        <v>0</v>
      </c>
      <c r="E36" s="3">
        <f>COUNTIF(Vertices[Degree], "&gt;= " &amp; D36) - COUNTIF(Vertices[Degree], "&gt;=" &amp; D37)</f>
        <v>0</v>
      </c>
      <c r="F36" s="36">
        <f t="shared" si="2"/>
        <v>0</v>
      </c>
      <c r="G36" s="37">
        <f>COUNTIF(Vertices[In-Degree], "&gt;= " &amp; F36) - COUNTIF(Vertices[In-Degree], "&gt;=" &amp; F37)</f>
        <v>0</v>
      </c>
      <c r="H36" s="36">
        <f t="shared" si="3"/>
        <v>0</v>
      </c>
      <c r="I36" s="37">
        <f>COUNTIF(Vertices[Out-Degree], "&gt;= " &amp; H36) - COUNTIF(Vertices[Out-Degree], "&gt;=" &amp; H37)</f>
        <v>0</v>
      </c>
      <c r="J36" s="36">
        <f t="shared" si="4"/>
        <v>0</v>
      </c>
      <c r="K36" s="37">
        <f>COUNTIF(Vertices[Betweenness Centrality], "&gt;= " &amp; J36) - COUNTIF(Vertices[Betweenness Centrality], "&gt;=" &amp; J37)</f>
        <v>0</v>
      </c>
      <c r="L36" s="36">
        <f t="shared" si="5"/>
        <v>0</v>
      </c>
      <c r="M36" s="37">
        <f>COUNTIF(Vertices[Closeness Centrality], "&gt;= " &amp; L36) - COUNTIF(Vertices[Closeness Centrality], "&gt;=" &amp; L37)</f>
        <v>0</v>
      </c>
      <c r="N36" s="36">
        <f t="shared" si="6"/>
        <v>0</v>
      </c>
      <c r="O36" s="37">
        <f>COUNTIF(Vertices[Eigenvector Centrality], "&gt;= " &amp; N36) - COUNTIF(Vertices[Eigenvector Centrality], "&gt;=" &amp; N37)</f>
        <v>0</v>
      </c>
      <c r="P36" s="36">
        <f t="shared" si="7"/>
        <v>0</v>
      </c>
      <c r="Q36" s="37">
        <f>COUNTIF(Vertices[PageRank], "&gt;= " &amp; P36) - COUNTIF(Vertices[PageRank], "&gt;=" &amp; P37)</f>
        <v>0</v>
      </c>
      <c r="R36" s="36">
        <f t="shared" si="8"/>
        <v>0</v>
      </c>
      <c r="S36" s="42">
        <f>COUNTIF(Vertices[Clustering Coefficient], "&gt;= " &amp; R36) - COUNTIF(Vertices[Clustering Coefficient], "&gt;=" &amp; R37)</f>
        <v>0</v>
      </c>
      <c r="T36" s="36">
        <f t="shared" ca="1" si="9"/>
        <v>8.6651162790697605</v>
      </c>
      <c r="U36" s="37">
        <f t="shared" ca="1" si="0"/>
        <v>73</v>
      </c>
    </row>
    <row r="37" spans="1:21" x14ac:dyDescent="0.3">
      <c r="D37" s="31">
        <f t="shared" si="1"/>
        <v>0</v>
      </c>
      <c r="E37" s="3">
        <f>COUNTIF(Vertices[Degree], "&gt;= " &amp; D37) - COUNTIF(Vertices[Degree], "&gt;=" &amp; D38)</f>
        <v>0</v>
      </c>
      <c r="F37" s="38">
        <f t="shared" si="2"/>
        <v>0</v>
      </c>
      <c r="G37" s="39">
        <f>COUNTIF(Vertices[In-Degree], "&gt;= " &amp; F37) - COUNTIF(Vertices[In-Degree], "&gt;=" &amp; F38)</f>
        <v>0</v>
      </c>
      <c r="H37" s="38">
        <f t="shared" si="3"/>
        <v>0</v>
      </c>
      <c r="I37" s="39">
        <f>COUNTIF(Vertices[Out-Degree], "&gt;= " &amp; H37) - COUNTIF(Vertices[Out-Degree], "&gt;=" &amp; H38)</f>
        <v>0</v>
      </c>
      <c r="J37" s="38">
        <f t="shared" si="4"/>
        <v>0</v>
      </c>
      <c r="K37" s="39">
        <f>COUNTIF(Vertices[Betweenness Centrality], "&gt;= " &amp; J37) - COUNTIF(Vertices[Betweenness Centrality], "&gt;=" &amp; J38)</f>
        <v>0</v>
      </c>
      <c r="L37" s="38">
        <f t="shared" si="5"/>
        <v>0</v>
      </c>
      <c r="M37" s="39">
        <f>COUNTIF(Vertices[Closeness Centrality], "&gt;= " &amp; L37) - COUNTIF(Vertices[Closeness Centrality], "&gt;=" &amp; L38)</f>
        <v>0</v>
      </c>
      <c r="N37" s="38">
        <f t="shared" si="6"/>
        <v>0</v>
      </c>
      <c r="O37" s="39">
        <f>COUNTIF(Vertices[Eigenvector Centrality], "&gt;= " &amp; N37) - COUNTIF(Vertices[Eigenvector Centrality], "&gt;=" &amp; N38)</f>
        <v>0</v>
      </c>
      <c r="P37" s="38">
        <f t="shared" si="7"/>
        <v>0</v>
      </c>
      <c r="Q37" s="39">
        <f>COUNTIF(Vertices[PageRank], "&gt;= " &amp; P37) - COUNTIF(Vertices[PageRank], "&gt;=" &amp; P38)</f>
        <v>0</v>
      </c>
      <c r="R37" s="38">
        <f t="shared" si="8"/>
        <v>0</v>
      </c>
      <c r="S37" s="43">
        <f>COUNTIF(Vertices[Clustering Coefficient], "&gt;= " &amp; R37) - COUNTIF(Vertices[Clustering Coefficient], "&gt;=" &amp; R38)</f>
        <v>0</v>
      </c>
      <c r="T37" s="38">
        <f t="shared" ca="1" si="9"/>
        <v>8.8023255813953423</v>
      </c>
      <c r="U37" s="39">
        <f t="shared" ca="1" si="0"/>
        <v>34</v>
      </c>
    </row>
    <row r="38" spans="1:21" x14ac:dyDescent="0.3">
      <c r="D38" s="31">
        <f t="shared" si="1"/>
        <v>0</v>
      </c>
      <c r="E38" s="3">
        <f>COUNTIF(Vertices[Degree], "&gt;= " &amp; D38) - COUNTIF(Vertices[Degree], "&gt;=" &amp; D39)</f>
        <v>0</v>
      </c>
      <c r="F38" s="36">
        <f t="shared" si="2"/>
        <v>0</v>
      </c>
      <c r="G38" s="37">
        <f>COUNTIF(Vertices[In-Degree], "&gt;= " &amp; F38) - COUNTIF(Vertices[In-Degree], "&gt;=" &amp; F39)</f>
        <v>0</v>
      </c>
      <c r="H38" s="36">
        <f t="shared" si="3"/>
        <v>0</v>
      </c>
      <c r="I38" s="37">
        <f>COUNTIF(Vertices[Out-Degree], "&gt;= " &amp; H38) - COUNTIF(Vertices[Out-Degree], "&gt;=" &amp; H39)</f>
        <v>0</v>
      </c>
      <c r="J38" s="36">
        <f t="shared" si="4"/>
        <v>0</v>
      </c>
      <c r="K38" s="37">
        <f>COUNTIF(Vertices[Betweenness Centrality], "&gt;= " &amp; J38) - COUNTIF(Vertices[Betweenness Centrality], "&gt;=" &amp; J39)</f>
        <v>0</v>
      </c>
      <c r="L38" s="36">
        <f t="shared" si="5"/>
        <v>0</v>
      </c>
      <c r="M38" s="37">
        <f>COUNTIF(Vertices[Closeness Centrality], "&gt;= " &amp; L38) - COUNTIF(Vertices[Closeness Centrality], "&gt;=" &amp; L39)</f>
        <v>0</v>
      </c>
      <c r="N38" s="36">
        <f t="shared" si="6"/>
        <v>0</v>
      </c>
      <c r="O38" s="37">
        <f>COUNTIF(Vertices[Eigenvector Centrality], "&gt;= " &amp; N38) - COUNTIF(Vertices[Eigenvector Centrality], "&gt;=" &amp; N39)</f>
        <v>0</v>
      </c>
      <c r="P38" s="36">
        <f t="shared" si="7"/>
        <v>0</v>
      </c>
      <c r="Q38" s="37">
        <f>COUNTIF(Vertices[PageRank], "&gt;= " &amp; P38) - COUNTIF(Vertices[PageRank], "&gt;=" &amp; P39)</f>
        <v>0</v>
      </c>
      <c r="R38" s="36">
        <f t="shared" si="8"/>
        <v>0</v>
      </c>
      <c r="S38" s="42">
        <f>COUNTIF(Vertices[Clustering Coefficient], "&gt;= " &amp; R38) - COUNTIF(Vertices[Clustering Coefficient], "&gt;=" &amp; R39)</f>
        <v>0</v>
      </c>
      <c r="T38" s="36">
        <f t="shared" ca="1" si="9"/>
        <v>8.9395348837209241</v>
      </c>
      <c r="U38" s="37">
        <f t="shared" ca="1" si="0"/>
        <v>32</v>
      </c>
    </row>
    <row r="39" spans="1:21" x14ac:dyDescent="0.3">
      <c r="D39" s="31">
        <f t="shared" si="1"/>
        <v>0</v>
      </c>
      <c r="E39" s="3">
        <f>COUNTIF(Vertices[Degree], "&gt;= " &amp; D39) - COUNTIF(Vertices[Degree], "&gt;=" &amp; D40)</f>
        <v>0</v>
      </c>
      <c r="F39" s="38">
        <f t="shared" si="2"/>
        <v>0</v>
      </c>
      <c r="G39" s="39">
        <f>COUNTIF(Vertices[In-Degree], "&gt;= " &amp; F39) - COUNTIF(Vertices[In-Degree], "&gt;=" &amp; F40)</f>
        <v>0</v>
      </c>
      <c r="H39" s="38">
        <f t="shared" si="3"/>
        <v>0</v>
      </c>
      <c r="I39" s="39">
        <f>COUNTIF(Vertices[Out-Degree], "&gt;= " &amp; H39) - COUNTIF(Vertices[Out-Degree], "&gt;=" &amp; H40)</f>
        <v>0</v>
      </c>
      <c r="J39" s="38">
        <f t="shared" si="4"/>
        <v>0</v>
      </c>
      <c r="K39" s="39">
        <f>COUNTIF(Vertices[Betweenness Centrality], "&gt;= " &amp; J39) - COUNTIF(Vertices[Betweenness Centrality], "&gt;=" &amp; J40)</f>
        <v>0</v>
      </c>
      <c r="L39" s="38">
        <f t="shared" si="5"/>
        <v>0</v>
      </c>
      <c r="M39" s="39">
        <f>COUNTIF(Vertices[Closeness Centrality], "&gt;= " &amp; L39) - COUNTIF(Vertices[Closeness Centrality], "&gt;=" &amp; L40)</f>
        <v>0</v>
      </c>
      <c r="N39" s="38">
        <f t="shared" si="6"/>
        <v>0</v>
      </c>
      <c r="O39" s="39">
        <f>COUNTIF(Vertices[Eigenvector Centrality], "&gt;= " &amp; N39) - COUNTIF(Vertices[Eigenvector Centrality], "&gt;=" &amp; N40)</f>
        <v>0</v>
      </c>
      <c r="P39" s="38">
        <f t="shared" si="7"/>
        <v>0</v>
      </c>
      <c r="Q39" s="39">
        <f>COUNTIF(Vertices[PageRank], "&gt;= " &amp; P39) - COUNTIF(Vertices[PageRank], "&gt;=" &amp; P40)</f>
        <v>0</v>
      </c>
      <c r="R39" s="38">
        <f t="shared" si="8"/>
        <v>0</v>
      </c>
      <c r="S39" s="43">
        <f>COUNTIF(Vertices[Clustering Coefficient], "&gt;= " &amp; R39) - COUNTIF(Vertices[Clustering Coefficient], "&gt;=" &amp; R40)</f>
        <v>0</v>
      </c>
      <c r="T39" s="38">
        <f t="shared" ca="1" si="9"/>
        <v>9.0767441860465059</v>
      </c>
      <c r="U39" s="39">
        <f t="shared" ca="1" si="0"/>
        <v>60</v>
      </c>
    </row>
    <row r="40" spans="1:21" x14ac:dyDescent="0.3">
      <c r="D40" s="31">
        <f t="shared" si="1"/>
        <v>0</v>
      </c>
      <c r="E40" s="3">
        <f>COUNTIF(Vertices[Degree], "&gt;= " &amp; D40) - COUNTIF(Vertices[Degree], "&gt;=" &amp; D41)</f>
        <v>0</v>
      </c>
      <c r="F40" s="36">
        <f t="shared" si="2"/>
        <v>0</v>
      </c>
      <c r="G40" s="37">
        <f>COUNTIF(Vertices[In-Degree], "&gt;= " &amp; F40) - COUNTIF(Vertices[In-Degree], "&gt;=" &amp; F41)</f>
        <v>0</v>
      </c>
      <c r="H40" s="36">
        <f t="shared" si="3"/>
        <v>0</v>
      </c>
      <c r="I40" s="37">
        <f>COUNTIF(Vertices[Out-Degree], "&gt;= " &amp; H40) - COUNTIF(Vertices[Out-Degree], "&gt;=" &amp; H41)</f>
        <v>0</v>
      </c>
      <c r="J40" s="36">
        <f t="shared" si="4"/>
        <v>0</v>
      </c>
      <c r="K40" s="37">
        <f>COUNTIF(Vertices[Betweenness Centrality], "&gt;= " &amp; J40) - COUNTIF(Vertices[Betweenness Centrality], "&gt;=" &amp; J41)</f>
        <v>0</v>
      </c>
      <c r="L40" s="36">
        <f t="shared" si="5"/>
        <v>0</v>
      </c>
      <c r="M40" s="37">
        <f>COUNTIF(Vertices[Closeness Centrality], "&gt;= " &amp; L40) - COUNTIF(Vertices[Closeness Centrality], "&gt;=" &amp; L41)</f>
        <v>0</v>
      </c>
      <c r="N40" s="36">
        <f t="shared" si="6"/>
        <v>0</v>
      </c>
      <c r="O40" s="37">
        <f>COUNTIF(Vertices[Eigenvector Centrality], "&gt;= " &amp; N40) - COUNTIF(Vertices[Eigenvector Centrality], "&gt;=" &amp; N41)</f>
        <v>0</v>
      </c>
      <c r="P40" s="36">
        <f t="shared" si="7"/>
        <v>0</v>
      </c>
      <c r="Q40" s="37">
        <f>COUNTIF(Vertices[PageRank], "&gt;= " &amp; P40) - COUNTIF(Vertices[PageRank], "&gt;=" &amp; P41)</f>
        <v>0</v>
      </c>
      <c r="R40" s="36">
        <f t="shared" si="8"/>
        <v>0</v>
      </c>
      <c r="S40" s="42">
        <f>COUNTIF(Vertices[Clustering Coefficient], "&gt;= " &amp; R40) - COUNTIF(Vertices[Clustering Coefficient], "&gt;=" &amp; R41)</f>
        <v>0</v>
      </c>
      <c r="T40" s="36">
        <f t="shared" ca="1" si="9"/>
        <v>9.2139534883720877</v>
      </c>
      <c r="U40" s="37">
        <f t="shared" ca="1" si="0"/>
        <v>29</v>
      </c>
    </row>
    <row r="41" spans="1:21" x14ac:dyDescent="0.3">
      <c r="D41" s="31">
        <f t="shared" si="1"/>
        <v>0</v>
      </c>
      <c r="E41" s="3">
        <f>COUNTIF(Vertices[Degree], "&gt;= " &amp; D41) - COUNTIF(Vertices[Degree], "&gt;=" &amp; D42)</f>
        <v>0</v>
      </c>
      <c r="F41" s="38">
        <f t="shared" si="2"/>
        <v>0</v>
      </c>
      <c r="G41" s="39">
        <f>COUNTIF(Vertices[In-Degree], "&gt;= " &amp; F41) - COUNTIF(Vertices[In-Degree], "&gt;=" &amp; F42)</f>
        <v>0</v>
      </c>
      <c r="H41" s="38">
        <f t="shared" si="3"/>
        <v>0</v>
      </c>
      <c r="I41" s="39">
        <f>COUNTIF(Vertices[Out-Degree], "&gt;= " &amp; H41) - COUNTIF(Vertices[Out-Degree], "&gt;=" &amp; H42)</f>
        <v>0</v>
      </c>
      <c r="J41" s="38">
        <f t="shared" si="4"/>
        <v>0</v>
      </c>
      <c r="K41" s="39">
        <f>COUNTIF(Vertices[Betweenness Centrality], "&gt;= " &amp; J41) - COUNTIF(Vertices[Betweenness Centrality], "&gt;=" &amp; J42)</f>
        <v>0</v>
      </c>
      <c r="L41" s="38">
        <f t="shared" si="5"/>
        <v>0</v>
      </c>
      <c r="M41" s="39">
        <f>COUNTIF(Vertices[Closeness Centrality], "&gt;= " &amp; L41) - COUNTIF(Vertices[Closeness Centrality], "&gt;=" &amp; L42)</f>
        <v>0</v>
      </c>
      <c r="N41" s="38">
        <f t="shared" si="6"/>
        <v>0</v>
      </c>
      <c r="O41" s="39">
        <f>COUNTIF(Vertices[Eigenvector Centrality], "&gt;= " &amp; N41) - COUNTIF(Vertices[Eigenvector Centrality], "&gt;=" &amp; N42)</f>
        <v>0</v>
      </c>
      <c r="P41" s="38">
        <f t="shared" si="7"/>
        <v>0</v>
      </c>
      <c r="Q41" s="39">
        <f>COUNTIF(Vertices[PageRank], "&gt;= " &amp; P41) - COUNTIF(Vertices[PageRank], "&gt;=" &amp; P42)</f>
        <v>0</v>
      </c>
      <c r="R41" s="38">
        <f t="shared" si="8"/>
        <v>0</v>
      </c>
      <c r="S41" s="43">
        <f>COUNTIF(Vertices[Clustering Coefficient], "&gt;= " &amp; R41) - COUNTIF(Vertices[Clustering Coefficient], "&gt;=" &amp; R42)</f>
        <v>0</v>
      </c>
      <c r="T41" s="38">
        <f t="shared" ca="1" si="9"/>
        <v>9.3511627906976695</v>
      </c>
      <c r="U41" s="39">
        <f t="shared" ca="1" si="0"/>
        <v>29</v>
      </c>
    </row>
    <row r="42" spans="1:21" x14ac:dyDescent="0.3">
      <c r="D42" s="31">
        <f t="shared" si="1"/>
        <v>0</v>
      </c>
      <c r="E42" s="3">
        <f>COUNTIF(Vertices[Degree], "&gt;= " &amp; D42) - COUNTIF(Vertices[Degree], "&gt;=" &amp; D43)</f>
        <v>0</v>
      </c>
      <c r="F42" s="36">
        <f t="shared" si="2"/>
        <v>0</v>
      </c>
      <c r="G42" s="37">
        <f>COUNTIF(Vertices[In-Degree], "&gt;= " &amp; F42) - COUNTIF(Vertices[In-Degree], "&gt;=" &amp; F43)</f>
        <v>0</v>
      </c>
      <c r="H42" s="36">
        <f t="shared" si="3"/>
        <v>0</v>
      </c>
      <c r="I42" s="37">
        <f>COUNTIF(Vertices[Out-Degree], "&gt;= " &amp; H42) - COUNTIF(Vertices[Out-Degree], "&gt;=" &amp; H43)</f>
        <v>0</v>
      </c>
      <c r="J42" s="36">
        <f t="shared" si="4"/>
        <v>0</v>
      </c>
      <c r="K42" s="37">
        <f>COUNTIF(Vertices[Betweenness Centrality], "&gt;= " &amp; J42) - COUNTIF(Vertices[Betweenness Centrality], "&gt;=" &amp; J43)</f>
        <v>0</v>
      </c>
      <c r="L42" s="36">
        <f t="shared" si="5"/>
        <v>0</v>
      </c>
      <c r="M42" s="37">
        <f>COUNTIF(Vertices[Closeness Centrality], "&gt;= " &amp; L42) - COUNTIF(Vertices[Closeness Centrality], "&gt;=" &amp; L43)</f>
        <v>0</v>
      </c>
      <c r="N42" s="36">
        <f t="shared" si="6"/>
        <v>0</v>
      </c>
      <c r="O42" s="37">
        <f>COUNTIF(Vertices[Eigenvector Centrality], "&gt;= " &amp; N42) - COUNTIF(Vertices[Eigenvector Centrality], "&gt;=" &amp; N43)</f>
        <v>0</v>
      </c>
      <c r="P42" s="36">
        <f t="shared" si="7"/>
        <v>0</v>
      </c>
      <c r="Q42" s="37">
        <f>COUNTIF(Vertices[PageRank], "&gt;= " &amp; P42) - COUNTIF(Vertices[PageRank], "&gt;=" &amp; P43)</f>
        <v>0</v>
      </c>
      <c r="R42" s="36">
        <f t="shared" si="8"/>
        <v>0</v>
      </c>
      <c r="S42" s="42">
        <f>COUNTIF(Vertices[Clustering Coefficient], "&gt;= " &amp; R42) - COUNTIF(Vertices[Clustering Coefficient], "&gt;=" &amp; R43)</f>
        <v>0</v>
      </c>
      <c r="T42" s="36">
        <f t="shared" ca="1" si="9"/>
        <v>9.4883720930232514</v>
      </c>
      <c r="U42" s="37">
        <f t="shared" ca="1" si="0"/>
        <v>59</v>
      </c>
    </row>
    <row r="43" spans="1:21" x14ac:dyDescent="0.3">
      <c r="A43" s="32" t="s">
        <v>80</v>
      </c>
      <c r="B43" s="45" t="str">
        <f>IF(COUNT(Vertices[Degree])&gt;0, D2, NoMetricMessage)</f>
        <v>Not Available</v>
      </c>
      <c r="D43" s="31">
        <f t="shared" si="1"/>
        <v>0</v>
      </c>
      <c r="E43" s="3">
        <f>COUNTIF(Vertices[Degree], "&gt;= " &amp; D43) - COUNTIF(Vertices[Degree], "&gt;=" &amp; D44)</f>
        <v>0</v>
      </c>
      <c r="F43" s="38">
        <f t="shared" si="2"/>
        <v>0</v>
      </c>
      <c r="G43" s="39">
        <f>COUNTIF(Vertices[In-Degree], "&gt;= " &amp; F43) - COUNTIF(Vertices[In-Degree], "&gt;=" &amp; F44)</f>
        <v>0</v>
      </c>
      <c r="H43" s="38">
        <f t="shared" si="3"/>
        <v>0</v>
      </c>
      <c r="I43" s="39">
        <f>COUNTIF(Vertices[Out-Degree], "&gt;= " &amp; H43) - COUNTIF(Vertices[Out-Degree], "&gt;=" &amp; H44)</f>
        <v>0</v>
      </c>
      <c r="J43" s="38">
        <f t="shared" si="4"/>
        <v>0</v>
      </c>
      <c r="K43" s="39">
        <f>COUNTIF(Vertices[Betweenness Centrality], "&gt;= " &amp; J43) - COUNTIF(Vertices[Betweenness Centrality], "&gt;=" &amp; J44)</f>
        <v>0</v>
      </c>
      <c r="L43" s="38">
        <f t="shared" si="5"/>
        <v>0</v>
      </c>
      <c r="M43" s="39">
        <f>COUNTIF(Vertices[Closeness Centrality], "&gt;= " &amp; L43) - COUNTIF(Vertices[Closeness Centrality], "&gt;=" &amp; L44)</f>
        <v>0</v>
      </c>
      <c r="N43" s="38">
        <f t="shared" si="6"/>
        <v>0</v>
      </c>
      <c r="O43" s="39">
        <f>COUNTIF(Vertices[Eigenvector Centrality], "&gt;= " &amp; N43) - COUNTIF(Vertices[Eigenvector Centrality], "&gt;=" &amp; N44)</f>
        <v>0</v>
      </c>
      <c r="P43" s="38">
        <f t="shared" si="7"/>
        <v>0</v>
      </c>
      <c r="Q43" s="39">
        <f>COUNTIF(Vertices[PageRank], "&gt;= " &amp; P43) - COUNTIF(Vertices[PageRank], "&gt;=" &amp; P44)</f>
        <v>0</v>
      </c>
      <c r="R43" s="38">
        <f t="shared" si="8"/>
        <v>0</v>
      </c>
      <c r="S43" s="43">
        <f>COUNTIF(Vertices[Clustering Coefficient], "&gt;= " &amp; R43) - COUNTIF(Vertices[Clustering Coefficient], "&gt;=" &amp; R44)</f>
        <v>0</v>
      </c>
      <c r="T43" s="38">
        <f t="shared" ca="1" si="9"/>
        <v>9.6255813953488332</v>
      </c>
      <c r="U43" s="39">
        <f t="shared" ca="1" si="0"/>
        <v>29</v>
      </c>
    </row>
    <row r="44" spans="1:21" x14ac:dyDescent="0.3">
      <c r="A44" s="32" t="s">
        <v>81</v>
      </c>
      <c r="B44" s="45" t="str">
        <f>IF(COUNT(Vertices[Degree])&gt;0, D45, NoMetricMessage)</f>
        <v>Not Available</v>
      </c>
      <c r="D44" s="31">
        <f t="shared" si="1"/>
        <v>0</v>
      </c>
      <c r="E44" s="3">
        <f>COUNTIF(Vertices[Degree], "&gt;= " &amp; D44) - COUNTIF(Vertices[Degree], "&gt;=" &amp; D45)</f>
        <v>0</v>
      </c>
      <c r="F44" s="36">
        <f t="shared" si="2"/>
        <v>0</v>
      </c>
      <c r="G44" s="37">
        <f>COUNTIF(Vertices[In-Degree], "&gt;= " &amp; F44) - COUNTIF(Vertices[In-Degree], "&gt;=" &amp; F45)</f>
        <v>0</v>
      </c>
      <c r="H44" s="36">
        <f t="shared" si="3"/>
        <v>0</v>
      </c>
      <c r="I44" s="37">
        <f>COUNTIF(Vertices[Out-Degree], "&gt;= " &amp; H44) - COUNTIF(Vertices[Out-Degree], "&gt;=" &amp; H45)</f>
        <v>0</v>
      </c>
      <c r="J44" s="36">
        <f t="shared" si="4"/>
        <v>0</v>
      </c>
      <c r="K44" s="37">
        <f>COUNTIF(Vertices[Betweenness Centrality], "&gt;= " &amp; J44) - COUNTIF(Vertices[Betweenness Centrality], "&gt;=" &amp; J45)</f>
        <v>0</v>
      </c>
      <c r="L44" s="36">
        <f t="shared" si="5"/>
        <v>0</v>
      </c>
      <c r="M44" s="37">
        <f>COUNTIF(Vertices[Closeness Centrality], "&gt;= " &amp; L44) - COUNTIF(Vertices[Closeness Centrality], "&gt;=" &amp; L45)</f>
        <v>0</v>
      </c>
      <c r="N44" s="36">
        <f t="shared" si="6"/>
        <v>0</v>
      </c>
      <c r="O44" s="37">
        <f>COUNTIF(Vertices[Eigenvector Centrality], "&gt;= " &amp; N44) - COUNTIF(Vertices[Eigenvector Centrality], "&gt;=" &amp; N45)</f>
        <v>0</v>
      </c>
      <c r="P44" s="36">
        <f t="shared" si="7"/>
        <v>0</v>
      </c>
      <c r="Q44" s="37">
        <f>COUNTIF(Vertices[PageRank], "&gt;= " &amp; P44) - COUNTIF(Vertices[PageRank], "&gt;=" &amp; P45)</f>
        <v>0</v>
      </c>
      <c r="R44" s="36">
        <f t="shared" si="8"/>
        <v>0</v>
      </c>
      <c r="S44" s="42">
        <f>COUNTIF(Vertices[Clustering Coefficient], "&gt;= " &amp; R44) - COUNTIF(Vertices[Clustering Coefficient], "&gt;=" &amp; R45)</f>
        <v>0</v>
      </c>
      <c r="T44" s="36">
        <f t="shared" ca="1" si="9"/>
        <v>9.762790697674415</v>
      </c>
      <c r="U44" s="37">
        <f t="shared" ca="1" si="0"/>
        <v>33</v>
      </c>
    </row>
    <row r="45" spans="1:21" x14ac:dyDescent="0.3">
      <c r="A45" s="32" t="s">
        <v>82</v>
      </c>
      <c r="B45" s="46" t="str">
        <f>IFERROR(AVERAGE(Vertices[Degree]),NoMetricMessage)</f>
        <v>Not Available</v>
      </c>
      <c r="D45" s="31">
        <f>MAX(Vertices[Degree])</f>
        <v>0</v>
      </c>
      <c r="E45" s="3">
        <f>COUNTIF(Vertices[Degree], "&gt;= " &amp; D45) - COUNTIF(Vertices[Degree], "&gt;=" &amp; D46)</f>
        <v>0</v>
      </c>
      <c r="F45" s="40">
        <f>MAX(Vertices[In-Degree])</f>
        <v>0</v>
      </c>
      <c r="G45" s="41">
        <f>COUNTIF(Vertices[In-Degree], "&gt;= " &amp; F45) - COUNTIF(Vertices[In-Degree], "&gt;=" &amp; F46)</f>
        <v>0</v>
      </c>
      <c r="H45" s="40">
        <f>MAX(Vertices[Out-Degree])</f>
        <v>0</v>
      </c>
      <c r="I45" s="41">
        <f>COUNTIF(Vertices[Out-Degree], "&gt;= " &amp; H45) - COUNTIF(Vertices[Out-Degree], "&gt;=" &amp; H46)</f>
        <v>0</v>
      </c>
      <c r="J45" s="40">
        <f>MAX(Vertices[Betweenness Centrality])</f>
        <v>0</v>
      </c>
      <c r="K45" s="41">
        <f>COUNTIF(Vertices[Betweenness Centrality], "&gt;= " &amp; J45) - COUNTIF(Vertices[Betweenness Centrality], "&gt;=" &amp; J46)</f>
        <v>0</v>
      </c>
      <c r="L45" s="40">
        <f>MAX(Vertices[Closeness Centrality])</f>
        <v>0</v>
      </c>
      <c r="M45" s="41">
        <f>COUNTIF(Vertices[Closeness Centrality], "&gt;= " &amp; L45) - COUNTIF(Vertices[Closeness Centrality], "&gt;=" &amp; L46)</f>
        <v>0</v>
      </c>
      <c r="N45" s="40">
        <f>MAX(Vertices[Eigenvector Centrality])</f>
        <v>0</v>
      </c>
      <c r="O45" s="41">
        <f>COUNTIF(Vertices[Eigenvector Centrality], "&gt;= " &amp; N45) - COUNTIF(Vertices[Eigenvector Centrality], "&gt;=" &amp; N46)</f>
        <v>0</v>
      </c>
      <c r="P45" s="40">
        <f>MAX(Vertices[PageRank])</f>
        <v>0</v>
      </c>
      <c r="Q45" s="41">
        <f>COUNTIF(Vertices[PageRank], "&gt;= " &amp; P45) - COUNTIF(Vertices[PageRank], "&gt;=" &amp; P46)</f>
        <v>0</v>
      </c>
      <c r="R45" s="40">
        <f>MAX(Vertices[Clustering Coefficient])</f>
        <v>0</v>
      </c>
      <c r="S45" s="44">
        <f>COUNTIF(Vertices[Clustering Coefficient], "&gt;= " &amp; R45) - COUNTIF(Vertices[Clustering Coefficient], "&gt;=" &amp; R46)</f>
        <v>0</v>
      </c>
      <c r="T45" s="40">
        <f ca="1">MAX(INDIRECT(DynamicFilterSourceColumnRange))</f>
        <v>9.8999999999999897</v>
      </c>
      <c r="U45" s="41">
        <f t="shared" ca="1" si="0"/>
        <v>1</v>
      </c>
    </row>
    <row r="46" spans="1:21" x14ac:dyDescent="0.3">
      <c r="A46" s="32" t="s">
        <v>83</v>
      </c>
      <c r="B46" s="46" t="str">
        <f>IFERROR(MEDIAN(Vertices[Degree]),NoMetricMessage)</f>
        <v>Not Available</v>
      </c>
    </row>
    <row r="57" spans="1:2" x14ac:dyDescent="0.3">
      <c r="A57" s="32" t="s">
        <v>87</v>
      </c>
      <c r="B57" s="45" t="str">
        <f>IF(COUNT(Vertices[In-Degree])&gt;0, F2, NoMetricMessage)</f>
        <v>Not Available</v>
      </c>
    </row>
    <row r="58" spans="1:2" x14ac:dyDescent="0.3">
      <c r="A58" s="32" t="s">
        <v>88</v>
      </c>
      <c r="B58" s="45" t="str">
        <f>IF(COUNT(Vertices[In-Degree])&gt;0, F45, NoMetricMessage)</f>
        <v>Not Available</v>
      </c>
    </row>
    <row r="59" spans="1:2" x14ac:dyDescent="0.3">
      <c r="A59" s="32" t="s">
        <v>89</v>
      </c>
      <c r="B59" s="46" t="str">
        <f>IFERROR(AVERAGE(Vertices[In-Degree]),NoMetricMessage)</f>
        <v>Not Available</v>
      </c>
    </row>
    <row r="60" spans="1:2" x14ac:dyDescent="0.3">
      <c r="A60" s="32" t="s">
        <v>90</v>
      </c>
      <c r="B60" s="46" t="str">
        <f>IFERROR(MEDIAN(Vertices[In-Degree]),NoMetricMessage)</f>
        <v>Not Available</v>
      </c>
    </row>
    <row r="71" spans="1:2" x14ac:dyDescent="0.3">
      <c r="A71" s="32" t="s">
        <v>93</v>
      </c>
      <c r="B71" s="45" t="str">
        <f>IF(COUNT(Vertices[Out-Degree])&gt;0, H2, NoMetricMessage)</f>
        <v>Not Available</v>
      </c>
    </row>
    <row r="72" spans="1:2" x14ac:dyDescent="0.3">
      <c r="A72" s="32" t="s">
        <v>94</v>
      </c>
      <c r="B72" s="45" t="str">
        <f>IF(COUNT(Vertices[Out-Degree])&gt;0, H45, NoMetricMessage)</f>
        <v>Not Available</v>
      </c>
    </row>
    <row r="73" spans="1:2" x14ac:dyDescent="0.3">
      <c r="A73" s="32" t="s">
        <v>95</v>
      </c>
      <c r="B73" s="46" t="str">
        <f>IFERROR(AVERAGE(Vertices[Out-Degree]),NoMetricMessage)</f>
        <v>Not Available</v>
      </c>
    </row>
    <row r="74" spans="1:2" x14ac:dyDescent="0.3">
      <c r="A74" s="32" t="s">
        <v>96</v>
      </c>
      <c r="B74" s="46" t="str">
        <f>IFERROR(MEDIAN(Vertices[Out-Degree]),NoMetricMessage)</f>
        <v>Not Available</v>
      </c>
    </row>
    <row r="85" spans="1:2" x14ac:dyDescent="0.3">
      <c r="A85" s="32" t="s">
        <v>99</v>
      </c>
      <c r="B85" s="46" t="str">
        <f>IF(COUNT(Vertices[Betweenness Centrality])&gt;0, J2, NoMetricMessage)</f>
        <v>Not Available</v>
      </c>
    </row>
    <row r="86" spans="1:2" x14ac:dyDescent="0.3">
      <c r="A86" s="32" t="s">
        <v>100</v>
      </c>
      <c r="B86" s="46" t="str">
        <f>IF(COUNT(Vertices[Betweenness Centrality])&gt;0, J45, NoMetricMessage)</f>
        <v>Not Available</v>
      </c>
    </row>
    <row r="87" spans="1:2" x14ac:dyDescent="0.3">
      <c r="A87" s="32" t="s">
        <v>101</v>
      </c>
      <c r="B87" s="46" t="str">
        <f>IFERROR(AVERAGE(Vertices[Betweenness Centrality]),NoMetricMessage)</f>
        <v>Not Available</v>
      </c>
    </row>
    <row r="88" spans="1:2" x14ac:dyDescent="0.3">
      <c r="A88" s="32" t="s">
        <v>102</v>
      </c>
      <c r="B88" s="46" t="str">
        <f>IFERROR(MEDIAN(Vertices[Betweenness Centrality]),NoMetricMessage)</f>
        <v>Not Available</v>
      </c>
    </row>
    <row r="99" spans="1:2" x14ac:dyDescent="0.3">
      <c r="A99" s="32" t="s">
        <v>105</v>
      </c>
      <c r="B99" s="46" t="str">
        <f>IF(COUNT(Vertices[Closeness Centrality])&gt;0, L2, NoMetricMessage)</f>
        <v>Not Available</v>
      </c>
    </row>
    <row r="100" spans="1:2" x14ac:dyDescent="0.3">
      <c r="A100" s="32" t="s">
        <v>106</v>
      </c>
      <c r="B100" s="46" t="str">
        <f>IF(COUNT(Vertices[Closeness Centrality])&gt;0, L45, NoMetricMessage)</f>
        <v>Not Available</v>
      </c>
    </row>
    <row r="101" spans="1:2" x14ac:dyDescent="0.3">
      <c r="A101" s="32" t="s">
        <v>107</v>
      </c>
      <c r="B101" s="46" t="str">
        <f>IFERROR(AVERAGE(Vertices[Closeness Centrality]),NoMetricMessage)</f>
        <v>Not Available</v>
      </c>
    </row>
    <row r="102" spans="1:2" x14ac:dyDescent="0.3">
      <c r="A102" s="32" t="s">
        <v>108</v>
      </c>
      <c r="B102" s="46" t="str">
        <f>IFERROR(MEDIAN(Vertices[Closeness Centrality]),NoMetricMessage)</f>
        <v>Not Available</v>
      </c>
    </row>
    <row r="113" spans="1:2" x14ac:dyDescent="0.3">
      <c r="A113" s="32" t="s">
        <v>111</v>
      </c>
      <c r="B113" s="46" t="str">
        <f>IF(COUNT(Vertices[Eigenvector Centrality])&gt;0, N2, NoMetricMessage)</f>
        <v>Not Available</v>
      </c>
    </row>
    <row r="114" spans="1:2" x14ac:dyDescent="0.3">
      <c r="A114" s="32" t="s">
        <v>112</v>
      </c>
      <c r="B114" s="46" t="str">
        <f>IF(COUNT(Vertices[Eigenvector Centrality])&gt;0, N45, NoMetricMessage)</f>
        <v>Not Available</v>
      </c>
    </row>
    <row r="115" spans="1:2" x14ac:dyDescent="0.3">
      <c r="A115" s="32" t="s">
        <v>113</v>
      </c>
      <c r="B115" s="46" t="str">
        <f>IFERROR(AVERAGE(Vertices[Eigenvector Centrality]),NoMetricMessage)</f>
        <v>Not Available</v>
      </c>
    </row>
    <row r="116" spans="1:2" x14ac:dyDescent="0.3">
      <c r="A116" s="32" t="s">
        <v>114</v>
      </c>
      <c r="B116" s="46" t="str">
        <f>IFERROR(MEDIAN(Vertices[Eigenvector Centrality]),NoMetricMessage)</f>
        <v>Not Available</v>
      </c>
    </row>
    <row r="127" spans="1:2" x14ac:dyDescent="0.3">
      <c r="A127" s="32" t="s">
        <v>138</v>
      </c>
      <c r="B127" s="46" t="str">
        <f>IF(COUNT(Vertices[PageRank])&gt;0, P2, NoMetricMessage)</f>
        <v>Not Available</v>
      </c>
    </row>
    <row r="128" spans="1:2" x14ac:dyDescent="0.3">
      <c r="A128" s="32" t="s">
        <v>139</v>
      </c>
      <c r="B128" s="46" t="str">
        <f>IF(COUNT(Vertices[PageRank])&gt;0, P45, NoMetricMessage)</f>
        <v>Not Available</v>
      </c>
    </row>
    <row r="129" spans="1:2" x14ac:dyDescent="0.3">
      <c r="A129" s="32" t="s">
        <v>140</v>
      </c>
      <c r="B129" s="46" t="str">
        <f>IFERROR(AVERAGE(Vertices[PageRank]),NoMetricMessage)</f>
        <v>Not Available</v>
      </c>
    </row>
    <row r="130" spans="1:2" x14ac:dyDescent="0.3">
      <c r="A130" s="32" t="s">
        <v>141</v>
      </c>
      <c r="B130" s="46" t="str">
        <f>IFERROR(MEDIAN(Vertices[PageRank]),NoMetricMessage)</f>
        <v>Not Available</v>
      </c>
    </row>
    <row r="141" spans="1:2" x14ac:dyDescent="0.3">
      <c r="A141" s="32" t="s">
        <v>117</v>
      </c>
      <c r="B141" s="46" t="str">
        <f>IF(COUNT(Vertices[Clustering Coefficient])&gt;0, R2, NoMetricMessage)</f>
        <v>Not Available</v>
      </c>
    </row>
    <row r="142" spans="1:2" x14ac:dyDescent="0.3">
      <c r="A142" s="32" t="s">
        <v>118</v>
      </c>
      <c r="B142" s="46" t="str">
        <f>IF(COUNT(Vertices[Clustering Coefficient])&gt;0, R45, NoMetricMessage)</f>
        <v>Not Available</v>
      </c>
    </row>
    <row r="143" spans="1:2" x14ac:dyDescent="0.3">
      <c r="A143" s="32" t="s">
        <v>119</v>
      </c>
      <c r="B143" s="46" t="str">
        <f>IFERROR(AVERAGE(Vertices[Clustering Coefficient]),NoMetricMessage)</f>
        <v>Not Available</v>
      </c>
    </row>
    <row r="144" spans="1:2" x14ac:dyDescent="0.3">
      <c r="A144" s="32" t="s">
        <v>120</v>
      </c>
      <c r="B144" s="46" t="str">
        <f>IFERROR(MEDIAN(Vertices[Clustering Coefficient]),NoMetricMessage)</f>
        <v>Not Available</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4.4" x14ac:dyDescent="0.3"/>
  <cols>
    <col min="1" max="1" width="10.44140625" style="1" bestFit="1" customWidth="1"/>
    <col min="2" max="2" width="12.44140625" style="1" bestFit="1" customWidth="1"/>
    <col min="3" max="3" width="22.88671875" bestFit="1" customWidth="1"/>
    <col min="4" max="4" width="16.88671875" bestFit="1" customWidth="1"/>
    <col min="5" max="6" width="16.88671875" customWidth="1"/>
    <col min="7" max="7" width="14.33203125" bestFit="1" customWidth="1"/>
    <col min="8" max="8" width="14.33203125" customWidth="1"/>
    <col min="10" max="10" width="39.109375" bestFit="1" customWidth="1"/>
    <col min="11" max="11" width="10.88671875" bestFit="1" customWidth="1"/>
    <col min="13" max="13" width="8.44140625" bestFit="1" customWidth="1"/>
    <col min="14" max="14" width="10" bestFit="1" customWidth="1"/>
    <col min="15" max="15" width="11.88671875" bestFit="1" customWidth="1"/>
    <col min="16" max="16" width="12.109375" bestFit="1" customWidth="1"/>
  </cols>
  <sheetData>
    <row r="1" spans="1:18" s="4" customFormat="1" ht="36" customHeight="1" x14ac:dyDescent="0.3">
      <c r="A1" s="5" t="s">
        <v>5</v>
      </c>
      <c r="B1" s="5" t="s">
        <v>129</v>
      </c>
      <c r="C1" s="4" t="s">
        <v>6</v>
      </c>
      <c r="D1" s="4" t="s">
        <v>8</v>
      </c>
      <c r="E1" s="4" t="s">
        <v>162</v>
      </c>
      <c r="F1" s="5" t="s">
        <v>167</v>
      </c>
      <c r="G1" s="4" t="s">
        <v>13</v>
      </c>
      <c r="H1" s="4" t="s">
        <v>66</v>
      </c>
      <c r="J1" s="4" t="s">
        <v>17</v>
      </c>
      <c r="K1" s="4" t="s">
        <v>16</v>
      </c>
      <c r="M1" s="4" t="s">
        <v>21</v>
      </c>
      <c r="N1" s="4" t="s">
        <v>22</v>
      </c>
      <c r="O1" s="4" t="s">
        <v>23</v>
      </c>
      <c r="P1" s="4" t="s">
        <v>24</v>
      </c>
    </row>
    <row r="2" spans="1:18" x14ac:dyDescent="0.3">
      <c r="A2" s="1" t="s">
        <v>50</v>
      </c>
      <c r="B2" s="1" t="s">
        <v>130</v>
      </c>
      <c r="C2" t="s">
        <v>53</v>
      </c>
      <c r="D2" t="s">
        <v>54</v>
      </c>
      <c r="E2" t="s">
        <v>54</v>
      </c>
      <c r="F2" s="1" t="s">
        <v>50</v>
      </c>
      <c r="G2" t="s">
        <v>64</v>
      </c>
      <c r="H2" t="s">
        <v>157</v>
      </c>
      <c r="J2" t="s">
        <v>18</v>
      </c>
      <c r="K2">
        <v>108</v>
      </c>
      <c r="M2" t="s">
        <v>6012</v>
      </c>
      <c r="N2" t="s">
        <v>6005</v>
      </c>
      <c r="O2">
        <v>3.99999999999998</v>
      </c>
      <c r="P2">
        <v>9.8999999999999897</v>
      </c>
    </row>
    <row r="3" spans="1:18" x14ac:dyDescent="0.3">
      <c r="A3" s="1" t="s">
        <v>51</v>
      </c>
      <c r="B3" s="1" t="s">
        <v>131</v>
      </c>
      <c r="C3" t="s">
        <v>51</v>
      </c>
      <c r="D3" t="s">
        <v>55</v>
      </c>
      <c r="E3" t="s">
        <v>55</v>
      </c>
      <c r="F3" s="1" t="s">
        <v>51</v>
      </c>
      <c r="G3" t="s">
        <v>65</v>
      </c>
      <c r="H3" t="s">
        <v>67</v>
      </c>
      <c r="J3" t="s">
        <v>28</v>
      </c>
      <c r="K3" t="s">
        <v>29</v>
      </c>
      <c r="M3" t="s">
        <v>6012</v>
      </c>
      <c r="N3" t="s">
        <v>6008</v>
      </c>
      <c r="O3">
        <v>0</v>
      </c>
      <c r="P3">
        <v>74000000</v>
      </c>
    </row>
    <row r="4" spans="1:18" x14ac:dyDescent="0.3">
      <c r="A4" s="1" t="s">
        <v>52</v>
      </c>
      <c r="B4" s="1" t="s">
        <v>132</v>
      </c>
      <c r="C4" t="s">
        <v>52</v>
      </c>
      <c r="D4" t="s">
        <v>56</v>
      </c>
      <c r="E4" t="s">
        <v>56</v>
      </c>
      <c r="F4" s="1" t="s">
        <v>52</v>
      </c>
      <c r="G4">
        <v>0</v>
      </c>
      <c r="H4" t="s">
        <v>68</v>
      </c>
      <c r="J4" s="11" t="s">
        <v>77</v>
      </c>
      <c r="K4" s="11"/>
      <c r="M4" t="s">
        <v>144</v>
      </c>
      <c r="N4" t="s">
        <v>44</v>
      </c>
      <c r="O4">
        <v>1.5</v>
      </c>
      <c r="P4">
        <v>10</v>
      </c>
    </row>
    <row r="5" spans="1:18" ht="409.6" x14ac:dyDescent="0.3">
      <c r="A5">
        <v>1</v>
      </c>
      <c r="B5" s="1" t="s">
        <v>133</v>
      </c>
      <c r="C5" t="s">
        <v>50</v>
      </c>
      <c r="D5" t="s">
        <v>57</v>
      </c>
      <c r="E5" t="s">
        <v>57</v>
      </c>
      <c r="F5">
        <v>1</v>
      </c>
      <c r="G5">
        <v>1</v>
      </c>
      <c r="H5" t="s">
        <v>69</v>
      </c>
      <c r="J5" t="s">
        <v>170</v>
      </c>
      <c r="K5" s="12" t="s">
        <v>6208</v>
      </c>
      <c r="M5" t="s">
        <v>144</v>
      </c>
      <c r="N5" t="s">
        <v>14</v>
      </c>
      <c r="O5">
        <v>133.99999999999997</v>
      </c>
      <c r="P5">
        <v>9875.5546875</v>
      </c>
    </row>
    <row r="6" spans="1:18" x14ac:dyDescent="0.3">
      <c r="A6">
        <v>0</v>
      </c>
      <c r="B6" s="1" t="s">
        <v>134</v>
      </c>
      <c r="C6">
        <v>1</v>
      </c>
      <c r="D6" t="s">
        <v>58</v>
      </c>
      <c r="E6" t="s">
        <v>58</v>
      </c>
      <c r="F6">
        <v>0</v>
      </c>
      <c r="H6" t="s">
        <v>70</v>
      </c>
      <c r="J6" t="s">
        <v>171</v>
      </c>
      <c r="K6">
        <v>2</v>
      </c>
      <c r="M6" t="s">
        <v>144</v>
      </c>
      <c r="N6" t="s">
        <v>15</v>
      </c>
      <c r="O6">
        <v>160</v>
      </c>
      <c r="P6">
        <v>9851.2734375</v>
      </c>
      <c r="R6" t="s">
        <v>127</v>
      </c>
    </row>
    <row r="7" spans="1:18" x14ac:dyDescent="0.3">
      <c r="A7">
        <v>2</v>
      </c>
      <c r="B7">
        <v>1</v>
      </c>
      <c r="C7">
        <v>0</v>
      </c>
      <c r="D7" t="s">
        <v>59</v>
      </c>
      <c r="E7" t="s">
        <v>59</v>
      </c>
      <c r="F7">
        <v>2</v>
      </c>
      <c r="H7" t="s">
        <v>71</v>
      </c>
      <c r="J7" t="s">
        <v>6006</v>
      </c>
      <c r="K7" t="s">
        <v>6206</v>
      </c>
      <c r="M7" t="s">
        <v>144</v>
      </c>
      <c r="N7" t="s">
        <v>6005</v>
      </c>
      <c r="O7">
        <v>3.99999999999998</v>
      </c>
      <c r="P7">
        <v>9.8999999999999897</v>
      </c>
    </row>
    <row r="8" spans="1:18" x14ac:dyDescent="0.3">
      <c r="A8"/>
      <c r="B8">
        <v>2</v>
      </c>
      <c r="C8">
        <v>2</v>
      </c>
      <c r="D8" t="s">
        <v>60</v>
      </c>
      <c r="E8" t="s">
        <v>60</v>
      </c>
      <c r="H8" t="s">
        <v>72</v>
      </c>
      <c r="J8" t="s">
        <v>6009</v>
      </c>
      <c r="K8" t="s">
        <v>6011</v>
      </c>
      <c r="M8" t="s">
        <v>6012</v>
      </c>
      <c r="N8" t="s">
        <v>6014</v>
      </c>
      <c r="O8">
        <v>1</v>
      </c>
      <c r="P8">
        <v>24</v>
      </c>
    </row>
    <row r="9" spans="1:18" ht="409.6" x14ac:dyDescent="0.3">
      <c r="A9"/>
      <c r="B9">
        <v>3</v>
      </c>
      <c r="C9">
        <v>4</v>
      </c>
      <c r="D9" t="s">
        <v>61</v>
      </c>
      <c r="E9" t="s">
        <v>61</v>
      </c>
      <c r="H9" t="s">
        <v>73</v>
      </c>
      <c r="J9" t="s">
        <v>6010</v>
      </c>
      <c r="K9" s="12" t="s">
        <v>6214</v>
      </c>
    </row>
    <row r="10" spans="1:18" x14ac:dyDescent="0.3">
      <c r="A10"/>
      <c r="B10">
        <v>4</v>
      </c>
      <c r="D10" t="s">
        <v>62</v>
      </c>
      <c r="E10" t="s">
        <v>62</v>
      </c>
      <c r="H10" t="s">
        <v>74</v>
      </c>
    </row>
    <row r="11" spans="1:18" x14ac:dyDescent="0.3">
      <c r="A11"/>
      <c r="B11">
        <v>5</v>
      </c>
      <c r="D11" t="s">
        <v>45</v>
      </c>
      <c r="E11">
        <v>1</v>
      </c>
      <c r="H11" t="s">
        <v>75</v>
      </c>
    </row>
    <row r="12" spans="1:18" x14ac:dyDescent="0.3">
      <c r="A12"/>
      <c r="B12"/>
      <c r="D12" t="s">
        <v>63</v>
      </c>
      <c r="E12">
        <v>2</v>
      </c>
      <c r="H12">
        <v>0</v>
      </c>
    </row>
    <row r="13" spans="1:18" x14ac:dyDescent="0.3">
      <c r="A13"/>
      <c r="B13"/>
      <c r="D13">
        <v>1</v>
      </c>
      <c r="E13">
        <v>3</v>
      </c>
      <c r="H13">
        <v>1</v>
      </c>
    </row>
    <row r="14" spans="1:18" x14ac:dyDescent="0.3">
      <c r="D14">
        <v>2</v>
      </c>
      <c r="E14">
        <v>4</v>
      </c>
      <c r="H14">
        <v>2</v>
      </c>
    </row>
    <row r="15" spans="1:18" x14ac:dyDescent="0.3">
      <c r="D15">
        <v>3</v>
      </c>
      <c r="E15">
        <v>5</v>
      </c>
      <c r="H15">
        <v>3</v>
      </c>
    </row>
    <row r="16" spans="1:18" x14ac:dyDescent="0.3">
      <c r="D16">
        <v>4</v>
      </c>
      <c r="E16">
        <v>6</v>
      </c>
      <c r="H16">
        <v>4</v>
      </c>
    </row>
    <row r="17" spans="4:8" x14ac:dyDescent="0.3">
      <c r="D17">
        <v>5</v>
      </c>
      <c r="E17">
        <v>7</v>
      </c>
      <c r="H17">
        <v>5</v>
      </c>
    </row>
    <row r="18" spans="4:8" x14ac:dyDescent="0.3">
      <c r="D18">
        <v>6</v>
      </c>
      <c r="E18">
        <v>8</v>
      </c>
      <c r="H18">
        <v>6</v>
      </c>
    </row>
    <row r="19" spans="4:8" x14ac:dyDescent="0.3">
      <c r="D19">
        <v>7</v>
      </c>
      <c r="E19">
        <v>9</v>
      </c>
      <c r="H19">
        <v>7</v>
      </c>
    </row>
    <row r="20" spans="4:8" x14ac:dyDescent="0.3">
      <c r="D20">
        <v>8</v>
      </c>
      <c r="H20">
        <v>8</v>
      </c>
    </row>
    <row r="21" spans="4:8" x14ac:dyDescent="0.3">
      <c r="D21">
        <v>9</v>
      </c>
      <c r="H21">
        <v>9</v>
      </c>
    </row>
    <row r="22" spans="4:8" x14ac:dyDescent="0.3">
      <c r="D22">
        <v>10</v>
      </c>
    </row>
    <row r="23" spans="4:8" x14ac:dyDescent="0.3">
      <c r="D23">
        <v>11</v>
      </c>
    </row>
  </sheetData>
  <dataConsolidate/>
  <pageMargins left="0.7" right="0.7" top="0.75" bottom="0.75" header="0.3" footer="0.3"/>
  <pageSetup orientation="portrait" horizontalDpi="0" verticalDpi="0" r:id="rId1"/>
  <drawing r:id="rId2"/>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SHILPA REJI</cp:lastModifiedBy>
  <dcterms:created xsi:type="dcterms:W3CDTF">2008-01-30T00:41:58Z</dcterms:created>
  <dcterms:modified xsi:type="dcterms:W3CDTF">2021-06-04T07:01:32Z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5" name="Solution ID">
    <vt:lpwstr>{15727DE6-F92D-4E46-ACB4-0E2C58B31A18}</vt:lpwstr>
  </property>
  <property fmtid="{D5CDD505-2E9C-101B-9397-08002B2CF9AE}" pid="6" name="_AssemblyLocation">
    <vt:lpwstr>http://www.nodexlgraphgallery.org/NodeXLBasicSetup/Smrf.NodeXL.ExcelTemplate.vsto|aa51c0f3-62b4-4782-83a8-a15dcdd17698</vt:lpwstr>
  </property>
  <property fmtid="{D5CDD505-2E9C-101B-9397-08002B2CF9AE}" pid="7" name="_AssemblyName">
    <vt:lpwstr>4E3C66D5-58D4-491E-A7D4-64AF99AF6E8B</vt:lpwstr>
  </property>
</Properties>
</file>

<file path=vstoDataStore/_rels/item1.xml.rels>&#65279;<?xml version="1.0" encoding="utf-8"?><Relationships xmlns="http://schemas.openxmlformats.org/package/2006/relationships"><Relationship Type="http://schemas.openxmlformats.org/officeDocument/2006/relationships/customXmlProps" Target="itemProps1.xml" Id="R947960fdf2af43dc" /></Relationships>
</file>

<file path=vstoDataStore/item1.xml><?xml version="1.0" encoding="utf-8"?>
<cdm:cachedDataManifest xmlns:cdm="http://schemas.microsoft.com/2004/VisualStudio/Tools/Applications/CachedDataManifest.xsd" cdm:revision="1"/>
</file>

<file path=vstoDataStore/itemProps1.xml><?xml version="1.0" encoding="utf-8"?>
<ds:datastoreItem xmlns:ds="http://schemas.openxmlformats.org/officeDocument/2006/customXml" ds:itemID="{8162FB61-CE5B-449A-9673-F1F077E5D37A}">
  <ds:schemaRefs/>
</ds:datastoreItem>
</file>