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Вахрушева АЛИНА\ад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</sheets>
  <definedNames>
    <definedName name="_xlchart.v1.0" hidden="1">Лист1!$E$35:$E$45</definedName>
    <definedName name="_xlchart.v1.1" hidden="1">Лист1!$F$35:$F$45</definedName>
    <definedName name="_xlchart.v1.2" hidden="1">Лист1!$E$35:$E$45</definedName>
    <definedName name="_xlchart.v1.3" hidden="1">Лист1!$F$35:$F$45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B60" i="1"/>
  <c r="B59" i="1"/>
  <c r="D59" i="1"/>
  <c r="B61" i="1"/>
  <c r="D61" i="1"/>
  <c r="C56" i="1"/>
  <c r="C55" i="1"/>
  <c r="C54" i="1"/>
  <c r="C53" i="1"/>
  <c r="C49" i="1"/>
  <c r="C50" i="1" s="1"/>
  <c r="C48" i="1"/>
  <c r="E33" i="1" l="1"/>
  <c r="E32" i="1"/>
  <c r="E31" i="1"/>
  <c r="E30" i="1"/>
  <c r="E29" i="1"/>
  <c r="E28" i="1"/>
  <c r="E27" i="1"/>
  <c r="E26" i="1"/>
  <c r="E25" i="1"/>
  <c r="E24" i="1"/>
  <c r="C20" i="1"/>
  <c r="D20" i="1"/>
  <c r="E20" i="1"/>
  <c r="F20" i="1"/>
  <c r="G20" i="1"/>
  <c r="H20" i="1"/>
  <c r="I20" i="1"/>
  <c r="J20" i="1"/>
  <c r="K20" i="1"/>
  <c r="B20" i="1"/>
  <c r="K18" i="1"/>
  <c r="J18" i="1"/>
  <c r="I18" i="1"/>
  <c r="H18" i="1"/>
  <c r="G18" i="1"/>
  <c r="F18" i="1"/>
  <c r="E18" i="1"/>
  <c r="D18" i="1"/>
  <c r="C18" i="1"/>
  <c r="B18" i="1"/>
  <c r="K14" i="1"/>
  <c r="J14" i="1"/>
  <c r="B14" i="1"/>
  <c r="I14" i="1"/>
  <c r="H14" i="1"/>
  <c r="G14" i="1"/>
  <c r="F14" i="1"/>
  <c r="E14" i="1"/>
  <c r="D14" i="1"/>
  <c r="C14" i="1"/>
  <c r="B13" i="1"/>
  <c r="B12" i="1"/>
  <c r="B11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J7" i="1"/>
  <c r="C7" i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<sst xmlns="http://schemas.openxmlformats.org/spreadsheetml/2006/main" count="63" uniqueCount="55">
  <si>
    <t>xi</t>
  </si>
  <si>
    <t>ni</t>
  </si>
  <si>
    <t>Wi</t>
  </si>
  <si>
    <t>x min</t>
  </si>
  <si>
    <t>x max</t>
  </si>
  <si>
    <t>R</t>
  </si>
  <si>
    <t>k</t>
  </si>
  <si>
    <t xml:space="preserve">h </t>
  </si>
  <si>
    <t>[11,17.43]</t>
  </si>
  <si>
    <t>[17.43,23.85]</t>
  </si>
  <si>
    <t>[23.85,30.28 ]</t>
  </si>
  <si>
    <t>[30.28,36.71]</t>
  </si>
  <si>
    <t>[36.71,43.13]</t>
  </si>
  <si>
    <t>[43.13,49.56]</t>
  </si>
  <si>
    <t>[49.56,55.99]</t>
  </si>
  <si>
    <t>[55.99,62.41]</t>
  </si>
  <si>
    <t>[62.42,68.85]</t>
  </si>
  <si>
    <t>[83.57,90]</t>
  </si>
  <si>
    <t>x &lt; 11</t>
  </si>
  <si>
    <t>11&lt;= x&lt;= 17.43</t>
  </si>
  <si>
    <t>17.43&lt;=x&lt;=23.85</t>
  </si>
  <si>
    <t xml:space="preserve">23.85&lt;=x&lt;=30.28 </t>
  </si>
  <si>
    <t>30.28&lt;=x&lt;=36.71</t>
  </si>
  <si>
    <t>36.71&lt;=x&lt;=43.13</t>
  </si>
  <si>
    <t>43.13&lt;=x&lt;=49.56</t>
  </si>
  <si>
    <t>49.56&lt;=x&lt;=55.99</t>
  </si>
  <si>
    <t>55.99&lt;=x&lt;=62.41</t>
  </si>
  <si>
    <t>62.42&lt;=x&lt;=68.85</t>
  </si>
  <si>
    <t>F(x)</t>
  </si>
  <si>
    <t>x&gt;=90</t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</si>
  <si>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</si>
  <si>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</si>
  <si>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</si>
  <si>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</si>
  <si>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</si>
  <si>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</si>
  <si>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</si>
  <si>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</si>
  <si>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</si>
  <si>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х10</t>
  </si>
  <si>
    <t>х11</t>
  </si>
  <si>
    <t>m*</t>
  </si>
  <si>
    <t>испр D*</t>
  </si>
  <si>
    <t>испр S</t>
  </si>
  <si>
    <t>Mo</t>
  </si>
  <si>
    <t>42,47,49,58,60</t>
  </si>
  <si>
    <t>Me</t>
  </si>
  <si>
    <t>θ</t>
  </si>
  <si>
    <t>V</t>
  </si>
  <si>
    <t>t3</t>
  </si>
  <si>
    <t>t1</t>
  </si>
  <si>
    <t>t2</t>
  </si>
  <si>
    <t>a</t>
  </si>
  <si>
    <t>[46,68;47,59]</t>
  </si>
  <si>
    <t>[46,40;47,87]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</si>
</sst>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0" fontId="0" fillId="2" borderId="3" xfId="0" applyFill="1" applyBorder="1"/>
    <xf numFmtId="0" fontId="0" fillId="0" borderId="0" xfId="0" applyFill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400472984273355E-2"/>
          <c:y val="0.20568773091704051"/>
          <c:w val="0.91704245335200718"/>
          <c:h val="0.7212507185704825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Лист1!$B$5:$Z$5</c:f>
              <c:numCache>
                <c:formatCode>General</c:formatCode>
                <c:ptCount val="25"/>
                <c:pt idx="0">
                  <c:v>11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32</c:v>
                </c:pt>
                <c:pt idx="5">
                  <c:v>33</c:v>
                </c:pt>
                <c:pt idx="6">
                  <c:v>38</c:v>
                </c:pt>
                <c:pt idx="7">
                  <c:v>41</c:v>
                </c:pt>
                <c:pt idx="8">
                  <c:v>42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68</c:v>
                </c:pt>
                <c:pt idx="24">
                  <c:v>90</c:v>
                </c:pt>
              </c:numCache>
            </c:numRef>
          </c:cat>
          <c:val>
            <c:numRef>
              <c:f>Лист1!$B$6:$Z$6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6E-8F28-973EC7E616B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Лист1!$F$11:$H$11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6-4F8B-9AF4-EC0E1E13BB3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Лист1!$F$11:$H$11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6-4F8B-9AF4-EC0E1E13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56271"/>
        <c:axId val="442107871"/>
      </c:lineChart>
      <c:catAx>
        <c:axId val="4404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07871"/>
        <c:crosses val="autoZero"/>
        <c:auto val="1"/>
        <c:lblAlgn val="ctr"/>
        <c:lblOffset val="100"/>
        <c:noMultiLvlLbl val="0"/>
      </c:catAx>
      <c:valAx>
        <c:axId val="44210787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4562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6708333333333336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Лист1!$B$5:$Z$5</c:f>
              <c:numCache>
                <c:formatCode>General</c:formatCode>
                <c:ptCount val="25"/>
                <c:pt idx="0">
                  <c:v>11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32</c:v>
                </c:pt>
                <c:pt idx="5">
                  <c:v>33</c:v>
                </c:pt>
                <c:pt idx="6">
                  <c:v>38</c:v>
                </c:pt>
                <c:pt idx="7">
                  <c:v>41</c:v>
                </c:pt>
                <c:pt idx="8">
                  <c:v>42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68</c:v>
                </c:pt>
                <c:pt idx="24">
                  <c:v>90</c:v>
                </c:pt>
              </c:numCache>
            </c:numRef>
          </c:cat>
          <c:val>
            <c:numRef>
              <c:f>Лист1!$B$6:$Z$6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6-4328-B1DD-E22FCCAA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98575"/>
        <c:axId val="390884431"/>
      </c:barChart>
      <c:catAx>
        <c:axId val="39089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84431"/>
        <c:crosses val="autoZero"/>
        <c:auto val="1"/>
        <c:lblAlgn val="ctr"/>
        <c:lblOffset val="100"/>
        <c:noMultiLvlLbl val="0"/>
      </c:catAx>
      <c:valAx>
        <c:axId val="39088443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8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Эмпирическая таблица</a:t>
            </a:r>
          </a:p>
        </cx:rich>
      </cx:tx>
    </cx:title>
    <cx:plotArea>
      <cx:plotAreaRegion>
        <cx:series layoutId="waterfall" uniqueId="{7F886A5C-6CAF-46C8-9F05-3215C699E39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49787</xdr:colOff>
      <xdr:row>7</xdr:row>
      <xdr:rowOff>99391</xdr:rowOff>
    </xdr:from>
    <xdr:to>
      <xdr:col>20</xdr:col>
      <xdr:colOff>314738</xdr:colOff>
      <xdr:row>23</xdr:row>
      <xdr:rowOff>121227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1050F0B-C730-4869-BC2D-604A47E1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174961</xdr:colOff>
      <xdr:row>23</xdr:row>
      <xdr:rowOff>176754</xdr:rowOff>
    </xdr:from>
    <xdr:to>
      <xdr:col>18</xdr:col>
      <xdr:colOff>31467</xdr:colOff>
      <xdr:row>38</xdr:row>
      <xdr:rowOff>62454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CAEDF2A-B058-4778-9F9A-E601A64B4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693964</xdr:colOff>
      <xdr:row>22</xdr:row>
      <xdr:rowOff>40822</xdr:rowOff>
    </xdr:from>
    <xdr:to>
      <xdr:col>3</xdr:col>
      <xdr:colOff>816429</xdr:colOff>
      <xdr:row>32</xdr:row>
      <xdr:rowOff>176893</xdr:rowOff>
    </xdr:to>
    <xdr:sp macro="" textlink="">
      <xdr:nvSpPr>
        <xdr:cNvPr id="19" name="Левая фигурная скобка 18">
          <a:extLst>
            <a:ext uri="{FF2B5EF4-FFF2-40B4-BE49-F238E27FC236}">
              <a16:creationId xmlns:a16="http://schemas.microsoft.com/office/drawing/2014/main" id="{4D0A7E90-CA7A-41B3-9830-0E18B7313113}"/>
            </a:ext>
          </a:extLst>
        </xdr:cNvPr>
        <xdr:cNvSpPr/>
      </xdr:nvSpPr>
      <xdr:spPr>
        <a:xfrm>
          <a:off x="2735035" y="4231822"/>
          <a:ext cx="122465" cy="2041071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207818</xdr:colOff>
      <xdr:row>38</xdr:row>
      <xdr:rowOff>127659</xdr:rowOff>
    </xdr:from>
    <xdr:to>
      <xdr:col>18</xdr:col>
      <xdr:colOff>17318</xdr:colOff>
      <xdr:row>53</xdr:row>
      <xdr:rowOff>13359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312964</xdr:colOff>
      <xdr:row>53</xdr:row>
      <xdr:rowOff>13607</xdr:rowOff>
    </xdr:from>
    <xdr:to>
      <xdr:col>13</xdr:col>
      <xdr:colOff>397550</xdr:colOff>
      <xdr:row>57</xdr:row>
      <xdr:rowOff>137556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57607" y="10110107"/>
          <a:ext cx="1581371" cy="885949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58</xdr:row>
      <xdr:rowOff>122464</xdr:rowOff>
    </xdr:from>
    <xdr:to>
      <xdr:col>14</xdr:col>
      <xdr:colOff>506540</xdr:colOff>
      <xdr:row>63</xdr:row>
      <xdr:rowOff>160702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393" y="11171464"/>
          <a:ext cx="2534004" cy="990738"/>
        </a:xfrm>
        <a:prstGeom prst="rect">
          <a:avLst/>
        </a:prstGeom>
      </xdr:spPr>
    </xdr:pic>
    <xdr:clientData/>
  </xdr:twoCellAnchor>
  <xdr:twoCellAnchor editAs="oneCell">
    <xdr:from>
      <xdr:col>13</xdr:col>
      <xdr:colOff>764314</xdr:colOff>
      <xdr:row>53</xdr:row>
      <xdr:rowOff>27215</xdr:rowOff>
    </xdr:from>
    <xdr:to>
      <xdr:col>16</xdr:col>
      <xdr:colOff>421820</xdr:colOff>
      <xdr:row>57</xdr:row>
      <xdr:rowOff>95250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41814" y="10123715"/>
          <a:ext cx="1698578" cy="830035"/>
        </a:xfrm>
        <a:prstGeom prst="rect">
          <a:avLst/>
        </a:prstGeom>
      </xdr:spPr>
    </xdr:pic>
    <xdr:clientData/>
  </xdr:twoCellAnchor>
  <xdr:twoCellAnchor editAs="oneCell">
    <xdr:from>
      <xdr:col>15</xdr:col>
      <xdr:colOff>-1</xdr:colOff>
      <xdr:row>58</xdr:row>
      <xdr:rowOff>153389</xdr:rowOff>
    </xdr:from>
    <xdr:to>
      <xdr:col>20</xdr:col>
      <xdr:colOff>121227</xdr:colOff>
      <xdr:row>62</xdr:row>
      <xdr:rowOff>55984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70772" y="11202389"/>
          <a:ext cx="3151910" cy="664595"/>
        </a:xfrm>
        <a:prstGeom prst="rect">
          <a:avLst/>
        </a:prstGeom>
      </xdr:spPr>
    </xdr:pic>
    <xdr:clientData/>
  </xdr:twoCellAnchor>
  <xdr:twoCellAnchor>
    <xdr:from>
      <xdr:col>14</xdr:col>
      <xdr:colOff>593912</xdr:colOff>
      <xdr:row>9</xdr:row>
      <xdr:rowOff>33617</xdr:rowOff>
    </xdr:from>
    <xdr:to>
      <xdr:col>15</xdr:col>
      <xdr:colOff>437029</xdr:colOff>
      <xdr:row>10</xdr:row>
      <xdr:rowOff>89647</xdr:rowOff>
    </xdr:to>
    <xdr:sp macro="" textlink="">
      <xdr:nvSpPr>
        <xdr:cNvPr id="13" name="TextBox 12"/>
        <xdr:cNvSpPr txBox="1"/>
      </xdr:nvSpPr>
      <xdr:spPr>
        <a:xfrm>
          <a:off x="12012706" y="1748117"/>
          <a:ext cx="448235" cy="246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u="none"/>
            <a:t>49,68</a:t>
          </a:r>
        </a:p>
        <a:p>
          <a:endParaRPr lang="ru-RU" sz="1100" u="none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0.45632</cdr:x>
      <cdr:y>0.18077</cdr:y>
    </cdr:from>
    <cdr:to>
      <cdr:x>0.45852</cdr:x>
      <cdr:y>0.97679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2509539" y="554935"/>
          <a:ext cx="12146" cy="2443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0.49397</cdr:x>
      <cdr:y>0.18077</cdr:y>
    </cdr:from>
    <cdr:to>
      <cdr:x>0.49698</cdr:x>
      <cdr:y>0.974</cdr:y>
    </cdr:to>
    <cdr:cxnSp macro="">
      <cdr:nvCxnSpPr>
        <cdr:cNvPr id="10" name="Прямая соединительная линия 9"/>
        <cdr:cNvCxnSpPr/>
      </cdr:nvCxnSpPr>
      <cdr:spPr>
        <a:xfrm xmlns:a="http://schemas.openxmlformats.org/drawingml/2006/main" flipH="1" flipV="1">
          <a:off x="2716604" y="554935"/>
          <a:ext cx="16565" cy="24350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0.48298</cdr:x>
      <cdr:y>0.10634</cdr:y>
    </cdr:from>
    <cdr:to>
      <cdr:x>0.56535</cdr:x>
      <cdr:y>0.18664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28419" y="326432"/>
          <a:ext cx="448236" cy="246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47,87</a:t>
          </a:r>
          <a:endParaRPr lang="ru-RU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zoomScale="85" zoomScaleNormal="85" workbookViewId="0">
      <selection activeCell="F11" sqref="F11"/>
    </sheetView>
  </sheetViews>
  <sheetFormatPr defaultRowHeight="15" x14ac:dyDescent="0.25"/>
  <cols>
    <col min="1" max="1" width="9.140625" customWidth="1"/>
    <col min="2" max="2" width="12.5703125" bestFit="1" customWidth="1"/>
    <col min="3" max="3" width="14.28515625" bestFit="1" customWidth="1"/>
    <col min="4" max="4" width="12.5703125" bestFit="1" customWidth="1"/>
    <col min="5" max="5" width="12.140625" bestFit="1" customWidth="1"/>
    <col min="6" max="6" width="15.85546875" bestFit="1" customWidth="1"/>
    <col min="7" max="11" width="12.140625" bestFit="1" customWidth="1"/>
    <col min="12" max="13" width="11.140625" bestFit="1" customWidth="1"/>
    <col min="14" max="14" width="12.140625" bestFit="1" customWidth="1"/>
  </cols>
  <sheetData>
    <row r="1" spans="1:30" x14ac:dyDescent="0.25">
      <c r="A1">
        <v>38</v>
      </c>
      <c r="B1">
        <v>60</v>
      </c>
      <c r="C1">
        <v>41</v>
      </c>
      <c r="D1">
        <v>51</v>
      </c>
      <c r="E1">
        <v>33</v>
      </c>
      <c r="F1">
        <v>42</v>
      </c>
      <c r="G1">
        <v>45</v>
      </c>
      <c r="H1">
        <v>21</v>
      </c>
      <c r="I1">
        <v>53</v>
      </c>
      <c r="J1">
        <v>60</v>
      </c>
      <c r="K1">
        <v>68</v>
      </c>
      <c r="L1">
        <v>52</v>
      </c>
      <c r="M1">
        <v>47</v>
      </c>
      <c r="N1">
        <v>46</v>
      </c>
      <c r="O1">
        <v>49</v>
      </c>
      <c r="P1">
        <v>49</v>
      </c>
      <c r="Q1">
        <v>14</v>
      </c>
      <c r="R1">
        <v>57</v>
      </c>
      <c r="S1">
        <v>54</v>
      </c>
      <c r="T1">
        <v>59</v>
      </c>
      <c r="U1">
        <v>11</v>
      </c>
      <c r="V1">
        <v>47</v>
      </c>
      <c r="W1">
        <v>28</v>
      </c>
      <c r="X1">
        <v>48</v>
      </c>
      <c r="Y1">
        <v>58</v>
      </c>
      <c r="Z1">
        <v>32</v>
      </c>
      <c r="AA1">
        <v>42</v>
      </c>
      <c r="AB1">
        <v>58</v>
      </c>
      <c r="AC1">
        <v>61</v>
      </c>
      <c r="AD1">
        <v>90</v>
      </c>
    </row>
    <row r="3" spans="1:30" x14ac:dyDescent="0.25">
      <c r="A3" s="5">
        <v>11</v>
      </c>
      <c r="B3" s="5">
        <v>14</v>
      </c>
      <c r="C3" s="5">
        <v>21</v>
      </c>
      <c r="D3" s="5">
        <v>28</v>
      </c>
      <c r="E3" s="5">
        <v>32</v>
      </c>
      <c r="F3" s="5">
        <v>33</v>
      </c>
      <c r="G3" s="5">
        <v>38</v>
      </c>
      <c r="H3" s="5">
        <v>41</v>
      </c>
      <c r="I3" s="5">
        <v>42</v>
      </c>
      <c r="J3" s="5">
        <v>42</v>
      </c>
      <c r="K3" s="5">
        <v>45</v>
      </c>
      <c r="L3" s="5">
        <v>46</v>
      </c>
      <c r="M3" s="5">
        <v>47</v>
      </c>
      <c r="N3" s="5">
        <v>47</v>
      </c>
      <c r="O3" s="5">
        <v>48</v>
      </c>
      <c r="P3" s="5">
        <v>49</v>
      </c>
      <c r="Q3" s="5">
        <v>49</v>
      </c>
      <c r="R3" s="5">
        <v>51</v>
      </c>
      <c r="S3" s="5">
        <v>52</v>
      </c>
      <c r="T3" s="5">
        <v>53</v>
      </c>
      <c r="U3" s="5">
        <v>54</v>
      </c>
      <c r="V3" s="5">
        <v>57</v>
      </c>
      <c r="W3" s="5">
        <v>58</v>
      </c>
      <c r="X3" s="5">
        <v>58</v>
      </c>
      <c r="Y3" s="5">
        <v>59</v>
      </c>
      <c r="Z3" s="5">
        <v>60</v>
      </c>
      <c r="AA3" s="5">
        <v>60</v>
      </c>
      <c r="AB3" s="5">
        <v>61</v>
      </c>
      <c r="AC3" s="5">
        <v>68</v>
      </c>
      <c r="AD3" s="5">
        <v>90</v>
      </c>
    </row>
    <row r="5" spans="1:30" x14ac:dyDescent="0.25">
      <c r="A5" s="13" t="s">
        <v>0</v>
      </c>
      <c r="B5" s="8">
        <v>11</v>
      </c>
      <c r="C5" s="8">
        <v>14</v>
      </c>
      <c r="D5" s="8">
        <v>21</v>
      </c>
      <c r="E5" s="8">
        <v>28</v>
      </c>
      <c r="F5" s="8">
        <v>32</v>
      </c>
      <c r="G5" s="8">
        <v>33</v>
      </c>
      <c r="H5" s="8">
        <v>38</v>
      </c>
      <c r="I5" s="8">
        <v>41</v>
      </c>
      <c r="J5" s="8">
        <v>42</v>
      </c>
      <c r="K5" s="8">
        <v>45</v>
      </c>
      <c r="L5" s="8">
        <v>46</v>
      </c>
      <c r="M5" s="8">
        <v>47</v>
      </c>
      <c r="N5" s="8">
        <v>48</v>
      </c>
      <c r="O5" s="8">
        <v>49</v>
      </c>
      <c r="P5" s="8">
        <v>51</v>
      </c>
      <c r="Q5" s="8">
        <v>52</v>
      </c>
      <c r="R5" s="8">
        <v>53</v>
      </c>
      <c r="S5" s="8">
        <v>54</v>
      </c>
      <c r="T5" s="8">
        <v>57</v>
      </c>
      <c r="U5" s="8">
        <v>58</v>
      </c>
      <c r="V5" s="8">
        <v>59</v>
      </c>
      <c r="W5" s="8">
        <v>60</v>
      </c>
      <c r="X5" s="8">
        <v>61</v>
      </c>
      <c r="Y5" s="8">
        <v>68</v>
      </c>
      <c r="Z5" s="8">
        <v>90</v>
      </c>
    </row>
    <row r="6" spans="1:30" x14ac:dyDescent="0.25">
      <c r="A6" s="13" t="s">
        <v>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2</v>
      </c>
      <c r="K6" s="8">
        <v>1</v>
      </c>
      <c r="L6" s="8">
        <v>1</v>
      </c>
      <c r="M6" s="8">
        <v>2</v>
      </c>
      <c r="N6" s="8">
        <v>1</v>
      </c>
      <c r="O6" s="8">
        <v>2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2</v>
      </c>
      <c r="V6" s="8">
        <v>1</v>
      </c>
      <c r="W6" s="8">
        <v>2</v>
      </c>
      <c r="X6" s="8">
        <v>1</v>
      </c>
      <c r="Y6" s="8">
        <v>1</v>
      </c>
      <c r="Z6" s="8">
        <v>1</v>
      </c>
    </row>
    <row r="7" spans="1:30" x14ac:dyDescent="0.25">
      <c r="A7" s="13" t="s">
        <v>2</v>
      </c>
      <c r="B7" s="9">
        <f>B6/30</f>
        <v>3.3333333333333333E-2</v>
      </c>
      <c r="C7" s="9">
        <f t="shared" ref="C7:I7" si="0">C6/30</f>
        <v>3.3333333333333333E-2</v>
      </c>
      <c r="D7" s="9">
        <f t="shared" si="0"/>
        <v>3.3333333333333333E-2</v>
      </c>
      <c r="E7" s="9">
        <f t="shared" si="0"/>
        <v>3.3333333333333333E-2</v>
      </c>
      <c r="F7" s="9">
        <f t="shared" si="0"/>
        <v>3.3333333333333333E-2</v>
      </c>
      <c r="G7" s="9">
        <f t="shared" si="0"/>
        <v>3.3333333333333333E-2</v>
      </c>
      <c r="H7" s="9">
        <f t="shared" si="0"/>
        <v>3.3333333333333333E-2</v>
      </c>
      <c r="I7" s="9">
        <f t="shared" si="0"/>
        <v>3.3333333333333333E-2</v>
      </c>
      <c r="J7" s="9">
        <f>J6/30</f>
        <v>6.6666666666666666E-2</v>
      </c>
      <c r="K7" s="9">
        <f t="shared" ref="K7" si="1">K6/30</f>
        <v>3.3333333333333333E-2</v>
      </c>
      <c r="L7" s="9">
        <f t="shared" ref="L7" si="2">L6/30</f>
        <v>3.3333333333333333E-2</v>
      </c>
      <c r="M7" s="9">
        <f t="shared" ref="M7" si="3">M6/30</f>
        <v>6.6666666666666666E-2</v>
      </c>
      <c r="N7" s="9">
        <f t="shared" ref="N7" si="4">N6/30</f>
        <v>3.3333333333333333E-2</v>
      </c>
      <c r="O7" s="9">
        <f t="shared" ref="O7" si="5">O6/30</f>
        <v>6.6666666666666666E-2</v>
      </c>
      <c r="P7" s="9">
        <f t="shared" ref="P7" si="6">P6/30</f>
        <v>3.3333333333333333E-2</v>
      </c>
      <c r="Q7" s="9">
        <f t="shared" ref="Q7" si="7">Q6/30</f>
        <v>3.3333333333333333E-2</v>
      </c>
      <c r="R7" s="9">
        <f t="shared" ref="R7:T7" si="8">R6/30</f>
        <v>3.3333333333333333E-2</v>
      </c>
      <c r="S7" s="9">
        <f t="shared" si="8"/>
        <v>3.3333333333333333E-2</v>
      </c>
      <c r="T7" s="9">
        <f t="shared" si="8"/>
        <v>3.3333333333333333E-2</v>
      </c>
      <c r="U7" s="9">
        <f t="shared" ref="U7" si="9">U6/30</f>
        <v>6.6666666666666666E-2</v>
      </c>
      <c r="V7" s="9">
        <f t="shared" ref="V7" si="10">V6/30</f>
        <v>3.3333333333333333E-2</v>
      </c>
      <c r="W7" s="9">
        <f t="shared" ref="W7" si="11">W6/30</f>
        <v>6.6666666666666666E-2</v>
      </c>
      <c r="X7" s="9">
        <f t="shared" ref="X7" si="12">X6/30</f>
        <v>3.3333333333333333E-2</v>
      </c>
      <c r="Y7" s="9">
        <f t="shared" ref="Y7" si="13">Y6/30</f>
        <v>3.3333333333333333E-2</v>
      </c>
      <c r="Z7" s="9">
        <f t="shared" ref="Z7" si="14">Z6/30</f>
        <v>3.3333333333333333E-2</v>
      </c>
    </row>
    <row r="9" spans="1:30" x14ac:dyDescent="0.25">
      <c r="A9" s="13" t="s">
        <v>3</v>
      </c>
      <c r="B9" s="10">
        <v>11</v>
      </c>
    </row>
    <row r="10" spans="1:30" x14ac:dyDescent="0.25">
      <c r="A10" s="13" t="s">
        <v>4</v>
      </c>
      <c r="B10" s="10">
        <v>90</v>
      </c>
    </row>
    <row r="11" spans="1:30" x14ac:dyDescent="0.25">
      <c r="A11" s="13" t="s">
        <v>5</v>
      </c>
      <c r="B11" s="10">
        <f>B10-B9</f>
        <v>79</v>
      </c>
    </row>
    <row r="12" spans="1:30" x14ac:dyDescent="0.25">
      <c r="A12" s="13" t="s">
        <v>6</v>
      </c>
      <c r="B12" s="11">
        <f>1+3.32*LN(30)</f>
        <v>12.291975307118356</v>
      </c>
    </row>
    <row r="13" spans="1:30" x14ac:dyDescent="0.25">
      <c r="A13" s="13" t="s">
        <v>7</v>
      </c>
      <c r="B13" s="12">
        <f>B11/B12</f>
        <v>6.4269572648954663</v>
      </c>
    </row>
    <row r="14" spans="1:30" x14ac:dyDescent="0.25">
      <c r="B14" s="1">
        <f>B9+B13</f>
        <v>17.426957264895467</v>
      </c>
      <c r="C14" s="3">
        <f>17.43+B13</f>
        <v>23.856957264895467</v>
      </c>
      <c r="D14" s="2">
        <f>C14+B13</f>
        <v>30.283914529790934</v>
      </c>
      <c r="E14" s="2">
        <f>D14+B13</f>
        <v>36.710871794686398</v>
      </c>
      <c r="F14" s="2">
        <f>E14+B13</f>
        <v>43.137829059581861</v>
      </c>
      <c r="G14" s="2">
        <f>F14+B13</f>
        <v>49.564786324477325</v>
      </c>
      <c r="H14" s="2">
        <f>G14+B13</f>
        <v>55.991743589372788</v>
      </c>
      <c r="I14" s="2">
        <f>H14+B13</f>
        <v>62.418700854268252</v>
      </c>
      <c r="J14" s="2">
        <f>I14+B13</f>
        <v>68.845658119163716</v>
      </c>
      <c r="K14" s="2">
        <f>B10-B13</f>
        <v>83.573042735104536</v>
      </c>
      <c r="L14" s="4"/>
      <c r="M14" s="2"/>
      <c r="N14" s="2"/>
    </row>
    <row r="15" spans="1:30" x14ac:dyDescent="0.25">
      <c r="B15" s="7" t="s">
        <v>8</v>
      </c>
      <c r="C15" s="5" t="s">
        <v>9</v>
      </c>
      <c r="D15" s="5" t="s">
        <v>10</v>
      </c>
      <c r="E15" s="6" t="s">
        <v>11</v>
      </c>
      <c r="F15" s="5" t="s">
        <v>12</v>
      </c>
      <c r="G15" s="5" t="s">
        <v>13</v>
      </c>
      <c r="H15" s="5" t="s">
        <v>14</v>
      </c>
      <c r="I15" s="5" t="s">
        <v>15</v>
      </c>
      <c r="J15" s="5" t="s">
        <v>16</v>
      </c>
      <c r="K15" s="5" t="s">
        <v>17</v>
      </c>
    </row>
    <row r="16" spans="1:30" x14ac:dyDescent="0.25">
      <c r="A16" s="13" t="s">
        <v>1</v>
      </c>
      <c r="B16" s="8">
        <v>2</v>
      </c>
      <c r="C16" s="8">
        <v>1</v>
      </c>
      <c r="D16" s="8">
        <v>1</v>
      </c>
      <c r="E16" s="8">
        <v>2</v>
      </c>
      <c r="F16" s="8">
        <v>4</v>
      </c>
      <c r="G16" s="8">
        <v>7</v>
      </c>
      <c r="H16" s="8">
        <v>4</v>
      </c>
      <c r="I16" s="8">
        <v>7</v>
      </c>
      <c r="J16" s="8">
        <v>1</v>
      </c>
      <c r="K16" s="8">
        <v>1</v>
      </c>
    </row>
    <row r="18" spans="1:11" x14ac:dyDescent="0.25">
      <c r="A18" s="13" t="s">
        <v>0</v>
      </c>
      <c r="B18" s="14">
        <f>(B9+B14)/2</f>
        <v>14.213478632447734</v>
      </c>
      <c r="C18" s="14">
        <f t="shared" ref="C18:K18" si="15">(B14+C14)/2</f>
        <v>20.641957264895467</v>
      </c>
      <c r="D18" s="14">
        <f t="shared" si="15"/>
        <v>27.070435897343202</v>
      </c>
      <c r="E18" s="14">
        <f t="shared" si="15"/>
        <v>33.497393162238666</v>
      </c>
      <c r="F18" s="14">
        <f t="shared" si="15"/>
        <v>39.924350427134129</v>
      </c>
      <c r="G18" s="14">
        <f t="shared" si="15"/>
        <v>46.351307692029593</v>
      </c>
      <c r="H18" s="14">
        <f t="shared" si="15"/>
        <v>52.778264956925057</v>
      </c>
      <c r="I18" s="14">
        <f t="shared" si="15"/>
        <v>59.20522222182052</v>
      </c>
      <c r="J18" s="14">
        <f t="shared" si="15"/>
        <v>65.632179486715984</v>
      </c>
      <c r="K18" s="14">
        <f t="shared" si="15"/>
        <v>76.209350427134126</v>
      </c>
    </row>
    <row r="19" spans="1:11" x14ac:dyDescent="0.25">
      <c r="A19" s="13" t="s">
        <v>1</v>
      </c>
      <c r="B19" s="8">
        <v>2</v>
      </c>
      <c r="C19" s="8">
        <v>1</v>
      </c>
      <c r="D19" s="8">
        <v>1</v>
      </c>
      <c r="E19" s="8">
        <v>2</v>
      </c>
      <c r="F19" s="8">
        <v>4</v>
      </c>
      <c r="G19" s="8">
        <v>7</v>
      </c>
      <c r="H19" s="8">
        <v>4</v>
      </c>
      <c r="I19" s="8">
        <v>7</v>
      </c>
      <c r="J19" s="8">
        <v>1</v>
      </c>
      <c r="K19" s="8">
        <v>1</v>
      </c>
    </row>
    <row r="20" spans="1:11" x14ac:dyDescent="0.25">
      <c r="A20" s="13" t="s">
        <v>2</v>
      </c>
      <c r="B20" s="6">
        <f>B19/30</f>
        <v>6.6666666666666666E-2</v>
      </c>
      <c r="C20" s="6">
        <f t="shared" ref="C20:K20" si="16">C19/30</f>
        <v>3.3333333333333333E-2</v>
      </c>
      <c r="D20" s="6">
        <f t="shared" si="16"/>
        <v>3.3333333333333333E-2</v>
      </c>
      <c r="E20" s="6">
        <f t="shared" si="16"/>
        <v>6.6666666666666666E-2</v>
      </c>
      <c r="F20" s="6">
        <f t="shared" si="16"/>
        <v>0.13333333333333333</v>
      </c>
      <c r="G20" s="6">
        <f t="shared" si="16"/>
        <v>0.23333333333333334</v>
      </c>
      <c r="H20" s="6">
        <f t="shared" si="16"/>
        <v>0.13333333333333333</v>
      </c>
      <c r="I20" s="6">
        <f t="shared" si="16"/>
        <v>0.23333333333333334</v>
      </c>
      <c r="J20" s="6">
        <f t="shared" si="16"/>
        <v>3.3333333333333333E-2</v>
      </c>
      <c r="K20" s="6">
        <f t="shared" si="16"/>
        <v>3.3333333333333333E-2</v>
      </c>
    </row>
    <row r="22" spans="1:11" x14ac:dyDescent="0.25">
      <c r="D22" s="18"/>
    </row>
    <row r="23" spans="1:11" x14ac:dyDescent="0.25">
      <c r="D23" s="18"/>
      <c r="E23" s="15">
        <v>0</v>
      </c>
      <c r="F23" s="17" t="s">
        <v>18</v>
      </c>
    </row>
    <row r="24" spans="1:11" x14ac:dyDescent="0.25">
      <c r="D24" s="18"/>
      <c r="E24" s="6">
        <f>B16/30</f>
        <v>6.6666666666666666E-2</v>
      </c>
      <c r="F24" s="17" t="s">
        <v>19</v>
      </c>
    </row>
    <row r="25" spans="1:11" x14ac:dyDescent="0.25">
      <c r="D25" s="18"/>
      <c r="E25" s="16">
        <f>(B16+C16)/30</f>
        <v>0.1</v>
      </c>
      <c r="F25" s="17" t="s">
        <v>20</v>
      </c>
    </row>
    <row r="26" spans="1:11" x14ac:dyDescent="0.25">
      <c r="D26" s="18"/>
      <c r="E26" s="6">
        <f>(B16+C16+D16)/30</f>
        <v>0.13333333333333333</v>
      </c>
      <c r="F26" s="17" t="s">
        <v>21</v>
      </c>
    </row>
    <row r="27" spans="1:11" x14ac:dyDescent="0.25">
      <c r="D27" s="18"/>
      <c r="E27" s="16">
        <f>(B16+C16+D16+E16)/30</f>
        <v>0.2</v>
      </c>
      <c r="F27" s="17" t="s">
        <v>22</v>
      </c>
    </row>
    <row r="28" spans="1:11" x14ac:dyDescent="0.25">
      <c r="D28" s="19" t="s">
        <v>28</v>
      </c>
      <c r="E28" s="6">
        <f>(B16+C16+D16+E16+F16)/30</f>
        <v>0.33333333333333331</v>
      </c>
      <c r="F28" s="17" t="s">
        <v>23</v>
      </c>
    </row>
    <row r="29" spans="1:11" x14ac:dyDescent="0.25">
      <c r="D29" s="18"/>
      <c r="E29" s="6">
        <f>(B16+C16+D16+E16+F16+G16)/30</f>
        <v>0.56666666666666665</v>
      </c>
      <c r="F29" s="17" t="s">
        <v>24</v>
      </c>
    </row>
    <row r="30" spans="1:11" x14ac:dyDescent="0.25">
      <c r="D30" s="18"/>
      <c r="E30" s="16">
        <f>(B16+C16++D16+E16+F16+G16+H16)/30</f>
        <v>0.7</v>
      </c>
      <c r="F30" s="17" t="s">
        <v>25</v>
      </c>
    </row>
    <row r="31" spans="1:11" x14ac:dyDescent="0.25">
      <c r="D31" s="18"/>
      <c r="E31" s="6">
        <f>(B16+C16+D16+E16+F16+G16+H16+I16)/30</f>
        <v>0.93333333333333335</v>
      </c>
      <c r="F31" s="17" t="s">
        <v>26</v>
      </c>
    </row>
    <row r="32" spans="1:11" x14ac:dyDescent="0.25">
      <c r="D32" s="18"/>
      <c r="E32" s="6">
        <f>(B16+C16+D16+E16+F16+G16+H16+I16+J16)/30</f>
        <v>0.96666666666666667</v>
      </c>
      <c r="F32" s="17" t="s">
        <v>27</v>
      </c>
    </row>
    <row r="33" spans="2:6" x14ac:dyDescent="0.25">
      <c r="D33" s="18"/>
      <c r="E33" s="15">
        <f>(B16+C16+D16+E16+F16+G16+H16+I16+J16+K16)/30</f>
        <v>1</v>
      </c>
      <c r="F33" s="17" t="s">
        <v>29</v>
      </c>
    </row>
    <row r="34" spans="2:6" x14ac:dyDescent="0.25">
      <c r="D34" s="18"/>
    </row>
    <row r="35" spans="2:6" x14ac:dyDescent="0.25">
      <c r="D35" s="18"/>
      <c r="E35" t="s">
        <v>30</v>
      </c>
      <c r="F35">
        <v>0</v>
      </c>
    </row>
    <row r="36" spans="2:6" x14ac:dyDescent="0.25">
      <c r="D36" s="18"/>
      <c r="E36" t="s">
        <v>31</v>
      </c>
      <c r="F36">
        <v>6.7000000000000004E-2</v>
      </c>
    </row>
    <row r="37" spans="2:6" x14ac:dyDescent="0.25">
      <c r="E37" t="s">
        <v>32</v>
      </c>
      <c r="F37">
        <v>0.1</v>
      </c>
    </row>
    <row r="38" spans="2:6" x14ac:dyDescent="0.25">
      <c r="E38" t="s">
        <v>33</v>
      </c>
      <c r="F38">
        <v>0.13300000000000001</v>
      </c>
    </row>
    <row r="39" spans="2:6" x14ac:dyDescent="0.25">
      <c r="E39" t="s">
        <v>34</v>
      </c>
      <c r="F39">
        <v>0.2</v>
      </c>
    </row>
    <row r="40" spans="2:6" x14ac:dyDescent="0.25">
      <c r="E40" t="s">
        <v>35</v>
      </c>
      <c r="F40">
        <v>0.33300000000000002</v>
      </c>
    </row>
    <row r="41" spans="2:6" x14ac:dyDescent="0.25">
      <c r="E41" t="s">
        <v>36</v>
      </c>
      <c r="F41" s="20">
        <v>0.56699999999999995</v>
      </c>
    </row>
    <row r="42" spans="2:6" x14ac:dyDescent="0.25">
      <c r="E42" t="s">
        <v>37</v>
      </c>
      <c r="F42">
        <v>0.7</v>
      </c>
    </row>
    <row r="43" spans="2:6" x14ac:dyDescent="0.25">
      <c r="E43" t="s">
        <v>38</v>
      </c>
      <c r="F43">
        <v>0.93300000000000005</v>
      </c>
    </row>
    <row r="44" spans="2:6" x14ac:dyDescent="0.25">
      <c r="E44" t="s">
        <v>39</v>
      </c>
      <c r="F44">
        <v>0.96699999999999997</v>
      </c>
    </row>
    <row r="45" spans="2:6" x14ac:dyDescent="0.25">
      <c r="E45" t="s">
        <v>40</v>
      </c>
      <c r="F45">
        <v>1</v>
      </c>
    </row>
    <row r="48" spans="2:6" x14ac:dyDescent="0.25">
      <c r="B48" s="13" t="s">
        <v>41</v>
      </c>
      <c r="C48" s="7">
        <f>(A1+B1+C1+D1+E1+F1+G1+H1+I1+J1+K1+L1+M1+N1+O1+P1+Q1+R1+S1+T1+U1+V1+W1+X1+Y1+Z1+AA1+AB1+AC1+AD1)/30</f>
        <v>47.133333333333333</v>
      </c>
    </row>
    <row r="49" spans="2:6" x14ac:dyDescent="0.25">
      <c r="B49" s="13" t="s">
        <v>42</v>
      </c>
      <c r="C49" s="16">
        <f>((A1-C48)^2 + (B1-C48)^2 + (C1-C48)^2 + (D1-C48)^2 + (E1-C48)^2 + (F1-C48)^2 + (G1-C48)^2 + (H1-C48)^2 + (I1-C48)^2 + (J1-C48)^2 + (K1-C48)^2 + (L1-C48)^2 + (M1-C48)^2 + (N1-C48)^2 + (O1-C48)^2 + (P1-C48)^2 + (Q1-C48)^2 + (R1-C48)^2 + (S1-C48)^2 + (T1-C48)^2 + (U1-C48)^2 + (V1-C48)^2 + (W1-C48)^2 + (X1-C48)^2 + (Y1-C48)^2 + (Z1-C48)^2 + (AA1-C48)^2 + (AB1-C48)^2 + (AC1-C48)^2 + (AD1-C48)^2)/29</f>
        <v>257.2229885057472</v>
      </c>
    </row>
    <row r="50" spans="2:6" x14ac:dyDescent="0.25">
      <c r="B50" s="5" t="s">
        <v>43</v>
      </c>
      <c r="C50" s="7">
        <f>SQRT(C49)</f>
        <v>16.03817285434183</v>
      </c>
    </row>
    <row r="51" spans="2:6" x14ac:dyDescent="0.25">
      <c r="B51" s="5"/>
      <c r="C51" s="5"/>
    </row>
    <row r="52" spans="2:6" x14ac:dyDescent="0.25">
      <c r="B52" s="5" t="s">
        <v>44</v>
      </c>
      <c r="C52" s="5" t="s">
        <v>45</v>
      </c>
    </row>
    <row r="53" spans="2:6" x14ac:dyDescent="0.25">
      <c r="B53" s="5" t="s">
        <v>46</v>
      </c>
      <c r="C53" s="5">
        <f>(O3+P3)/2</f>
        <v>48.5</v>
      </c>
    </row>
    <row r="54" spans="2:6" x14ac:dyDescent="0.25">
      <c r="B54" s="5" t="s">
        <v>5</v>
      </c>
      <c r="C54" s="5">
        <f>B10-B9</f>
        <v>79</v>
      </c>
      <c r="E54" s="20" t="s">
        <v>50</v>
      </c>
      <c r="F54" s="21">
        <v>1.6990000000000001</v>
      </c>
    </row>
    <row r="55" spans="2:6" x14ac:dyDescent="0.25">
      <c r="B55" s="5" t="s">
        <v>47</v>
      </c>
      <c r="C55" s="7">
        <f>(ABS(A1-C48)+ABS(B1-C48)+ABS(C1-C48)+ABS(D1-C48)+ABS(E1-C48)+ABS(F1-C48)+ABS(G1-C48)+ABS(H1-C48)+ABS(I1-C48)+ABS(J1-C48)+ABS(K1-C48)+ABS(L1-C48)+ABS(M1-C48)+ABS(N1-C48)+ABS(O1-C48)+ABS(P1-C48)+ABS(Q1-C48)+ABS(R1-C48)+ABS(S1-C48)+ABS(T1-C48)+ABS(U1-C48)+ABS(V1-C48)+ABS(W1-C48)+ABS(X1-C48)+ABS(Y1-C48)+ABS(Z1-C48)+ABS(AA1-C48)+ABS(AB1-C48)+ABS(AC1-C48)+ABS(AD1-C48))/30</f>
        <v>11.524444444444445</v>
      </c>
      <c r="E55" s="20" t="s">
        <v>51</v>
      </c>
      <c r="F55" s="21">
        <v>2.0449999999999999</v>
      </c>
    </row>
    <row r="56" spans="2:6" x14ac:dyDescent="0.25">
      <c r="B56" s="5" t="s">
        <v>48</v>
      </c>
      <c r="C56" s="6">
        <f>(C50/C49)*100</f>
        <v>6.2351242194604568</v>
      </c>
      <c r="E56" s="20" t="s">
        <v>49</v>
      </c>
      <c r="F56" s="21">
        <v>2.7559999999999998</v>
      </c>
    </row>
    <row r="59" spans="2:6" x14ac:dyDescent="0.25">
      <c r="B59" s="7">
        <f>C48-(F54*C50/30*0.5)</f>
        <v>46.679185738674555</v>
      </c>
      <c r="C59" s="8" t="s">
        <v>52</v>
      </c>
      <c r="D59" s="11">
        <f>C48+(F54*C50/30*0.5)</f>
        <v>47.587480927992111</v>
      </c>
    </row>
    <row r="60" spans="2:6" x14ac:dyDescent="0.25">
      <c r="B60" s="7">
        <f>C48-(F55*C50/30*0.5)</f>
        <v>46.586698941881181</v>
      </c>
      <c r="C60" s="8" t="s">
        <v>52</v>
      </c>
      <c r="D60" s="11">
        <f>C48+(F55*C50/30*0.5)</f>
        <v>47.679967724785485</v>
      </c>
    </row>
    <row r="61" spans="2:6" x14ac:dyDescent="0.25">
      <c r="B61" s="7">
        <f>C48-(F56*C50/30*0.5)</f>
        <v>46.396646593557229</v>
      </c>
      <c r="C61" s="8" t="s">
        <v>52</v>
      </c>
      <c r="D61" s="11">
        <f>C48+(F56*C50/30*0.5)</f>
        <v>47.870020073109437</v>
      </c>
    </row>
    <row r="63" spans="2:6" x14ac:dyDescent="0.25">
      <c r="B63" t="s">
        <v>53</v>
      </c>
      <c r="C63">
        <v>3</v>
      </c>
    </row>
    <row r="64" spans="2:6" x14ac:dyDescent="0.25">
      <c r="B64" t="s">
        <v>53</v>
      </c>
      <c r="C64">
        <v>3</v>
      </c>
    </row>
    <row r="65" spans="2:3" x14ac:dyDescent="0.25">
      <c r="B65" t="s">
        <v>54</v>
      </c>
      <c r="C65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"/>
  <sheetViews>
    <sheetView zoomScale="70" zoomScaleNormal="70" workbookViewId="0">
      <selection activeCell="D25" sqref="D25"/>
    </sheetView>
  </sheetViews>
  <sheetFormatPr defaultRowHeight="15" x14ac:dyDescent="0.25"/>
  <sheetData>
    <row r="1" spans="1:30" x14ac:dyDescent="0.25">
      <c r="A1">
        <v>38</v>
      </c>
      <c r="B1">
        <v>60</v>
      </c>
      <c r="C1">
        <v>41</v>
      </c>
      <c r="D1">
        <v>51</v>
      </c>
      <c r="E1">
        <v>33</v>
      </c>
      <c r="F1">
        <v>42</v>
      </c>
      <c r="G1">
        <v>45</v>
      </c>
      <c r="H1">
        <v>21</v>
      </c>
      <c r="I1">
        <v>53</v>
      </c>
      <c r="J1">
        <v>60</v>
      </c>
      <c r="K1">
        <v>68</v>
      </c>
      <c r="L1">
        <v>52</v>
      </c>
      <c r="M1">
        <v>47</v>
      </c>
      <c r="N1">
        <v>46</v>
      </c>
      <c r="O1">
        <v>49</v>
      </c>
      <c r="P1">
        <v>49</v>
      </c>
      <c r="Q1">
        <v>14</v>
      </c>
      <c r="R1">
        <v>57</v>
      </c>
      <c r="S1">
        <v>54</v>
      </c>
      <c r="T1">
        <v>59</v>
      </c>
      <c r="U1">
        <v>11</v>
      </c>
      <c r="V1">
        <v>47</v>
      </c>
      <c r="W1">
        <v>28</v>
      </c>
      <c r="X1">
        <v>48</v>
      </c>
      <c r="Y1">
        <v>58</v>
      </c>
      <c r="Z1">
        <v>32</v>
      </c>
      <c r="AA1">
        <v>42</v>
      </c>
      <c r="AB1">
        <v>58</v>
      </c>
      <c r="AC1">
        <v>61</v>
      </c>
      <c r="AD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Вахрушева Алина</cp:lastModifiedBy>
  <dcterms:created xsi:type="dcterms:W3CDTF">2015-06-05T18:19:34Z</dcterms:created>
  <dcterms:modified xsi:type="dcterms:W3CDTF">2022-10-06T04:11:29Z</dcterms:modified>
</cp:coreProperties>
</file>