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NREL/reliability/"/>
    </mc:Choice>
  </mc:AlternateContent>
  <xr:revisionPtr revIDLastSave="0" documentId="13_ncr:1_{C2A1E5E5-6270-D349-A20A-434F3FA7A40D}" xr6:coauthVersionLast="46" xr6:coauthVersionMax="46" xr10:uidLastSave="{00000000-0000-0000-0000-000000000000}"/>
  <bookViews>
    <workbookView xWindow="240" yWindow="500" windowWidth="28040" windowHeight="16300" xr2:uid="{7A757A32-EF60-5542-B59E-9AF664907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D24" i="1"/>
  <c r="C24" i="1" a="1"/>
  <c r="C24" i="1" s="1"/>
  <c r="F22" i="1"/>
  <c r="F21" i="1"/>
  <c r="F20" i="1"/>
  <c r="F19" i="1"/>
  <c r="D22" i="1"/>
  <c r="D21" i="1"/>
  <c r="D20" i="1"/>
  <c r="D19" i="1"/>
  <c r="J12" i="1"/>
  <c r="M5" i="1"/>
  <c r="N5" i="1" s="1"/>
  <c r="K6" i="1"/>
  <c r="M6" i="1" s="1"/>
  <c r="N6" i="1" s="1"/>
  <c r="K5" i="1"/>
  <c r="K4" i="1"/>
  <c r="M4" i="1" s="1"/>
  <c r="N4" i="1" s="1"/>
  <c r="K3" i="1"/>
  <c r="M3" i="1" s="1"/>
  <c r="N3" i="1" s="1"/>
  <c r="K2" i="1"/>
  <c r="J9" i="1" s="1" a="1"/>
  <c r="J9" i="1" s="1"/>
  <c r="K9" i="1" s="1"/>
  <c r="E9" i="1"/>
  <c r="F9" i="1" s="1"/>
  <c r="E11" i="1" s="1"/>
  <c r="D3" i="1"/>
  <c r="F3" i="1" s="1"/>
  <c r="D4" i="1"/>
  <c r="D5" i="1"/>
  <c r="F5" i="1" s="1"/>
  <c r="D6" i="1"/>
  <c r="F6" i="1" s="1"/>
  <c r="D2" i="1"/>
  <c r="F2" i="1" s="1"/>
  <c r="B8" i="1" s="1"/>
  <c r="F4" i="1"/>
  <c r="C8" i="1" l="1"/>
  <c r="C9" i="1" s="1"/>
  <c r="M2" i="1"/>
  <c r="E12" i="1"/>
  <c r="E13" i="1" s="1"/>
  <c r="E14" i="1" s="1"/>
  <c r="B11" i="1"/>
  <c r="B12" i="1" s="1"/>
  <c r="B13" i="1" s="1"/>
  <c r="B14" i="1" s="1"/>
  <c r="N2" i="1" l="1"/>
  <c r="N7" i="1" s="1"/>
  <c r="I9" i="1" a="1"/>
  <c r="I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<sst xmlns="http://schemas.openxmlformats.org/spreadsheetml/2006/main" count="51" uniqueCount="27">
  <si>
    <t>Component</t>
  </si>
  <si>
    <t>Count</t>
  </si>
  <si>
    <t>λ</t>
  </si>
  <si>
    <t>system lifetime</t>
  </si>
  <si>
    <t>R(system life)</t>
  </si>
  <si>
    <t>Capacitor</t>
  </si>
  <si>
    <t>diode</t>
  </si>
  <si>
    <t>mosfet</t>
  </si>
  <si>
    <t>inductor</t>
  </si>
  <si>
    <t>transformer</t>
  </si>
  <si>
    <t>cell</t>
  </si>
  <si>
    <t>λ (failures/10^6 hours)</t>
  </si>
  <si>
    <t>λ(fails/hour)</t>
  </si>
  <si>
    <t>converter</t>
  </si>
  <si>
    <t>R</t>
  </si>
  <si>
    <t>AC system</t>
  </si>
  <si>
    <t>block</t>
  </si>
  <si>
    <t>module</t>
  </si>
  <si>
    <t>string</t>
  </si>
  <si>
    <t>pack</t>
  </si>
  <si>
    <t>DC system</t>
  </si>
  <si>
    <t>capacitor</t>
  </si>
  <si>
    <t>Count (3 phase)</t>
  </si>
  <si>
    <t>IGBT</t>
  </si>
  <si>
    <t>resistor</t>
  </si>
  <si>
    <t>Passive balancing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</si>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</sst>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66A6-BE7D-8E47-ADD4-1A022451240B}">
  <dimension ref="A1:N24"/>
  <sheetViews>
    <sheetView tabSelected="1" workbookViewId="0">
      <selection activeCell="E27" sqref="E27"/>
    </sheetView>
  </sheetViews>
  <sheetFormatPr baseColWidth="10" defaultRowHeight="16" x14ac:dyDescent="0.2"/>
  <cols>
    <col min="3" max="3" width="19.83203125" bestFit="1" customWidth="1"/>
    <col min="4" max="4" width="11.1640625" customWidth="1"/>
    <col min="5" max="5" width="14" bestFit="1" customWidth="1"/>
    <col min="6" max="6" width="12.1640625" bestFit="1" customWidth="1"/>
    <col min="9" max="9" width="18" customWidth="1"/>
    <col min="13" max="13" width="12.6640625" bestFit="1" customWidth="1"/>
    <col min="14" max="14" width="17.83203125" bestFit="1" customWidth="1"/>
  </cols>
  <sheetData>
    <row r="1" spans="1:14" x14ac:dyDescent="0.2">
      <c r="A1" t="s">
        <v>0</v>
      </c>
      <c r="B1" t="s">
        <v>1</v>
      </c>
      <c r="C1" t="s">
        <v>11</v>
      </c>
      <c r="D1" t="s">
        <v>12</v>
      </c>
      <c r="E1" t="s">
        <v>3</v>
      </c>
      <c r="F1" t="s">
        <v>4</v>
      </c>
      <c r="H1" t="s">
        <v>0</v>
      </c>
      <c r="I1" t="s">
        <v>22</v>
      </c>
      <c r="J1" t="s">
        <v>11</v>
      </c>
      <c r="K1" t="s">
        <v>12</v>
      </c>
      <c r="L1" t="s">
        <v>3</v>
      </c>
      <c r="M1" t="s">
        <v>4</v>
      </c>
    </row>
    <row r="2" spans="1:14" x14ac:dyDescent="0.2">
      <c r="A2" t="s">
        <v>5</v>
      </c>
      <c r="B2">
        <v>2</v>
      </c>
      <c r="C2">
        <v>1.5790000000000001E-3</v>
      </c>
      <c r="D2">
        <f>C2/10^6</f>
        <v>1.579E-9</v>
      </c>
      <c r="E2">
        <v>96000</v>
      </c>
      <c r="F2" s="1">
        <f>EXP(-D2*E2)</f>
        <v>0.99984842748827407</v>
      </c>
      <c r="H2" t="s">
        <v>21</v>
      </c>
      <c r="I2">
        <v>5</v>
      </c>
      <c r="J2">
        <v>1.5790000000000001E-3</v>
      </c>
      <c r="K2">
        <f t="shared" ref="K2:K6" si="0">J2/10^6</f>
        <v>1.579E-9</v>
      </c>
      <c r="L2">
        <v>96000</v>
      </c>
      <c r="M2" s="1">
        <f>EXP(-K2*L2)</f>
        <v>0.99984842748827407</v>
      </c>
      <c r="N2" s="2">
        <f>M2^I2</f>
        <v>0.99924236714881343</v>
      </c>
    </row>
    <row r="3" spans="1:14" x14ac:dyDescent="0.2">
      <c r="A3" t="s">
        <v>6</v>
      </c>
      <c r="B3">
        <v>8</v>
      </c>
      <c r="C3">
        <v>1.5661999999999999E-2</v>
      </c>
      <c r="D3">
        <f t="shared" ref="D3:D6" si="1">C3/10^6</f>
        <v>1.5661999999999998E-8</v>
      </c>
      <c r="E3">
        <v>96000</v>
      </c>
      <c r="F3" s="1">
        <f t="shared" ref="F3:F6" si="2">EXP(-D3*E3)</f>
        <v>0.99849757776801573</v>
      </c>
      <c r="H3" t="s">
        <v>6</v>
      </c>
      <c r="I3">
        <v>6</v>
      </c>
      <c r="J3">
        <v>1.5661999999999999E-2</v>
      </c>
      <c r="K3">
        <f t="shared" si="0"/>
        <v>1.5661999999999998E-8</v>
      </c>
      <c r="L3">
        <v>96000</v>
      </c>
      <c r="M3" s="1">
        <f>EXP(-K3*L3)</f>
        <v>0.99849757776801573</v>
      </c>
      <c r="N3" s="2">
        <f t="shared" ref="N3:N6" si="3">M3^I3</f>
        <v>0.99101925794539558</v>
      </c>
    </row>
    <row r="4" spans="1:14" x14ac:dyDescent="0.2">
      <c r="A4" t="s">
        <v>7</v>
      </c>
      <c r="B4">
        <v>8</v>
      </c>
      <c r="C4">
        <v>7.5132000000000004E-2</v>
      </c>
      <c r="D4">
        <f t="shared" si="1"/>
        <v>7.5132000000000001E-8</v>
      </c>
      <c r="E4">
        <v>96000</v>
      </c>
      <c r="F4" s="1">
        <f t="shared" si="2"/>
        <v>0.99281327689425547</v>
      </c>
      <c r="H4" t="s">
        <v>23</v>
      </c>
      <c r="I4">
        <v>6</v>
      </c>
      <c r="J4">
        <v>3.4227E-2</v>
      </c>
      <c r="K4">
        <f t="shared" si="0"/>
        <v>3.4226999999999999E-8</v>
      </c>
      <c r="L4">
        <v>96000</v>
      </c>
      <c r="M4" s="1">
        <f t="shared" ref="M4:M6" si="4">EXP(-K4*L4)</f>
        <v>0.9967196003069172</v>
      </c>
      <c r="N4" s="2">
        <f t="shared" si="3"/>
        <v>0.98047831289933995</v>
      </c>
    </row>
    <row r="5" spans="1:14" x14ac:dyDescent="0.2">
      <c r="A5" t="s">
        <v>8</v>
      </c>
      <c r="B5">
        <v>1</v>
      </c>
      <c r="C5">
        <v>5.1699999999999996E-6</v>
      </c>
      <c r="D5">
        <f t="shared" si="1"/>
        <v>5.17E-12</v>
      </c>
      <c r="E5">
        <v>96000</v>
      </c>
      <c r="F5" s="1">
        <f t="shared" si="2"/>
        <v>0.99999950368012314</v>
      </c>
      <c r="H5" t="s">
        <v>8</v>
      </c>
      <c r="I5">
        <v>6</v>
      </c>
      <c r="J5">
        <v>5.1699999999999996E-6</v>
      </c>
      <c r="K5">
        <f t="shared" si="0"/>
        <v>5.17E-12</v>
      </c>
      <c r="L5">
        <v>96000</v>
      </c>
      <c r="M5" s="1">
        <f>EXP(-K5*L5)</f>
        <v>0.99999950368012314</v>
      </c>
      <c r="N5" s="2">
        <f t="shared" si="3"/>
        <v>0.99999702208443386</v>
      </c>
    </row>
    <row r="6" spans="1:14" x14ac:dyDescent="0.2">
      <c r="A6" t="s">
        <v>9</v>
      </c>
      <c r="B6">
        <v>1</v>
      </c>
      <c r="C6">
        <v>7.5132000000000004E-2</v>
      </c>
      <c r="D6">
        <f t="shared" si="1"/>
        <v>7.5132000000000001E-8</v>
      </c>
      <c r="E6">
        <v>96000</v>
      </c>
      <c r="F6" s="1">
        <f t="shared" si="2"/>
        <v>0.99281327689425547</v>
      </c>
      <c r="H6" t="s">
        <v>24</v>
      </c>
      <c r="I6">
        <v>6</v>
      </c>
      <c r="J6">
        <v>2.64E-3</v>
      </c>
      <c r="K6">
        <f t="shared" si="0"/>
        <v>2.64E-9</v>
      </c>
      <c r="L6">
        <v>96000</v>
      </c>
      <c r="M6" s="1">
        <f t="shared" si="4"/>
        <v>0.99974659211320382</v>
      </c>
      <c r="N6" s="2">
        <f t="shared" si="3"/>
        <v>0.99848051558718653</v>
      </c>
    </row>
    <row r="7" spans="1:14" x14ac:dyDescent="0.2">
      <c r="N7" s="2">
        <f>PRODUCT(N2:N6)</f>
        <v>0.96945850859473093</v>
      </c>
    </row>
    <row r="8" spans="1:14" x14ac:dyDescent="0.2">
      <c r="A8" t="s">
        <v>13</v>
      </c>
      <c r="B8">
        <f>(F2)^2*(F3*F4)^8*F5*F6</f>
        <v>0.92566199393483162</v>
      </c>
      <c r="C8">
        <f>2*D2+8*(D3+D4)+D5+D6</f>
        <v>8.0464717E-7</v>
      </c>
      <c r="E8" t="s">
        <v>2</v>
      </c>
      <c r="F8" t="s">
        <v>14</v>
      </c>
      <c r="H8" t="s">
        <v>13</v>
      </c>
      <c r="I8" t="s">
        <v>14</v>
      </c>
      <c r="J8" t="s">
        <v>2</v>
      </c>
    </row>
    <row r="9" spans="1:14" x14ac:dyDescent="0.2">
      <c r="C9">
        <f>EXP(-C8*E6)</f>
        <v>0.92566199393483151</v>
      </c>
      <c r="D9" t="s">
        <v>10</v>
      </c>
      <c r="E9">
        <f>10/10^6</f>
        <v>1.0000000000000001E-5</v>
      </c>
      <c r="F9">
        <f>EXP(-E9*E6)</f>
        <v>0.38289288597511201</v>
      </c>
      <c r="I9" cm="1">
        <f t="array" ref="I9">PRODUCT(M2:M6^I2:I6)</f>
        <v>0.96945850859473093</v>
      </c>
      <c r="J9" cm="1">
        <f t="array" ref="J9">SUM(I2:I6*K2:K6)</f>
        <v>3.2310001999999994E-7</v>
      </c>
      <c r="K9">
        <f>EXP(-J9*L6)</f>
        <v>0.96945850859473093</v>
      </c>
    </row>
    <row r="10" spans="1:14" x14ac:dyDescent="0.2">
      <c r="A10" t="s">
        <v>15</v>
      </c>
      <c r="D10" t="s">
        <v>20</v>
      </c>
    </row>
    <row r="11" spans="1:14" x14ac:dyDescent="0.2">
      <c r="A11" t="s">
        <v>16</v>
      </c>
      <c r="B11">
        <f>1-(1-F9)^10</f>
        <v>0.99199049770796766</v>
      </c>
      <c r="D11" t="s">
        <v>16</v>
      </c>
      <c r="E11">
        <f>1-(1-F9)^10</f>
        <v>0.99199049770796766</v>
      </c>
    </row>
    <row r="12" spans="1:14" x14ac:dyDescent="0.2">
      <c r="A12" t="s">
        <v>17</v>
      </c>
      <c r="B12">
        <f>B11^140</f>
        <v>0.3243782216252265</v>
      </c>
      <c r="D12" t="s">
        <v>13</v>
      </c>
      <c r="E12">
        <f>B8</f>
        <v>0.92566199393483162</v>
      </c>
      <c r="J12">
        <f>I2*J2+6*SUM(J3:J6)</f>
        <v>0.32310002000000004</v>
      </c>
    </row>
    <row r="13" spans="1:14" x14ac:dyDescent="0.2">
      <c r="A13" t="s">
        <v>18</v>
      </c>
      <c r="B13">
        <f>B12^20</f>
        <v>1.6635419990645574E-10</v>
      </c>
      <c r="D13" t="s">
        <v>17</v>
      </c>
      <c r="E13">
        <f>E12*E11^14</f>
        <v>0.82709920154484884</v>
      </c>
    </row>
    <row r="14" spans="1:14" x14ac:dyDescent="0.2">
      <c r="A14" t="s">
        <v>19</v>
      </c>
      <c r="B14">
        <f>1-(1-B13)^6</f>
        <v>9.9812491605177911E-10</v>
      </c>
      <c r="D14" t="s">
        <v>19</v>
      </c>
      <c r="E14">
        <f>1-(1-E13)^117</f>
        <v>1</v>
      </c>
    </row>
    <row r="17" spans="1:6" x14ac:dyDescent="0.2">
      <c r="A17" t="s">
        <v>25</v>
      </c>
    </row>
    <row r="18" spans="1:6" x14ac:dyDescent="0.2">
      <c r="A18" t="s">
        <v>0</v>
      </c>
      <c r="B18" t="s">
        <v>1</v>
      </c>
      <c r="C18" t="s">
        <v>11</v>
      </c>
      <c r="D18" t="s">
        <v>12</v>
      </c>
      <c r="E18" t="s">
        <v>3</v>
      </c>
      <c r="F18" t="s">
        <v>4</v>
      </c>
    </row>
    <row r="19" spans="1:6" x14ac:dyDescent="0.2">
      <c r="A19" t="s">
        <v>5</v>
      </c>
      <c r="B19">
        <v>1</v>
      </c>
      <c r="C19">
        <v>1.5790000000000001E-3</v>
      </c>
      <c r="D19">
        <f>C19/10^6</f>
        <v>1.579E-9</v>
      </c>
      <c r="E19">
        <v>96000</v>
      </c>
      <c r="F19" s="1">
        <f>EXP(-D19*E19)</f>
        <v>0.99984842748827407</v>
      </c>
    </row>
    <row r="20" spans="1:6" x14ac:dyDescent="0.2">
      <c r="A20" t="s">
        <v>6</v>
      </c>
      <c r="B20">
        <v>1</v>
      </c>
      <c r="C20">
        <v>1.5661999999999999E-2</v>
      </c>
      <c r="D20">
        <f t="shared" ref="D20:D24" si="5">C20/10^6</f>
        <v>1.5661999999999998E-8</v>
      </c>
      <c r="E20">
        <v>96000</v>
      </c>
      <c r="F20" s="1">
        <f t="shared" ref="F20:F22" si="6">EXP(-D20*E20)</f>
        <v>0.99849757776801573</v>
      </c>
    </row>
    <row r="21" spans="1:6" x14ac:dyDescent="0.2">
      <c r="A21" t="s">
        <v>7</v>
      </c>
      <c r="B21">
        <v>1</v>
      </c>
      <c r="C21">
        <v>7.5132000000000004E-2</v>
      </c>
      <c r="D21">
        <f t="shared" si="5"/>
        <v>7.5132000000000001E-8</v>
      </c>
      <c r="E21">
        <v>96000</v>
      </c>
      <c r="F21" s="1">
        <f t="shared" si="6"/>
        <v>0.99281327689425547</v>
      </c>
    </row>
    <row r="22" spans="1:6" x14ac:dyDescent="0.2">
      <c r="A22" t="s">
        <v>24</v>
      </c>
      <c r="B22">
        <v>3</v>
      </c>
      <c r="C22">
        <v>2.64E-3</v>
      </c>
      <c r="D22">
        <f t="shared" si="5"/>
        <v>2.64E-9</v>
      </c>
      <c r="E22">
        <v>96000</v>
      </c>
      <c r="F22" s="1">
        <f t="shared" si="6"/>
        <v>0.99974659211320382</v>
      </c>
    </row>
    <row r="24" spans="1:6" x14ac:dyDescent="0.2">
      <c r="B24" t="s">
        <v>26</v>
      </c>
      <c r="C24" cm="1">
        <f t="array" ref="C24">SUM(B19:B22*C19:C22)</f>
        <v>0.10029300000000001</v>
      </c>
      <c r="D24">
        <f t="shared" si="5"/>
        <v>1.0029300000000001E-7</v>
      </c>
      <c r="E24">
        <v>96000</v>
      </c>
      <c r="F24" s="1">
        <f t="shared" ref="F24" si="7">EXP(-D24*E24)</f>
        <v>0.99041807402582449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2021-03-10T23:21:48Z</dcterms:created>
  <dcterms:modified xsi:type="dcterms:W3CDTF">2021-03-18T23:23:32Z</dcterms:modified>
</cp:coreProperties>
</file>