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16"/>
  <workbookPr/>
  <xr:revisionPtr revIDLastSave="0" documentId="8_{198E40C8-50D9-4487-89C5-67D14C30BF30}" xr6:coauthVersionLast="47" xr6:coauthVersionMax="47" xr10:uidLastSave="{00000000-0000-0000-0000-000000000000}"/>
  <bookViews>
    <workbookView xWindow="240" yWindow="105" windowWidth="14805" windowHeight="8010" activeTab="1" xr2:uid="{00000000-000D-0000-FFFF-FFFF00000000}"/>
  </bookViews>
  <sheets>
    <sheet name="Simulador_Investimentos" sheetId="1" r:id="rId1"/>
    <sheet name="Tabela_Apoio" sheetId="2" r:id="rId2"/>
  </sheets>
  <definedNames>
    <definedName name="rendimento_carteira">Simulador_Investimentos!$D$12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2" l="1"/>
  <c r="A9" i="2"/>
  <c r="A10" i="2"/>
  <c r="A11" i="2"/>
  <c r="A12" i="2"/>
  <c r="A13" i="2"/>
  <c r="A14" i="2"/>
  <c r="A15" i="2"/>
  <c r="A16" i="2"/>
  <c r="A17" i="2"/>
  <c r="A18" i="2"/>
  <c r="A19" i="2"/>
  <c r="A3" i="2"/>
  <c r="A4" i="2"/>
  <c r="A5" i="2"/>
  <c r="A6" i="2"/>
  <c r="A7" i="2"/>
  <c r="A2" i="2"/>
  <c r="C30" i="1"/>
  <c r="D19" i="1"/>
  <c r="D20" i="1" s="1"/>
  <c r="D13" i="1"/>
  <c r="C24" i="1"/>
  <c r="D24" i="1" s="1"/>
  <c r="C25" i="1"/>
  <c r="D25" i="1" s="1"/>
  <c r="C26" i="1"/>
  <c r="D26" i="1" s="1"/>
  <c r="C27" i="1"/>
  <c r="D27" i="1" s="1"/>
  <c r="C23" i="1"/>
  <c r="D23" i="1" s="1"/>
  <c r="C34" i="1" l="1"/>
  <c r="D34" i="1" s="1"/>
  <c r="C35" i="1"/>
  <c r="D35" i="1" s="1"/>
  <c r="C36" i="1"/>
  <c r="D36" i="1" s="1"/>
  <c r="C37" i="1"/>
  <c r="D37" i="1" s="1"/>
  <c r="C38" i="1"/>
  <c r="D38" i="1" s="1"/>
  <c r="C33" i="1"/>
  <c r="D33" i="1" s="1"/>
  <c r="H2" i="2"/>
  <c r="D39" i="1"/>
</calcChain>
</file>

<file path=xl/sharedStrings.xml><?xml version="1.0" encoding="utf-8"?>
<sst xmlns="http://schemas.openxmlformats.org/spreadsheetml/2006/main" count="72" uniqueCount="35">
  <si>
    <t>CONFIGURAÇÕES</t>
  </si>
  <si>
    <t>Salário</t>
  </si>
  <si>
    <t>Rendimento Carteira</t>
  </si>
  <si>
    <t>Sugestão de investimento (30%)</t>
  </si>
  <si>
    <t>INVESTIMENTO MENSAL</t>
  </si>
  <si>
    <t>Quanto investir por mês?</t>
  </si>
  <si>
    <t>Por quantos anos?</t>
  </si>
  <si>
    <t>Taxa de rendimento mensal?</t>
  </si>
  <si>
    <t>Patrimônio acumulado?</t>
  </si>
  <si>
    <t>Dividendos mensais?</t>
  </si>
  <si>
    <t>CENÁRIOS</t>
  </si>
  <si>
    <t>DIVIDENDOS</t>
  </si>
  <si>
    <t>Quanto em 2 anos?</t>
  </si>
  <si>
    <t>Quanos em 5 anos?</t>
  </si>
  <si>
    <t>Quanto em 10 anos?</t>
  </si>
  <si>
    <t>Quanto em 20 anos?</t>
  </si>
  <si>
    <t>Quanto em 30 anos?</t>
  </si>
  <si>
    <t>PERFIL</t>
  </si>
  <si>
    <t>Agressivo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</si>
  <si>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</si>
  <si>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</si>
  <si>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</si>
  <si>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</si>
  <si>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</si>
  <si>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</si>
  <si>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</si>
  <si>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</si>
  <si>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 xml:space="preserve">DESENVOLVIMENTOS </t>
  </si>
  <si>
    <t>HOTELARIAS</t>
  </si>
  <si>
    <t>CHAVE</t>
  </si>
  <si>
    <t>%</t>
  </si>
  <si>
    <t>Exemplo PROCV</t>
  </si>
  <si>
    <t>Conservador</t>
  </si>
  <si>
    <t>Moderado-TIJOLO</t>
  </si>
  <si>
    <t>Moderado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</si>
</sst>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;[Red]\-&quot;R$&quot;\ #,##0.00"/>
    <numFmt numFmtId="165" formatCode="&quot;R$&quot;\ #,##0.00"/>
  </numFmts>
  <fonts count="18">
    <font>
      <sz val="11"/>
      <color theme="1"/>
      <name val="Aptos Narrow"/>
      <family val="2"/>
      <scheme val="minor"/>
    </font>
    <font>
      <sz val="11"/>
      <color rgb="FF006100"/>
      <name val="Calibri"/>
      <scheme val="minor"/>
    </font>
    <font>
      <b/>
      <sz val="14"/>
      <color rgb="FF24D58F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9"/>
      <color rgb="FF24D58F"/>
      <name val="Aptos Narrow"/>
      <scheme val="minor"/>
    </font>
    <font>
      <b/>
      <sz val="14"/>
      <color rgb="FF24D58F"/>
      <name val="Batang"/>
    </font>
    <font>
      <b/>
      <sz val="9"/>
      <color rgb="FF24D58F"/>
      <name val="Batang"/>
    </font>
    <font>
      <sz val="12"/>
      <color theme="1"/>
      <name val="Aptos Display"/>
    </font>
    <font>
      <sz val="11"/>
      <color theme="1"/>
      <name val="Aptos Display"/>
    </font>
    <font>
      <sz val="12"/>
      <color theme="1"/>
      <name val="Aptos Display"/>
      <scheme val="major"/>
    </font>
    <font>
      <b/>
      <sz val="11"/>
      <color theme="1"/>
      <name val="Aptos Display"/>
      <scheme val="major"/>
    </font>
    <font>
      <b/>
      <sz val="12"/>
      <color theme="1"/>
      <name val="Aptos Display"/>
      <scheme val="major"/>
    </font>
    <font>
      <sz val="11"/>
      <color theme="1"/>
      <name val="Aptos Display"/>
      <scheme val="major"/>
    </font>
    <font>
      <b/>
      <sz val="11"/>
      <color theme="1"/>
      <name val="Aptos Narrow"/>
      <scheme val="minor"/>
    </font>
    <font>
      <b/>
      <sz val="10"/>
      <color theme="1"/>
      <name val="Aptos Narrow"/>
      <scheme val="minor"/>
    </font>
    <font>
      <sz val="11"/>
      <color rgb="FF9C5700"/>
      <name val="Calibri"/>
      <scheme val="minor"/>
    </font>
    <font>
      <b/>
      <strike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93E4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theme="0" tint="-0.34998626667073579"/>
        <bgColor indexed="64"/>
      </patternFill>
    </fill>
  </fills>
  <borders count="29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rgb="FF000000"/>
      </right>
      <top/>
      <bottom style="thin">
        <color theme="0" tint="-0.249977111117893"/>
      </bottom>
      <diagonal/>
    </border>
    <border>
      <left style="medium">
        <color rgb="FF000000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rgb="FF000000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rgb="FF000000"/>
      </right>
      <top style="thin">
        <color theme="0" tint="-0.249977111117893"/>
      </top>
      <bottom style="medium">
        <color rgb="FF000000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1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1"/>
      </bottom>
      <diagonal/>
    </border>
    <border>
      <left style="thin">
        <color theme="0" tint="-0.249977111117893"/>
      </left>
      <right style="medium">
        <color theme="1"/>
      </right>
      <top style="thin">
        <color theme="0" tint="-0.249977111117893"/>
      </top>
      <bottom style="medium">
        <color theme="1"/>
      </bottom>
      <diagonal/>
    </border>
    <border>
      <left style="medium">
        <color theme="1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1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1"/>
      </left>
      <right/>
      <top style="thin">
        <color theme="0" tint="-0.249977111117893"/>
      </top>
      <bottom style="medium">
        <color theme="1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1"/>
      </bottom>
      <diagonal/>
    </border>
    <border>
      <left style="medium">
        <color rgb="FF000000"/>
      </left>
      <right style="thin">
        <color theme="0" tint="-0.249977111117893"/>
      </right>
      <top style="thin">
        <color theme="0" tint="-0.249977111117893"/>
      </top>
      <bottom style="medium">
        <color theme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6" fillId="7" borderId="0" applyNumberFormat="0" applyBorder="0" applyAlignment="0" applyProtection="0"/>
  </cellStyleXfs>
  <cellXfs count="56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5" fillId="3" borderId="10" xfId="0" applyFont="1" applyFill="1" applyBorder="1" applyAlignment="1">
      <alignment horizontal="center" vertical="center"/>
    </xf>
    <xf numFmtId="10" fontId="0" fillId="0" borderId="0" xfId="0" applyNumberFormat="1"/>
    <xf numFmtId="0" fontId="2" fillId="3" borderId="2" xfId="0" applyFont="1" applyFill="1" applyBorder="1" applyAlignment="1">
      <alignment vertical="center"/>
    </xf>
    <xf numFmtId="0" fontId="7" fillId="3" borderId="10" xfId="0" applyFont="1" applyFill="1" applyBorder="1" applyAlignment="1">
      <alignment horizontal="center" vertical="center"/>
    </xf>
    <xf numFmtId="164" fontId="11" fillId="4" borderId="6" xfId="0" applyNumberFormat="1" applyFont="1" applyFill="1" applyBorder="1" applyAlignment="1">
      <alignment horizontal="center"/>
    </xf>
    <xf numFmtId="164" fontId="11" fillId="4" borderId="7" xfId="0" applyNumberFormat="1" applyFont="1" applyFill="1" applyBorder="1" applyAlignment="1">
      <alignment horizontal="center"/>
    </xf>
    <xf numFmtId="0" fontId="10" fillId="4" borderId="11" xfId="0" applyFont="1" applyFill="1" applyBorder="1" applyAlignment="1">
      <alignment horizontal="left" indent="2"/>
    </xf>
    <xf numFmtId="164" fontId="13" fillId="4" borderId="0" xfId="0" applyNumberFormat="1" applyFont="1" applyFill="1"/>
    <xf numFmtId="164" fontId="13" fillId="4" borderId="12" xfId="0" applyNumberFormat="1" applyFont="1" applyFill="1" applyBorder="1"/>
    <xf numFmtId="0" fontId="10" fillId="4" borderId="13" xfId="0" applyFont="1" applyFill="1" applyBorder="1" applyAlignment="1">
      <alignment horizontal="left" indent="2"/>
    </xf>
    <xf numFmtId="164" fontId="13" fillId="4" borderId="14" xfId="0" applyNumberFormat="1" applyFont="1" applyFill="1" applyBorder="1"/>
    <xf numFmtId="164" fontId="13" fillId="4" borderId="15" xfId="0" applyNumberFormat="1" applyFont="1" applyFill="1" applyBorder="1"/>
    <xf numFmtId="165" fontId="9" fillId="5" borderId="17" xfId="0" applyNumberFormat="1" applyFont="1" applyFill="1" applyBorder="1" applyAlignment="1">
      <alignment horizontal="center"/>
    </xf>
    <xf numFmtId="10" fontId="9" fillId="5" borderId="19" xfId="0" applyNumberFormat="1" applyFont="1" applyFill="1" applyBorder="1" applyAlignment="1">
      <alignment horizontal="center"/>
    </xf>
    <xf numFmtId="165" fontId="9" fillId="5" borderId="21" xfId="0" applyNumberFormat="1" applyFont="1" applyFill="1" applyBorder="1" applyAlignment="1">
      <alignment horizontal="center"/>
    </xf>
    <xf numFmtId="165" fontId="11" fillId="5" borderId="4" xfId="0" applyNumberFormat="1" applyFont="1" applyFill="1" applyBorder="1" applyAlignment="1">
      <alignment horizontal="center"/>
    </xf>
    <xf numFmtId="1" fontId="11" fillId="5" borderId="6" xfId="0" applyNumberFormat="1" applyFont="1" applyFill="1" applyBorder="1" applyAlignment="1">
      <alignment horizontal="center"/>
    </xf>
    <xf numFmtId="10" fontId="11" fillId="5" borderId="6" xfId="0" applyNumberFormat="1" applyFont="1" applyFill="1" applyBorder="1" applyAlignment="1">
      <alignment horizontal="center"/>
    </xf>
    <xf numFmtId="0" fontId="1" fillId="2" borderId="0" xfId="1"/>
    <xf numFmtId="0" fontId="1" fillId="2" borderId="0" xfId="1" applyAlignment="1">
      <alignment horizontal="center"/>
    </xf>
    <xf numFmtId="165" fontId="14" fillId="5" borderId="0" xfId="0" applyNumberFormat="1" applyFont="1" applyFill="1" applyAlignment="1">
      <alignment horizontal="center"/>
    </xf>
    <xf numFmtId="0" fontId="15" fillId="5" borderId="0" xfId="0" applyFont="1" applyFill="1"/>
    <xf numFmtId="9" fontId="0" fillId="0" borderId="0" xfId="0" applyNumberFormat="1" applyAlignment="1">
      <alignment horizontal="center"/>
    </xf>
    <xf numFmtId="0" fontId="11" fillId="6" borderId="0" xfId="0" applyFont="1" applyFill="1" applyAlignment="1">
      <alignment horizontal="center"/>
    </xf>
    <xf numFmtId="0" fontId="0" fillId="6" borderId="0" xfId="0" applyFill="1"/>
    <xf numFmtId="165" fontId="3" fillId="6" borderId="0" xfId="0" applyNumberFormat="1" applyFont="1" applyFill="1"/>
    <xf numFmtId="165" fontId="0" fillId="5" borderId="0" xfId="0" applyNumberFormat="1" applyFill="1"/>
    <xf numFmtId="0" fontId="0" fillId="0" borderId="14" xfId="0" applyBorder="1"/>
    <xf numFmtId="0" fontId="3" fillId="8" borderId="0" xfId="0" applyFont="1" applyFill="1" applyAlignment="1">
      <alignment horizontal="center"/>
    </xf>
    <xf numFmtId="0" fontId="17" fillId="8" borderId="0" xfId="0" applyFont="1" applyFill="1" applyAlignment="1">
      <alignment horizontal="center"/>
    </xf>
    <xf numFmtId="9" fontId="0" fillId="0" borderId="14" xfId="0" applyNumberFormat="1" applyBorder="1" applyAlignment="1">
      <alignment horizontal="center"/>
    </xf>
    <xf numFmtId="0" fontId="16" fillId="7" borderId="0" xfId="2" applyBorder="1"/>
    <xf numFmtId="0" fontId="16" fillId="7" borderId="0" xfId="2"/>
    <xf numFmtId="9" fontId="16" fillId="7" borderId="0" xfId="2" applyNumberFormat="1" applyAlignment="1">
      <alignment horizontal="center"/>
    </xf>
    <xf numFmtId="0" fontId="16" fillId="7" borderId="0" xfId="2" applyAlignment="1">
      <alignment horizontal="center"/>
    </xf>
    <xf numFmtId="0" fontId="6" fillId="3" borderId="8" xfId="0" applyFont="1" applyFill="1" applyBorder="1" applyAlignment="1">
      <alignment horizontal="left" vertical="center"/>
    </xf>
    <xf numFmtId="0" fontId="6" fillId="3" borderId="9" xfId="0" applyFont="1" applyFill="1" applyBorder="1" applyAlignment="1">
      <alignment horizontal="left" vertical="center"/>
    </xf>
    <xf numFmtId="0" fontId="8" fillId="5" borderId="22" xfId="0" applyFont="1" applyFill="1" applyBorder="1" applyAlignment="1">
      <alignment horizontal="left" indent="2"/>
    </xf>
    <xf numFmtId="0" fontId="8" fillId="5" borderId="23" xfId="0" applyFont="1" applyFill="1" applyBorder="1" applyAlignment="1">
      <alignment horizontal="left" indent="2"/>
    </xf>
    <xf numFmtId="0" fontId="8" fillId="5" borderId="24" xfId="0" applyFont="1" applyFill="1" applyBorder="1" applyAlignment="1">
      <alignment horizontal="left" indent="2"/>
    </xf>
    <xf numFmtId="0" fontId="8" fillId="5" borderId="25" xfId="0" applyFont="1" applyFill="1" applyBorder="1" applyAlignment="1">
      <alignment horizontal="left" indent="2"/>
    </xf>
    <xf numFmtId="0" fontId="8" fillId="5" borderId="26" xfId="0" applyFont="1" applyFill="1" applyBorder="1" applyAlignment="1">
      <alignment horizontal="left" indent="2"/>
    </xf>
    <xf numFmtId="0" fontId="8" fillId="5" borderId="27" xfId="0" applyFont="1" applyFill="1" applyBorder="1" applyAlignment="1">
      <alignment horizontal="left" indent="2"/>
    </xf>
    <xf numFmtId="0" fontId="10" fillId="5" borderId="3" xfId="0" applyFont="1" applyFill="1" applyBorder="1" applyAlignment="1">
      <alignment horizontal="left" indent="2"/>
    </xf>
    <xf numFmtId="0" fontId="10" fillId="5" borderId="16" xfId="0" applyFont="1" applyFill="1" applyBorder="1" applyAlignment="1">
      <alignment horizontal="left" indent="2"/>
    </xf>
    <xf numFmtId="0" fontId="10" fillId="5" borderId="5" xfId="0" applyFont="1" applyFill="1" applyBorder="1" applyAlignment="1">
      <alignment horizontal="left" indent="2"/>
    </xf>
    <xf numFmtId="0" fontId="10" fillId="5" borderId="18" xfId="0" applyFont="1" applyFill="1" applyBorder="1" applyAlignment="1">
      <alignment horizontal="left" indent="2"/>
    </xf>
    <xf numFmtId="0" fontId="12" fillId="4" borderId="5" xfId="0" applyFont="1" applyFill="1" applyBorder="1" applyAlignment="1">
      <alignment horizontal="left" indent="2"/>
    </xf>
    <xf numFmtId="0" fontId="12" fillId="4" borderId="18" xfId="0" applyFont="1" applyFill="1" applyBorder="1" applyAlignment="1">
      <alignment horizontal="left" indent="2"/>
    </xf>
    <xf numFmtId="0" fontId="12" fillId="4" borderId="28" xfId="0" applyFont="1" applyFill="1" applyBorder="1" applyAlignment="1">
      <alignment horizontal="left" indent="2"/>
    </xf>
    <xf numFmtId="0" fontId="12" fillId="4" borderId="20" xfId="0" applyFont="1" applyFill="1" applyBorder="1" applyAlignment="1">
      <alignment horizontal="left" indent="2"/>
    </xf>
    <xf numFmtId="0" fontId="6" fillId="3" borderId="1" xfId="0" applyFont="1" applyFill="1" applyBorder="1" applyAlignment="1">
      <alignment horizontal="left" vertical="center"/>
    </xf>
    <xf numFmtId="0" fontId="6" fillId="3" borderId="0" xfId="0" applyFont="1" applyFill="1" applyAlignment="1">
      <alignment horizontal="left" vertical="center"/>
    </xf>
  </cellXfs>
  <cellStyles count="3">
    <cellStyle name="Bom" xfId="1" builtinId="26"/>
    <cellStyle name="Neutro" xfId="2" builtinId="28"/>
    <cellStyle name="Normal" xfId="0" builtinId="0"/>
  </cellStyles>
  <dxfs count="0"/>
  <tableStyles count="0" defaultTableStyle="TableStyleMedium2" defaultPivotStyle="PivotStyleMedium9"/>
  <colors>
    <mruColors>
      <color rgb="FF093E44"/>
      <color rgb="FF26D187"/>
      <color rgb="FFFFFFFF"/>
      <color rgb="FF65C9D6"/>
      <color rgb="FF10585C"/>
      <color rgb="FF22A79E"/>
      <color rgb="FF24D5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Simulador_Investimentos!$C$32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4D-4C32-A460-1D9FCB7070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4D-4C32-A460-1D9FCB7070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4D-4C32-A460-1D9FCB7070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F4D-4C32-A460-1D9FCB7070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F4D-4C32-A460-1D9FCB70701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F4D-4C32-A460-1D9FCB7070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Simulador_Investimentos!$B$33:$B$38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DESENVOLVIMENTOS </c:v>
                </c:pt>
                <c:pt idx="5">
                  <c:v>HOTELARIAS</c:v>
                </c:pt>
              </c:strCache>
            </c:strRef>
          </c:cat>
          <c:val>
            <c:numRef>
              <c:f>Simulador_Investimentos!$C$33:$C$38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90-484F-B752-7FC2D69A9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39</xdr:row>
      <xdr:rowOff>114300</xdr:rowOff>
    </xdr:from>
    <xdr:to>
      <xdr:col>2</xdr:col>
      <xdr:colOff>1990725</xdr:colOff>
      <xdr:row>52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7F66E24-A2B9-E95A-6A73-1B733AD5E80E}"/>
            </a:ext>
            <a:ext uri="{147F2762-F138-4A5C-976F-8EAC2B608ADB}">
              <a16:predDERef xmlns:a16="http://schemas.microsoft.com/office/drawing/2014/main" pred="{DEBB4140-6C96-84D8-0234-ECE4B9CAE8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0</xdr:row>
      <xdr:rowOff>85725</xdr:rowOff>
    </xdr:from>
    <xdr:to>
      <xdr:col>4</xdr:col>
      <xdr:colOff>142875</xdr:colOff>
      <xdr:row>7</xdr:row>
      <xdr:rowOff>95250</xdr:rowOff>
    </xdr:to>
    <xdr:sp macro="" textlink="">
      <xdr:nvSpPr>
        <xdr:cNvPr id="5" name="Retângulo Arredondado 4">
          <a:extLst>
            <a:ext uri="{FF2B5EF4-FFF2-40B4-BE49-F238E27FC236}">
              <a16:creationId xmlns:a16="http://schemas.microsoft.com/office/drawing/2014/main" id="{3B82AEE7-7F5F-2351-2017-7DE7C79831E8}"/>
            </a:ext>
            <a:ext uri="{147F2762-F138-4A5C-976F-8EAC2B608ADB}">
              <a16:predDERef xmlns:a16="http://schemas.microsoft.com/office/drawing/2014/main" pred="{77F66E24-A2B9-E95A-6A73-1B733AD5E80E}"/>
            </a:ext>
          </a:extLst>
        </xdr:cNvPr>
        <xdr:cNvSpPr/>
      </xdr:nvSpPr>
      <xdr:spPr>
        <a:xfrm>
          <a:off x="209550" y="85725"/>
          <a:ext cx="5800725" cy="1343025"/>
        </a:xfrm>
        <a:prstGeom prst="roundRect">
          <a:avLst/>
        </a:prstGeom>
        <a:solidFill>
          <a:srgbClr val="093E44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 b="0" i="0" u="none" strike="noStrike">
            <a:solidFill>
              <a:schemeClr val="lt1"/>
            </a:solidFill>
            <a:latin typeface="Aptos Narrow" panose="020B0004020202020204" pitchFamily="34" charset="0"/>
          </a:endParaRPr>
        </a:p>
      </xdr:txBody>
    </xdr:sp>
    <xdr:clientData/>
  </xdr:twoCellAnchor>
  <xdr:twoCellAnchor>
    <xdr:from>
      <xdr:col>1</xdr:col>
      <xdr:colOff>1714500</xdr:colOff>
      <xdr:row>2</xdr:row>
      <xdr:rowOff>66675</xdr:rowOff>
    </xdr:from>
    <xdr:to>
      <xdr:col>3</xdr:col>
      <xdr:colOff>180975</xdr:colOff>
      <xdr:row>5</xdr:row>
      <xdr:rowOff>133350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58A0AF52-9C1E-ECE9-3D75-5554A935FB38}"/>
            </a:ext>
            <a:ext uri="{147F2762-F138-4A5C-976F-8EAC2B608ADB}">
              <a16:predDERef xmlns:a16="http://schemas.microsoft.com/office/drawing/2014/main" pred="{3B82AEE7-7F5F-2351-2017-7DE7C79831E8}"/>
            </a:ext>
          </a:extLst>
        </xdr:cNvPr>
        <xdr:cNvSpPr txBox="1"/>
      </xdr:nvSpPr>
      <xdr:spPr>
        <a:xfrm>
          <a:off x="2019300" y="447675"/>
          <a:ext cx="3162300" cy="638175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3600" b="1" i="0" u="none" strike="noStrike">
              <a:solidFill>
                <a:schemeClr val="bg1"/>
              </a:solidFill>
              <a:latin typeface="MS Gothic" panose="020B0609070205080204" pitchFamily="49" charset="-128"/>
              <a:ea typeface="MS Gothic" panose="020B0609070205080204" pitchFamily="49" charset="-128"/>
            </a:rPr>
            <a:t>INVISTA CERTO</a:t>
          </a:r>
        </a:p>
      </xdr:txBody>
    </xdr:sp>
    <xdr:clientData/>
  </xdr:twoCellAnchor>
  <xdr:twoCellAnchor editAs="oneCell">
    <xdr:from>
      <xdr:col>1</xdr:col>
      <xdr:colOff>123825</xdr:colOff>
      <xdr:row>1</xdr:row>
      <xdr:rowOff>57150</xdr:rowOff>
    </xdr:from>
    <xdr:to>
      <xdr:col>1</xdr:col>
      <xdr:colOff>1676400</xdr:colOff>
      <xdr:row>6</xdr:row>
      <xdr:rowOff>142875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4DE2CC95-6704-6B6D-BC72-711A205434A4}"/>
            </a:ext>
            <a:ext uri="{147F2762-F138-4A5C-976F-8EAC2B608ADB}">
              <a16:predDERef xmlns:a16="http://schemas.microsoft.com/office/drawing/2014/main" pred="{58A0AF52-9C1E-ECE9-3D75-5554A935F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 l="26040" t="26250" r="25833" b="41670"/>
        <a:stretch>
          <a:fillRect/>
        </a:stretch>
      </xdr:blipFill>
      <xdr:spPr>
        <a:xfrm>
          <a:off x="428625" y="247650"/>
          <a:ext cx="1552575" cy="1038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G39"/>
  <sheetViews>
    <sheetView showGridLines="0" workbookViewId="0">
      <selection activeCell="F7" sqref="F7"/>
    </sheetView>
  </sheetViews>
  <sheetFormatPr defaultColWidth="9.140625" defaultRowHeight="15"/>
  <cols>
    <col min="1" max="1" width="4.5703125" customWidth="1"/>
    <col min="2" max="2" width="36" customWidth="1"/>
    <col min="3" max="3" width="34.42578125" customWidth="1"/>
    <col min="4" max="4" width="13" bestFit="1" customWidth="1"/>
    <col min="5" max="9" width="9.140625" customWidth="1"/>
  </cols>
  <sheetData>
    <row r="10" spans="2:7" ht="21.75" customHeight="1">
      <c r="B10" s="38" t="s">
        <v>0</v>
      </c>
      <c r="C10" s="39"/>
      <c r="D10" s="3"/>
    </row>
    <row r="11" spans="2:7" ht="15.75">
      <c r="B11" s="40" t="s">
        <v>1</v>
      </c>
      <c r="C11" s="41"/>
      <c r="D11" s="15">
        <v>2000</v>
      </c>
    </row>
    <row r="12" spans="2:7" ht="15.75">
      <c r="B12" s="42" t="s">
        <v>2</v>
      </c>
      <c r="C12" s="43"/>
      <c r="D12" s="16">
        <v>6.0000000000000001E-3</v>
      </c>
      <c r="G12" s="4"/>
    </row>
    <row r="13" spans="2:7" ht="15.75">
      <c r="B13" s="44" t="s">
        <v>3</v>
      </c>
      <c r="C13" s="45"/>
      <c r="D13" s="17">
        <f>D11*30%</f>
        <v>600</v>
      </c>
    </row>
    <row r="15" spans="2:7" ht="21.75" customHeight="1">
      <c r="B15" s="54" t="s">
        <v>4</v>
      </c>
      <c r="C15" s="55"/>
      <c r="D15" s="5"/>
    </row>
    <row r="16" spans="2:7" ht="15.75">
      <c r="B16" s="46" t="s">
        <v>5</v>
      </c>
      <c r="C16" s="47"/>
      <c r="D16" s="18">
        <v>200</v>
      </c>
    </row>
    <row r="17" spans="1:4" ht="15.75">
      <c r="B17" s="48" t="s">
        <v>6</v>
      </c>
      <c r="C17" s="49"/>
      <c r="D17" s="19">
        <v>5</v>
      </c>
    </row>
    <row r="18" spans="1:4" ht="15.75">
      <c r="B18" s="48" t="s">
        <v>7</v>
      </c>
      <c r="C18" s="49"/>
      <c r="D18" s="20">
        <v>1.0789999999999999E-2</v>
      </c>
    </row>
    <row r="19" spans="1:4" ht="15.75">
      <c r="B19" s="50" t="s">
        <v>8</v>
      </c>
      <c r="C19" s="51"/>
      <c r="D19" s="7">
        <f>FV(D18,D17*12,D16*-1)</f>
        <v>16755.382799697527</v>
      </c>
    </row>
    <row r="20" spans="1:4" ht="15.75">
      <c r="B20" s="52" t="s">
        <v>9</v>
      </c>
      <c r="C20" s="53"/>
      <c r="D20" s="8">
        <f>D19*$D$12</f>
        <v>100.53229679818516</v>
      </c>
    </row>
    <row r="22" spans="1:4" ht="21.75" customHeight="1">
      <c r="B22" s="38" t="s">
        <v>10</v>
      </c>
      <c r="C22" s="39"/>
      <c r="D22" s="6" t="s">
        <v>11</v>
      </c>
    </row>
    <row r="23" spans="1:4" ht="15.75">
      <c r="A23" s="1">
        <v>2</v>
      </c>
      <c r="B23" s="9" t="s">
        <v>12</v>
      </c>
      <c r="C23" s="10">
        <f>FV($D$18,$A23*12,$D$16*-1)</f>
        <v>5445.5254595290435</v>
      </c>
      <c r="D23" s="11">
        <f>C23*$D$12</f>
        <v>32.673152757174265</v>
      </c>
    </row>
    <row r="24" spans="1:4" ht="15.75">
      <c r="A24" s="1">
        <v>5</v>
      </c>
      <c r="B24" s="9" t="s">
        <v>13</v>
      </c>
      <c r="C24" s="10">
        <f>FV($D$18,$A24*12,$D$16*-1)</f>
        <v>16755.382799697527</v>
      </c>
      <c r="D24" s="11">
        <f t="shared" ref="D24:D27" si="0">C24*$D$12</f>
        <v>100.53229679818516</v>
      </c>
    </row>
    <row r="25" spans="1:4" ht="15.75">
      <c r="A25" s="1">
        <v>10</v>
      </c>
      <c r="B25" s="9" t="s">
        <v>14</v>
      </c>
      <c r="C25" s="10">
        <f>FV($D$18,$A25*12,$D$16*-1)</f>
        <v>48656.842506034438</v>
      </c>
      <c r="D25" s="11">
        <f t="shared" si="0"/>
        <v>291.94105503620665</v>
      </c>
    </row>
    <row r="26" spans="1:4" ht="15.75">
      <c r="A26" s="1">
        <v>20</v>
      </c>
      <c r="B26" s="9" t="s">
        <v>15</v>
      </c>
      <c r="C26" s="10">
        <f>FV($D$18,$A26*12,$D$16*-1)</f>
        <v>225039.68001941612</v>
      </c>
      <c r="D26" s="11">
        <f t="shared" si="0"/>
        <v>1350.2380801164968</v>
      </c>
    </row>
    <row r="27" spans="1:4" ht="15.75">
      <c r="A27" s="1">
        <v>30</v>
      </c>
      <c r="B27" s="12" t="s">
        <v>16</v>
      </c>
      <c r="C27" s="13">
        <f>FV($D$18,$A27*12,$D$16*-1)</f>
        <v>864433.93100094295</v>
      </c>
      <c r="D27" s="14">
        <f t="shared" si="0"/>
        <v>5186.6035860056581</v>
      </c>
    </row>
    <row r="29" spans="1:4">
      <c r="B29" s="21" t="s">
        <v>17</v>
      </c>
      <c r="C29" s="22" t="s">
        <v>18</v>
      </c>
      <c r="D29" s="21"/>
    </row>
    <row r="30" spans="1:4">
      <c r="B30" s="24" t="s">
        <v>19</v>
      </c>
      <c r="C30" s="23">
        <f>D16</f>
        <v>200</v>
      </c>
      <c r="D30" s="24"/>
    </row>
    <row r="32" spans="1:4">
      <c r="B32" s="26" t="s">
        <v>20</v>
      </c>
      <c r="C32" s="26" t="s">
        <v>21</v>
      </c>
      <c r="D32" s="26" t="s">
        <v>22</v>
      </c>
    </row>
    <row r="33" spans="2:4">
      <c r="B33" s="2" t="s">
        <v>23</v>
      </c>
      <c r="C33" s="25">
        <f>VLOOKUP($C$29&amp;"-"&amp;B33,Tabela_Apoio!$A:$D,4,FALSE)</f>
        <v>0.5</v>
      </c>
      <c r="D33" s="29">
        <f>C33*$C$30</f>
        <v>100</v>
      </c>
    </row>
    <row r="34" spans="2:4">
      <c r="B34" s="2" t="s">
        <v>24</v>
      </c>
      <c r="C34" s="25">
        <f>VLOOKUP($C$29&amp;"-"&amp;B34,Tabela_Apoio!$A:$D,4,FALSE)</f>
        <v>0.1</v>
      </c>
      <c r="D34" s="29">
        <f>C34*$C$30</f>
        <v>20</v>
      </c>
    </row>
    <row r="35" spans="2:4">
      <c r="B35" s="2" t="s">
        <v>25</v>
      </c>
      <c r="C35" s="25">
        <f>VLOOKUP($C$29&amp;"-"&amp;B35,Tabela_Apoio!$A:$D,4,FALSE)</f>
        <v>0.05</v>
      </c>
      <c r="D35" s="29">
        <f>C35*$C$30</f>
        <v>10</v>
      </c>
    </row>
    <row r="36" spans="2:4">
      <c r="B36" s="2" t="s">
        <v>26</v>
      </c>
      <c r="C36" s="25">
        <f>VLOOKUP($C$29&amp;"-"&amp;B36,Tabela_Apoio!$A:$D,4,FALSE)</f>
        <v>0.05</v>
      </c>
      <c r="D36" s="29">
        <f t="shared" ref="D34:D38" si="1">C36*$C$30</f>
        <v>10</v>
      </c>
    </row>
    <row r="37" spans="2:4">
      <c r="B37" s="2" t="s">
        <v>27</v>
      </c>
      <c r="C37" s="25">
        <f>VLOOKUP($C$29&amp;"-"&amp;B37,Tabela_Apoio!$A:$D,4,FALSE)</f>
        <v>0.2</v>
      </c>
      <c r="D37" s="29">
        <f t="shared" si="1"/>
        <v>40</v>
      </c>
    </row>
    <row r="38" spans="2:4">
      <c r="B38" s="2" t="s">
        <v>28</v>
      </c>
      <c r="C38" s="25">
        <f>VLOOKUP($C$29&amp;"-"&amp;B38,Tabela_Apoio!$A:$D,4,FALSE)</f>
        <v>0.1</v>
      </c>
      <c r="D38" s="29">
        <f t="shared" si="1"/>
        <v>20</v>
      </c>
    </row>
    <row r="39" spans="2:4">
      <c r="B39" s="27"/>
      <c r="C39" s="27"/>
      <c r="D39" s="28">
        <f>SUM(D33:D38)</f>
        <v>200</v>
      </c>
    </row>
  </sheetData>
  <mergeCells count="11">
    <mergeCell ref="B22:C22"/>
    <mergeCell ref="B10:C10"/>
    <mergeCell ref="B11:C11"/>
    <mergeCell ref="B12:C12"/>
    <mergeCell ref="B13:C13"/>
    <mergeCell ref="B16:C16"/>
    <mergeCell ref="B17:C17"/>
    <mergeCell ref="B18:C18"/>
    <mergeCell ref="B19:C19"/>
    <mergeCell ref="B20:C20"/>
    <mergeCell ref="B15:C15"/>
  </mergeCells>
  <dataValidations count="1">
    <dataValidation type="list" allowBlank="1" showInputMessage="1" showErrorMessage="1" sqref="C29" xr:uid="{A6299C2D-B2BA-4BD5-8650-9F3ED7B71AE6}">
      <formula1>"Conservador,Moderado,Agressivo"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75EA9-B8E9-46BD-9589-66E430EF0F89}">
  <dimension ref="A1:H19"/>
  <sheetViews>
    <sheetView tabSelected="1" topLeftCell="A11" workbookViewId="0">
      <selection activeCell="G15" sqref="G15"/>
    </sheetView>
  </sheetViews>
  <sheetFormatPr defaultRowHeight="15"/>
  <cols>
    <col min="1" max="1" width="31.5703125" bestFit="1" customWidth="1"/>
    <col min="2" max="2" width="11.85546875" bestFit="1" customWidth="1"/>
    <col min="3" max="3" width="20" bestFit="1" customWidth="1"/>
    <col min="7" max="7" width="16.7109375" bestFit="1" customWidth="1"/>
    <col min="8" max="8" width="8.7109375" customWidth="1"/>
  </cols>
  <sheetData>
    <row r="1" spans="1:8">
      <c r="A1" s="31" t="s">
        <v>29</v>
      </c>
      <c r="B1" s="31" t="s">
        <v>17</v>
      </c>
      <c r="C1" s="31" t="s">
        <v>20</v>
      </c>
      <c r="D1" s="32" t="s">
        <v>30</v>
      </c>
      <c r="G1" t="s">
        <v>31</v>
      </c>
      <c r="H1" s="2" t="s">
        <v>30</v>
      </c>
    </row>
    <row r="2" spans="1:8">
      <c r="A2" t="str">
        <f>B2&amp;"-"&amp;C2</f>
        <v>Conservador-PAPEL</v>
      </c>
      <c r="B2" t="s">
        <v>32</v>
      </c>
      <c r="C2" t="s">
        <v>23</v>
      </c>
      <c r="D2" s="25">
        <v>0.3</v>
      </c>
      <c r="G2" s="37" t="s">
        <v>33</v>
      </c>
      <c r="H2" s="37">
        <f>VLOOKUP(G2,A1:D19,4,FALSE)</f>
        <v>0.35</v>
      </c>
    </row>
    <row r="3" spans="1:8">
      <c r="A3" t="str">
        <f t="shared" ref="A3:A19" si="0">B3&amp;"-"&amp;C3</f>
        <v>Conservador-TIJOLO</v>
      </c>
      <c r="B3" t="s">
        <v>32</v>
      </c>
      <c r="C3" t="s">
        <v>24</v>
      </c>
      <c r="D3" s="25">
        <v>0.5</v>
      </c>
    </row>
    <row r="4" spans="1:8">
      <c r="A4" t="str">
        <f t="shared" si="0"/>
        <v>Conservador-HÍBRIDOS</v>
      </c>
      <c r="B4" t="s">
        <v>32</v>
      </c>
      <c r="C4" t="s">
        <v>25</v>
      </c>
      <c r="D4" s="25">
        <v>0.1</v>
      </c>
    </row>
    <row r="5" spans="1:8">
      <c r="A5" t="str">
        <f t="shared" si="0"/>
        <v>Conservador-FOFs</v>
      </c>
      <c r="B5" t="s">
        <v>32</v>
      </c>
      <c r="C5" t="s">
        <v>26</v>
      </c>
      <c r="D5" s="25">
        <v>0.1</v>
      </c>
    </row>
    <row r="6" spans="1:8">
      <c r="A6" t="str">
        <f t="shared" si="0"/>
        <v xml:space="preserve">Conservador-DESENVOLVIMENTOS </v>
      </c>
      <c r="B6" t="s">
        <v>32</v>
      </c>
      <c r="C6" t="s">
        <v>27</v>
      </c>
      <c r="D6" s="25">
        <v>0</v>
      </c>
    </row>
    <row r="7" spans="1:8">
      <c r="A7" s="30" t="str">
        <f t="shared" si="0"/>
        <v>Conservador-HOTELARIAS</v>
      </c>
      <c r="B7" s="30" t="s">
        <v>32</v>
      </c>
      <c r="C7" s="30" t="s">
        <v>28</v>
      </c>
      <c r="D7" s="33">
        <v>0</v>
      </c>
    </row>
    <row r="8" spans="1:8">
      <c r="A8" t="str">
        <f>B8&amp;"-"&amp;C8</f>
        <v>Moderado-PAPEL</v>
      </c>
      <c r="B8" t="s">
        <v>34</v>
      </c>
      <c r="C8" t="s">
        <v>23</v>
      </c>
      <c r="D8" s="25">
        <v>0.32</v>
      </c>
    </row>
    <row r="9" spans="1:8">
      <c r="A9" s="34" t="str">
        <f t="shared" si="0"/>
        <v>Moderado-TIJOLO</v>
      </c>
      <c r="B9" s="35" t="s">
        <v>34</v>
      </c>
      <c r="C9" s="35" t="s">
        <v>24</v>
      </c>
      <c r="D9" s="36">
        <v>0.35</v>
      </c>
    </row>
    <row r="10" spans="1:8">
      <c r="A10" t="str">
        <f t="shared" si="0"/>
        <v>Moderado-HÍBRIDOS</v>
      </c>
      <c r="B10" t="s">
        <v>34</v>
      </c>
      <c r="C10" t="s">
        <v>25</v>
      </c>
      <c r="D10" s="25">
        <v>0.08</v>
      </c>
    </row>
    <row r="11" spans="1:8">
      <c r="A11" t="str">
        <f t="shared" si="0"/>
        <v>Moderado-FOFs</v>
      </c>
      <c r="B11" t="s">
        <v>34</v>
      </c>
      <c r="C11" t="s">
        <v>26</v>
      </c>
      <c r="D11" s="25">
        <v>0.05</v>
      </c>
    </row>
    <row r="12" spans="1:8">
      <c r="A12" t="str">
        <f t="shared" si="0"/>
        <v xml:space="preserve">Moderado-DESENVOLVIMENTOS </v>
      </c>
      <c r="B12" t="s">
        <v>34</v>
      </c>
      <c r="C12" t="s">
        <v>27</v>
      </c>
      <c r="D12" s="25">
        <v>0.1</v>
      </c>
    </row>
    <row r="13" spans="1:8">
      <c r="A13" s="30" t="str">
        <f t="shared" si="0"/>
        <v>Moderado-HOTELARIAS</v>
      </c>
      <c r="B13" s="30" t="s">
        <v>34</v>
      </c>
      <c r="C13" s="30" t="s">
        <v>28</v>
      </c>
      <c r="D13" s="33">
        <v>0.1</v>
      </c>
    </row>
    <row r="14" spans="1:8">
      <c r="A14" t="str">
        <f t="shared" si="0"/>
        <v>Agressivo-PAPEL</v>
      </c>
      <c r="B14" t="s">
        <v>18</v>
      </c>
      <c r="C14" t="s">
        <v>23</v>
      </c>
      <c r="D14" s="25">
        <v>0.5</v>
      </c>
    </row>
    <row r="15" spans="1:8">
      <c r="A15" t="str">
        <f t="shared" si="0"/>
        <v>Agressivo-TIJOLO</v>
      </c>
      <c r="B15" t="s">
        <v>18</v>
      </c>
      <c r="C15" t="s">
        <v>24</v>
      </c>
      <c r="D15" s="25">
        <v>0.1</v>
      </c>
    </row>
    <row r="16" spans="1:8">
      <c r="A16" t="str">
        <f t="shared" si="0"/>
        <v>Agressivo-HÍBRIDOS</v>
      </c>
      <c r="B16" t="s">
        <v>18</v>
      </c>
      <c r="C16" t="s">
        <v>25</v>
      </c>
      <c r="D16" s="25">
        <v>0.05</v>
      </c>
    </row>
    <row r="17" spans="1:4">
      <c r="A17" t="str">
        <f t="shared" si="0"/>
        <v>Agressivo-FOFs</v>
      </c>
      <c r="B17" t="s">
        <v>18</v>
      </c>
      <c r="C17" t="s">
        <v>26</v>
      </c>
      <c r="D17" s="25">
        <v>0.05</v>
      </c>
    </row>
    <row r="18" spans="1:4">
      <c r="A18" t="str">
        <f t="shared" si="0"/>
        <v xml:space="preserve">Agressivo-DESENVOLVIMENTOS </v>
      </c>
      <c r="B18" t="s">
        <v>18</v>
      </c>
      <c r="C18" t="s">
        <v>27</v>
      </c>
      <c r="D18" s="25">
        <v>0.2</v>
      </c>
    </row>
    <row r="19" spans="1:4">
      <c r="A19" s="30" t="str">
        <f t="shared" si="0"/>
        <v>Agressivo-HOTELARIAS</v>
      </c>
      <c r="B19" s="30" t="s">
        <v>18</v>
      </c>
      <c r="C19" s="30" t="s">
        <v>28</v>
      </c>
      <c r="D19" s="33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2025-06-06T12:22:51Z</dcterms:created>
  <dcterms:modified xsi:type="dcterms:W3CDTF">2025-06-20T19:30:35Z</dcterms:modified>
  <cp:category/>
  <cp:contentStatus/>
</cp:coreProperties>
</file>