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neDrive\Área de Trabalho\mae\Curso Santander\"/>
    </mc:Choice>
  </mc:AlternateContent>
  <xr:revisionPtr revIDLastSave="0" documentId="13_ncr:1_{6D5DC064-0E56-4277-85CA-22FF32DDBC45}" xr6:coauthVersionLast="47" xr6:coauthVersionMax="47" xr10:uidLastSave="{00000000-0000-0000-0000-000000000000}"/>
  <bookViews>
    <workbookView xWindow="-120" yWindow="-120" windowWidth="29040" windowHeight="16440" xr2:uid="{E75BBA08-1A84-48CE-8D61-6B45C9F88E8C}"/>
  </bookViews>
  <sheets>
    <sheet name="Planilha1" sheetId="1" r:id="rId1"/>
    <sheet name="Planilha2" sheetId="2" r:id="rId2"/>
  </sheets>
  <definedNames>
    <definedName name="Investimento_Dois_Anos" localSheetId="0">Planilha1!$C$22</definedName>
    <definedName name="Investimento_Mensal" localSheetId="0">Planilha1!$C$15</definedName>
    <definedName name="Investimento_Mensal">Planilha1!$C$15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H26" i="1" s="1"/>
  <c r="G27" i="1"/>
  <c r="H27" i="1" s="1"/>
  <c r="G28" i="1"/>
  <c r="G29" i="1"/>
  <c r="H29" i="1" s="1"/>
  <c r="G30" i="1"/>
  <c r="H30" i="1" s="1"/>
  <c r="G25" i="1"/>
  <c r="H25" i="1" s="1"/>
  <c r="A10" i="2"/>
  <c r="A21" i="2"/>
  <c r="A20" i="2"/>
  <c r="A19" i="2"/>
  <c r="A18" i="2"/>
  <c r="A17" i="2"/>
  <c r="A16" i="2"/>
  <c r="A15" i="2"/>
  <c r="A14" i="2"/>
  <c r="A13" i="2"/>
  <c r="A12" i="2"/>
  <c r="A11" i="2"/>
  <c r="A5" i="2"/>
  <c r="A6" i="2"/>
  <c r="A7" i="2"/>
  <c r="A8" i="2"/>
  <c r="A9" i="2"/>
  <c r="A4" i="2"/>
  <c r="C26" i="1"/>
  <c r="D26" i="1" s="1"/>
  <c r="C25" i="1"/>
  <c r="D25" i="1" s="1"/>
  <c r="C24" i="1"/>
  <c r="D24" i="1" s="1"/>
  <c r="C23" i="1"/>
  <c r="D23" i="1" s="1"/>
  <c r="C22" i="1"/>
  <c r="D22" i="1" s="1"/>
  <c r="C18" i="1"/>
  <c r="C19" i="1" s="1"/>
  <c r="G17" i="1"/>
  <c r="H28" i="1"/>
  <c r="H31" i="1" l="1"/>
</calcChain>
</file>

<file path=xl/sharedStrings.xml><?xml version="1.0" encoding="utf-8"?>
<sst xmlns="http://schemas.openxmlformats.org/spreadsheetml/2006/main" count="70" uniqueCount="34">
  <si>
    <t>INVESTIMENTO MENSAL</t>
  </si>
  <si>
    <t>Quanto investir por mês?</t>
  </si>
  <si>
    <t>Por quantos anos?</t>
  </si>
  <si>
    <t>Taxa de rendimento mensal?</t>
  </si>
  <si>
    <t>Patrimônio acumulado?</t>
  </si>
  <si>
    <t>Dividendo mensais?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</si>
  <si>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</si>
  <si>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</si>
  <si>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</si>
  <si>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</si>
  <si>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</si>
  <si>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</si>
  <si>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PATRIMONIO</t>
  </si>
  <si>
    <t>DIVIDENDOS</t>
  </si>
  <si>
    <t>CONFIGURAÇÕES</t>
  </si>
  <si>
    <t>Salário</t>
  </si>
  <si>
    <t>Rendimento Carteira</t>
  </si>
  <si>
    <t>Sugestão de Investimento</t>
  </si>
  <si>
    <t>PERFIL</t>
  </si>
  <si>
    <t>Valor a ser investido</t>
  </si>
  <si>
    <t>PAPEL</t>
  </si>
  <si>
    <t>TIJOLO</t>
  </si>
  <si>
    <t>HÍBRIDOS</t>
  </si>
  <si>
    <t>FOFs</t>
  </si>
  <si>
    <t>DESENVOLVIMENTO</t>
  </si>
  <si>
    <t>HOTELARIAS</t>
  </si>
  <si>
    <t>TIPO DE FII</t>
  </si>
  <si>
    <t>PORCENTAGEM</t>
  </si>
  <si>
    <t>VALORES</t>
  </si>
  <si>
    <t>%</t>
  </si>
  <si>
    <t>CONSERVADOR</t>
  </si>
  <si>
    <t>CHAVE</t>
  </si>
  <si>
    <t>MODERADO</t>
  </si>
  <si>
    <t>AGRESSIVO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</si>
</sst>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164" formatCode="0.000%"/>
    <numFmt numFmtId="165" formatCode="&quot;R$&quot;\ #,##0.00"/>
    <numFmt numFmtId="166" formatCode="&quot;R$&quot;\ #,##0.000;[Red]\-&quot;R$&quot;\ #,##0.00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i/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medium">
        <color indexed="64"/>
      </right>
      <top/>
      <bottom style="thin">
        <color theme="2"/>
      </bottom>
      <diagonal/>
    </border>
    <border>
      <left style="medium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medium">
        <color indexed="64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 style="medium">
        <color indexed="64"/>
      </right>
      <top style="thin">
        <color theme="2"/>
      </top>
      <bottom style="medium">
        <color indexed="64"/>
      </bottom>
      <diagonal/>
    </border>
    <border>
      <left style="medium">
        <color auto="1"/>
      </left>
      <right style="thin">
        <color theme="2"/>
      </right>
      <top style="medium">
        <color auto="1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medium">
        <color auto="1"/>
      </top>
      <bottom style="thin">
        <color theme="2"/>
      </bottom>
      <diagonal/>
    </border>
    <border>
      <left style="thin">
        <color theme="2"/>
      </left>
      <right style="medium">
        <color auto="1"/>
      </right>
      <top style="medium">
        <color auto="1"/>
      </top>
      <bottom style="thin">
        <color theme="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theme="2"/>
      </bottom>
      <diagonal/>
    </border>
    <border>
      <left style="medium">
        <color indexed="64"/>
      </left>
      <right/>
      <top style="thin">
        <color theme="2"/>
      </top>
      <bottom style="thin">
        <color theme="2"/>
      </bottom>
      <diagonal/>
    </border>
    <border>
      <left style="medium">
        <color indexed="64"/>
      </left>
      <right/>
      <top style="thin">
        <color theme="2"/>
      </top>
      <bottom style="medium">
        <color indexed="64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medium">
        <color indexed="64"/>
      </right>
      <top style="thin">
        <color theme="2"/>
      </top>
      <bottom/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4" fillId="0" borderId="0" xfId="0" applyFont="1"/>
    <xf numFmtId="0" fontId="3" fillId="2" borderId="1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8" fontId="1" fillId="0" borderId="14" xfId="0" applyNumberFormat="1" applyFont="1" applyBorder="1"/>
    <xf numFmtId="8" fontId="1" fillId="0" borderId="15" xfId="0" applyNumberFormat="1" applyFont="1" applyBorder="1"/>
    <xf numFmtId="8" fontId="1" fillId="0" borderId="8" xfId="0" applyNumberFormat="1" applyFont="1" applyBorder="1"/>
    <xf numFmtId="8" fontId="1" fillId="0" borderId="9" xfId="0" applyNumberFormat="1" applyFont="1" applyBorder="1"/>
    <xf numFmtId="8" fontId="1" fillId="0" borderId="11" xfId="0" applyNumberFormat="1" applyFont="1" applyBorder="1"/>
    <xf numFmtId="8" fontId="1" fillId="0" borderId="12" xfId="0" applyNumberFormat="1" applyFont="1" applyBorder="1"/>
    <xf numFmtId="0" fontId="0" fillId="5" borderId="0" xfId="0" applyFont="1" applyFill="1"/>
    <xf numFmtId="0" fontId="5" fillId="0" borderId="4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5" fillId="3" borderId="7" xfId="0" applyFont="1" applyFill="1" applyBorder="1" applyAlignment="1">
      <alignment horizontal="left" vertical="center" indent="1"/>
    </xf>
    <xf numFmtId="0" fontId="5" fillId="3" borderId="10" xfId="0" applyFont="1" applyFill="1" applyBorder="1" applyAlignment="1">
      <alignment horizontal="left" vertical="center" indent="1"/>
    </xf>
    <xf numFmtId="0" fontId="6" fillId="4" borderId="13" xfId="0" applyFont="1" applyFill="1" applyBorder="1" applyAlignment="1">
      <alignment horizontal="left" indent="1"/>
    </xf>
    <xf numFmtId="0" fontId="6" fillId="4" borderId="7" xfId="0" applyFont="1" applyFill="1" applyBorder="1" applyAlignment="1">
      <alignment horizontal="left" indent="1"/>
    </xf>
    <xf numFmtId="0" fontId="6" fillId="4" borderId="10" xfId="0" applyFont="1" applyFill="1" applyBorder="1" applyAlignment="1">
      <alignment horizontal="left" indent="1"/>
    </xf>
    <xf numFmtId="0" fontId="3" fillId="2" borderId="16" xfId="0" applyFont="1" applyFill="1" applyBorder="1" applyAlignment="1">
      <alignment horizontal="left" vertical="center"/>
    </xf>
    <xf numFmtId="0" fontId="0" fillId="5" borderId="0" xfId="0" applyFill="1"/>
    <xf numFmtId="0" fontId="5" fillId="0" borderId="18" xfId="0" applyFont="1" applyBorder="1" applyAlignment="1">
      <alignment horizontal="left" vertical="center" indent="1"/>
    </xf>
    <xf numFmtId="0" fontId="5" fillId="0" borderId="19" xfId="0" applyFont="1" applyBorder="1" applyAlignment="1">
      <alignment horizontal="left" vertical="center" indent="1"/>
    </xf>
    <xf numFmtId="0" fontId="5" fillId="0" borderId="20" xfId="0" applyFont="1" applyBorder="1" applyAlignment="1">
      <alignment horizontal="left" vertical="center" indent="1"/>
    </xf>
    <xf numFmtId="0" fontId="5" fillId="0" borderId="25" xfId="0" applyFont="1" applyBorder="1" applyAlignment="1">
      <alignment horizontal="left" vertical="center" indent="1"/>
    </xf>
    <xf numFmtId="0" fontId="6" fillId="4" borderId="27" xfId="0" applyFont="1" applyFill="1" applyBorder="1" applyAlignment="1">
      <alignment horizontal="left" indent="1"/>
    </xf>
    <xf numFmtId="8" fontId="1" fillId="0" borderId="28" xfId="0" applyNumberFormat="1" applyFont="1" applyBorder="1"/>
    <xf numFmtId="0" fontId="6" fillId="4" borderId="4" xfId="0" applyFont="1" applyFill="1" applyBorder="1" applyAlignment="1">
      <alignment horizontal="left" indent="1"/>
    </xf>
    <xf numFmtId="9" fontId="1" fillId="0" borderId="8" xfId="1" applyNumberFormat="1" applyFont="1" applyBorder="1"/>
    <xf numFmtId="0" fontId="9" fillId="6" borderId="13" xfId="0" applyFont="1" applyFill="1" applyBorder="1" applyAlignment="1">
      <alignment horizontal="left" vertical="center" indent="1"/>
    </xf>
    <xf numFmtId="8" fontId="8" fillId="6" borderId="14" xfId="0" applyNumberFormat="1" applyFont="1" applyFill="1" applyBorder="1" applyAlignment="1">
      <alignment horizontal="left" vertical="center" indent="1"/>
    </xf>
    <xf numFmtId="8" fontId="8" fillId="6" borderId="15" xfId="0" applyNumberFormat="1" applyFont="1" applyFill="1" applyBorder="1" applyAlignment="1">
      <alignment horizontal="left" vertical="center" indent="1"/>
    </xf>
    <xf numFmtId="0" fontId="0" fillId="0" borderId="0" xfId="0" applyBorder="1"/>
    <xf numFmtId="0" fontId="0" fillId="6" borderId="25" xfId="0" applyFill="1" applyBorder="1"/>
    <xf numFmtId="0" fontId="0" fillId="6" borderId="23" xfId="0" applyFill="1" applyBorder="1"/>
    <xf numFmtId="8" fontId="8" fillId="6" borderId="23" xfId="0" applyNumberFormat="1" applyFont="1" applyFill="1" applyBorder="1"/>
    <xf numFmtId="0" fontId="0" fillId="0" borderId="0" xfId="0" applyAlignment="1">
      <alignment horizontal="center" vertical="center"/>
    </xf>
    <xf numFmtId="0" fontId="0" fillId="0" borderId="31" xfId="0" applyBorder="1"/>
    <xf numFmtId="0" fontId="0" fillId="0" borderId="31" xfId="0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31" xfId="1" applyFont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165" fontId="1" fillId="0" borderId="26" xfId="0" applyNumberFormat="1" applyFont="1" applyBorder="1" applyAlignment="1">
      <alignment horizontal="center" vertical="center"/>
    </xf>
    <xf numFmtId="165" fontId="1" fillId="0" borderId="24" xfId="0" applyNumberFormat="1" applyFont="1" applyBorder="1" applyAlignment="1">
      <alignment horizontal="center" vertical="center"/>
    </xf>
    <xf numFmtId="8" fontId="1" fillId="3" borderId="8" xfId="0" applyNumberFormat="1" applyFont="1" applyFill="1" applyBorder="1" applyAlignment="1">
      <alignment horizontal="center" vertical="center"/>
    </xf>
    <xf numFmtId="8" fontId="1" fillId="3" borderId="9" xfId="0" applyNumberFormat="1" applyFont="1" applyFill="1" applyBorder="1" applyAlignment="1">
      <alignment horizontal="center" vertical="center"/>
    </xf>
    <xf numFmtId="166" fontId="1" fillId="3" borderId="11" xfId="0" applyNumberFormat="1" applyFont="1" applyFill="1" applyBorder="1" applyAlignment="1">
      <alignment horizontal="center" vertical="center"/>
    </xf>
    <xf numFmtId="166" fontId="1" fillId="3" borderId="1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165" fontId="1" fillId="0" borderId="22" xfId="0" applyNumberFormat="1" applyFont="1" applyBorder="1" applyAlignment="1">
      <alignment horizontal="center" vertical="center"/>
    </xf>
    <xf numFmtId="9" fontId="1" fillId="0" borderId="0" xfId="0" applyNumberFormat="1" applyFont="1" applyBorder="1" applyAlignment="1">
      <alignment horizontal="center" vertical="center"/>
    </xf>
    <xf numFmtId="9" fontId="1" fillId="0" borderId="22" xfId="0" applyNumberFormat="1" applyFont="1" applyBorder="1" applyAlignment="1">
      <alignment horizontal="center" vertical="center"/>
    </xf>
    <xf numFmtId="165" fontId="1" fillId="0" borderId="23" xfId="0" applyNumberFormat="1" applyFont="1" applyBorder="1" applyAlignment="1">
      <alignment horizontal="center" vertical="center"/>
    </xf>
    <xf numFmtId="165" fontId="1" fillId="0" borderId="21" xfId="0" applyNumberFormat="1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1569024</xdr:colOff>
      <xdr:row>0</xdr:row>
      <xdr:rowOff>0</xdr:rowOff>
    </xdr:from>
    <xdr:to>
      <xdr:col>6</xdr:col>
      <xdr:colOff>579294</xdr:colOff>
      <xdr:row>11</xdr:row>
      <xdr:rowOff>182935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D1AA342-FF12-53D5-9BC0-3B20CD31D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4142" y="0"/>
          <a:ext cx="6271681" cy="22784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E13E8-C35D-42D3-9169-9861F02AB760}">
  <dimension ref="A1:I31"/>
  <sheetViews>
    <sheetView tabSelected="1" topLeftCell="A4" zoomScale="115" zoomScaleNormal="115" workbookViewId="0">
      <selection activeCell="G21" sqref="G21:H21"/>
    </sheetView>
  </sheetViews>
  <sheetFormatPr defaultRowHeight="15" x14ac:dyDescent="0.25"/>
  <cols>
    <col min="2" max="2" width="31.28515625" bestFit="1" customWidth="1"/>
    <col min="3" max="3" width="27.5703125" customWidth="1"/>
    <col min="4" max="4" width="21.140625" customWidth="1"/>
    <col min="5" max="5" width="5.140625" customWidth="1"/>
    <col min="6" max="6" width="23.7109375" bestFit="1" customWidth="1"/>
    <col min="7" max="7" width="16.5703125" bestFit="1" customWidth="1"/>
    <col min="8" max="8" width="10.5703125" bestFit="1" customWidth="1"/>
  </cols>
  <sheetData>
    <row r="1" spans="1:9" x14ac:dyDescent="0.25">
      <c r="A1" s="1"/>
      <c r="B1" s="12"/>
      <c r="C1" s="12"/>
      <c r="D1" s="12"/>
      <c r="E1" s="12"/>
      <c r="F1" s="12"/>
      <c r="G1" s="12"/>
      <c r="H1" s="21"/>
    </row>
    <row r="2" spans="1:9" x14ac:dyDescent="0.25">
      <c r="B2" s="12"/>
      <c r="C2" s="12"/>
      <c r="D2" s="12"/>
      <c r="E2" s="12"/>
      <c r="F2" s="12"/>
      <c r="G2" s="12"/>
      <c r="H2" s="21"/>
    </row>
    <row r="3" spans="1:9" x14ac:dyDescent="0.25">
      <c r="B3" s="12"/>
      <c r="C3" s="12"/>
      <c r="D3" s="12"/>
      <c r="E3" s="12"/>
      <c r="F3" s="12"/>
      <c r="G3" s="12"/>
      <c r="H3" s="21"/>
    </row>
    <row r="4" spans="1:9" x14ac:dyDescent="0.25">
      <c r="B4" s="12"/>
      <c r="C4" s="12"/>
      <c r="D4" s="12"/>
      <c r="E4" s="12"/>
      <c r="F4" s="12"/>
      <c r="G4" s="12"/>
      <c r="H4" s="21"/>
    </row>
    <row r="5" spans="1:9" x14ac:dyDescent="0.25">
      <c r="B5" s="12"/>
      <c r="C5" s="12"/>
      <c r="D5" s="12"/>
      <c r="E5" s="12"/>
      <c r="F5" s="12"/>
      <c r="G5" s="12"/>
      <c r="H5" s="21"/>
    </row>
    <row r="6" spans="1:9" x14ac:dyDescent="0.25">
      <c r="B6" s="12"/>
      <c r="C6" s="12"/>
      <c r="D6" s="12"/>
      <c r="E6" s="12"/>
      <c r="F6" s="12"/>
      <c r="G6" s="12"/>
      <c r="H6" s="21"/>
    </row>
    <row r="7" spans="1:9" x14ac:dyDescent="0.25">
      <c r="B7" s="12"/>
      <c r="C7" s="12"/>
      <c r="D7" s="12"/>
      <c r="E7" s="12"/>
      <c r="F7" s="12"/>
      <c r="G7" s="12"/>
      <c r="H7" s="21"/>
    </row>
    <row r="8" spans="1:9" x14ac:dyDescent="0.25">
      <c r="B8" s="12"/>
      <c r="C8" s="12"/>
      <c r="D8" s="12"/>
      <c r="E8" s="12"/>
      <c r="F8" s="12"/>
      <c r="G8" s="12"/>
      <c r="H8" s="21"/>
    </row>
    <row r="9" spans="1:9" x14ac:dyDescent="0.25">
      <c r="B9" s="12"/>
      <c r="C9" s="12"/>
      <c r="D9" s="12"/>
      <c r="E9" s="12"/>
      <c r="F9" s="12"/>
      <c r="G9" s="12"/>
      <c r="H9" s="21"/>
    </row>
    <row r="10" spans="1:9" x14ac:dyDescent="0.25">
      <c r="B10" s="12"/>
      <c r="C10" s="12"/>
      <c r="D10" s="12"/>
      <c r="E10" s="12"/>
      <c r="F10" s="12"/>
      <c r="G10" s="12"/>
      <c r="H10" s="21"/>
    </row>
    <row r="11" spans="1:9" x14ac:dyDescent="0.25">
      <c r="B11" s="12"/>
      <c r="C11" s="12"/>
      <c r="D11" s="12"/>
      <c r="E11" s="12"/>
      <c r="F11" s="12"/>
      <c r="G11" s="12"/>
      <c r="H11" s="21"/>
    </row>
    <row r="12" spans="1:9" x14ac:dyDescent="0.25">
      <c r="B12" s="12"/>
      <c r="C12" s="12"/>
      <c r="D12" s="12"/>
      <c r="E12" s="12"/>
      <c r="F12" s="12"/>
      <c r="G12" s="12"/>
      <c r="H12" s="21"/>
    </row>
    <row r="13" spans="1:9" ht="15.75" thickBot="1" x14ac:dyDescent="0.3"/>
    <row r="14" spans="1:9" ht="35.25" customHeight="1" thickBot="1" x14ac:dyDescent="0.3">
      <c r="B14" s="50" t="s">
        <v>0</v>
      </c>
      <c r="C14" s="51"/>
      <c r="D14" s="52"/>
      <c r="F14" s="59" t="s">
        <v>14</v>
      </c>
      <c r="G14" s="60"/>
      <c r="H14" s="60"/>
    </row>
    <row r="15" spans="1:9" x14ac:dyDescent="0.25">
      <c r="B15" s="13" t="s">
        <v>1</v>
      </c>
      <c r="C15" s="53">
        <v>500</v>
      </c>
      <c r="D15" s="54"/>
      <c r="F15" s="22" t="s">
        <v>15</v>
      </c>
      <c r="G15" s="61">
        <v>5000</v>
      </c>
      <c r="H15" s="62"/>
    </row>
    <row r="16" spans="1:9" x14ac:dyDescent="0.25">
      <c r="B16" s="14" t="s">
        <v>2</v>
      </c>
      <c r="C16" s="55">
        <v>5</v>
      </c>
      <c r="D16" s="56"/>
      <c r="F16" s="23" t="s">
        <v>16</v>
      </c>
      <c r="G16" s="63">
        <v>0.01</v>
      </c>
      <c r="H16" s="64"/>
      <c r="I16" s="2"/>
    </row>
    <row r="17" spans="1:9" ht="15.75" thickBot="1" x14ac:dyDescent="0.3">
      <c r="B17" s="14" t="s">
        <v>3</v>
      </c>
      <c r="C17" s="57">
        <v>1.0789999999999999E-2</v>
      </c>
      <c r="D17" s="58"/>
      <c r="F17" s="24" t="s">
        <v>17</v>
      </c>
      <c r="G17" s="65">
        <f>G15*30%</f>
        <v>1500</v>
      </c>
      <c r="H17" s="66"/>
      <c r="I17" s="2"/>
    </row>
    <row r="18" spans="1:9" x14ac:dyDescent="0.25">
      <c r="B18" s="15" t="s">
        <v>4</v>
      </c>
      <c r="C18" s="46">
        <f>FV(C17,C16*12,C15*-1)</f>
        <v>41888.456999243819</v>
      </c>
      <c r="D18" s="47"/>
    </row>
    <row r="19" spans="1:9" ht="15.75" thickBot="1" x14ac:dyDescent="0.3">
      <c r="B19" s="16" t="s">
        <v>5</v>
      </c>
      <c r="C19" s="48">
        <f>C18*1%</f>
        <v>418.88456999243817</v>
      </c>
      <c r="D19" s="49"/>
    </row>
    <row r="20" spans="1:9" ht="15.75" thickBot="1" x14ac:dyDescent="0.3"/>
    <row r="21" spans="1:9" ht="35.25" customHeight="1" thickBot="1" x14ac:dyDescent="0.3">
      <c r="B21" s="3" t="s">
        <v>11</v>
      </c>
      <c r="C21" s="4" t="s">
        <v>12</v>
      </c>
      <c r="D21" s="5" t="s">
        <v>13</v>
      </c>
      <c r="F21" s="20" t="s">
        <v>18</v>
      </c>
      <c r="G21" s="42" t="s">
        <v>33</v>
      </c>
      <c r="H21" s="43"/>
    </row>
    <row r="22" spans="1:9" ht="15.75" thickBot="1" x14ac:dyDescent="0.3">
      <c r="A22" s="2">
        <v>2</v>
      </c>
      <c r="B22" s="17" t="s">
        <v>6</v>
      </c>
      <c r="C22" s="6">
        <f>FV($C$17,A22*12,$C$15*-1)</f>
        <v>13613.813648822608</v>
      </c>
      <c r="D22" s="7">
        <f>(C22*$G$16)</f>
        <v>136.13813648822608</v>
      </c>
      <c r="F22" s="25" t="s">
        <v>19</v>
      </c>
      <c r="G22" s="44">
        <v>500</v>
      </c>
      <c r="H22" s="45"/>
    </row>
    <row r="23" spans="1:9" ht="15.75" thickBot="1" x14ac:dyDescent="0.3">
      <c r="A23" s="2">
        <v>5</v>
      </c>
      <c r="B23" s="18" t="s">
        <v>7</v>
      </c>
      <c r="C23" s="8">
        <f t="shared" ref="C23:C26" si="0">FV($C$17,A23*12,$C$15*-1)</f>
        <v>41888.456999243819</v>
      </c>
      <c r="D23" s="9">
        <f t="shared" ref="D23:D26" si="1">(C23*$G$16)</f>
        <v>418.88456999243817</v>
      </c>
    </row>
    <row r="24" spans="1:9" x14ac:dyDescent="0.25">
      <c r="A24" s="2">
        <v>10</v>
      </c>
      <c r="B24" s="18" t="s">
        <v>8</v>
      </c>
      <c r="C24" s="8">
        <f t="shared" si="0"/>
        <v>121642.1062650861</v>
      </c>
      <c r="D24" s="9">
        <f t="shared" si="1"/>
        <v>1216.4210626508609</v>
      </c>
      <c r="F24" s="30" t="s">
        <v>26</v>
      </c>
      <c r="G24" s="31" t="s">
        <v>27</v>
      </c>
      <c r="H24" s="32" t="s">
        <v>28</v>
      </c>
    </row>
    <row r="25" spans="1:9" x14ac:dyDescent="0.25">
      <c r="A25" s="2">
        <v>20</v>
      </c>
      <c r="B25" s="18" t="s">
        <v>9</v>
      </c>
      <c r="C25" s="8">
        <f t="shared" si="0"/>
        <v>562599.20004854025</v>
      </c>
      <c r="D25" s="9">
        <f t="shared" si="1"/>
        <v>5625.992000485403</v>
      </c>
      <c r="F25" s="18" t="s">
        <v>20</v>
      </c>
      <c r="G25" s="29">
        <f>VLOOKUP($G$21&amp;"-"&amp;F25,Planilha2!$A:$D,4,FALSE)</f>
        <v>0.5</v>
      </c>
      <c r="H25" s="9">
        <f>$G$22*G25</f>
        <v>250</v>
      </c>
    </row>
    <row r="26" spans="1:9" ht="15.75" thickBot="1" x14ac:dyDescent="0.3">
      <c r="A26" s="2">
        <v>30</v>
      </c>
      <c r="B26" s="19" t="s">
        <v>10</v>
      </c>
      <c r="C26" s="10">
        <f t="shared" si="0"/>
        <v>2161084.8275023573</v>
      </c>
      <c r="D26" s="11">
        <f t="shared" si="1"/>
        <v>21610.848275023574</v>
      </c>
      <c r="F26" s="18" t="s">
        <v>21</v>
      </c>
      <c r="G26" s="29">
        <f>VLOOKUP($G$21&amp;"-"&amp;F26,Planilha2!$A:$D,4,FALSE)</f>
        <v>0.1</v>
      </c>
      <c r="H26" s="9">
        <f t="shared" ref="H26:H30" si="2">$G$22*G26</f>
        <v>50</v>
      </c>
    </row>
    <row r="27" spans="1:9" x14ac:dyDescent="0.25">
      <c r="F27" s="26" t="s">
        <v>22</v>
      </c>
      <c r="G27" s="29">
        <f>VLOOKUP($G$21&amp;"-"&amp;F27,Planilha2!$A:$D,4,FALSE)</f>
        <v>0.05</v>
      </c>
      <c r="H27" s="9">
        <f t="shared" si="2"/>
        <v>25</v>
      </c>
    </row>
    <row r="28" spans="1:9" x14ac:dyDescent="0.25">
      <c r="F28" s="18" t="s">
        <v>23</v>
      </c>
      <c r="G28" s="29">
        <f>VLOOKUP($G$21&amp;"-"&amp;F28,Planilha2!$A:$D,4,FALSE)</f>
        <v>0.05</v>
      </c>
      <c r="H28" s="9">
        <f t="shared" si="2"/>
        <v>25</v>
      </c>
    </row>
    <row r="29" spans="1:9" x14ac:dyDescent="0.25">
      <c r="F29" s="28" t="s">
        <v>24</v>
      </c>
      <c r="G29" s="29">
        <f>VLOOKUP($G$21&amp;"-"&amp;F29,Planilha2!$A:$D,4,FALSE)</f>
        <v>0.2</v>
      </c>
      <c r="H29" s="9">
        <f t="shared" si="2"/>
        <v>100</v>
      </c>
    </row>
    <row r="30" spans="1:9" x14ac:dyDescent="0.25">
      <c r="F30" s="26" t="s">
        <v>25</v>
      </c>
      <c r="G30" s="29">
        <f>VLOOKUP($G$21&amp;"-"&amp;F30,Planilha2!$A:$D,4,FALSE)</f>
        <v>0.1</v>
      </c>
      <c r="H30" s="27">
        <f t="shared" si="2"/>
        <v>50</v>
      </c>
    </row>
    <row r="31" spans="1:9" ht="15.75" thickBot="1" x14ac:dyDescent="0.3">
      <c r="E31" s="33"/>
      <c r="F31" s="34"/>
      <c r="G31" s="35"/>
      <c r="H31" s="36">
        <f>SUM(H25:H30)</f>
        <v>500</v>
      </c>
    </row>
  </sheetData>
  <mergeCells count="12">
    <mergeCell ref="G21:H21"/>
    <mergeCell ref="G22:H22"/>
    <mergeCell ref="C18:D18"/>
    <mergeCell ref="C19:D19"/>
    <mergeCell ref="B14:D14"/>
    <mergeCell ref="C15:D15"/>
    <mergeCell ref="C16:D16"/>
    <mergeCell ref="C17:D17"/>
    <mergeCell ref="F14:H14"/>
    <mergeCell ref="G15:H15"/>
    <mergeCell ref="G16:H16"/>
    <mergeCell ref="G17:H17"/>
  </mergeCells>
  <dataValidations count="1">
    <dataValidation type="list" allowBlank="1" showInputMessage="1" showErrorMessage="1" promptTitle="Escolha seu perfil" prompt="De acordo com seu estilo" sqref="G21" xr:uid="{01E2FC00-70EF-4B12-8643-EE395D614978}">
      <formula1>"AGRESSIVO,MODERADO,CONSERVADOR"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22025-5C6F-4BD2-BE58-E32006B38071}">
  <dimension ref="A3:D21"/>
  <sheetViews>
    <sheetView workbookViewId="0">
      <selection activeCell="A11" sqref="A11"/>
    </sheetView>
  </sheetViews>
  <sheetFormatPr defaultRowHeight="15" x14ac:dyDescent="0.25"/>
  <cols>
    <col min="1" max="1" width="33" bestFit="1" customWidth="1"/>
    <col min="2" max="2" width="14.42578125" bestFit="1" customWidth="1"/>
    <col min="3" max="3" width="18.5703125" bestFit="1" customWidth="1"/>
    <col min="4" max="4" width="6.5703125" customWidth="1"/>
  </cols>
  <sheetData>
    <row r="3" spans="1:4" x14ac:dyDescent="0.25">
      <c r="A3" t="s">
        <v>31</v>
      </c>
      <c r="B3" s="37" t="s">
        <v>18</v>
      </c>
      <c r="C3" s="37" t="s">
        <v>26</v>
      </c>
      <c r="D3" s="37" t="s">
        <v>29</v>
      </c>
    </row>
    <row r="4" spans="1:4" x14ac:dyDescent="0.25">
      <c r="A4" t="str">
        <f>B4&amp;"-"&amp;C4</f>
        <v>CONSERVADOR-PAPEL</v>
      </c>
      <c r="B4" s="37" t="s">
        <v>30</v>
      </c>
      <c r="C4" s="37" t="s">
        <v>20</v>
      </c>
      <c r="D4" s="40">
        <v>0.3</v>
      </c>
    </row>
    <row r="5" spans="1:4" x14ac:dyDescent="0.25">
      <c r="A5" t="str">
        <f t="shared" ref="A5:A9" si="0">B5&amp;"-"&amp;C5</f>
        <v>CONSERVADOR-TIJOLO</v>
      </c>
      <c r="B5" s="37" t="s">
        <v>30</v>
      </c>
      <c r="C5" s="37" t="s">
        <v>21</v>
      </c>
      <c r="D5" s="40">
        <v>0.5</v>
      </c>
    </row>
    <row r="6" spans="1:4" x14ac:dyDescent="0.25">
      <c r="A6" t="str">
        <f t="shared" si="0"/>
        <v>CONSERVADOR-HÍBRIDOS</v>
      </c>
      <c r="B6" s="37" t="s">
        <v>30</v>
      </c>
      <c r="C6" s="37" t="s">
        <v>22</v>
      </c>
      <c r="D6" s="40">
        <v>0.1</v>
      </c>
    </row>
    <row r="7" spans="1:4" x14ac:dyDescent="0.25">
      <c r="A7" t="str">
        <f t="shared" si="0"/>
        <v>CONSERVADOR-FOFs</v>
      </c>
      <c r="B7" s="37" t="s">
        <v>30</v>
      </c>
      <c r="C7" s="37" t="s">
        <v>23</v>
      </c>
      <c r="D7" s="40">
        <v>0.1</v>
      </c>
    </row>
    <row r="8" spans="1:4" x14ac:dyDescent="0.25">
      <c r="A8" t="str">
        <f t="shared" si="0"/>
        <v>CONSERVADOR-DESENVOLVIMENTO</v>
      </c>
      <c r="B8" s="37" t="s">
        <v>30</v>
      </c>
      <c r="C8" s="37" t="s">
        <v>24</v>
      </c>
      <c r="D8" s="40">
        <v>0</v>
      </c>
    </row>
    <row r="9" spans="1:4" ht="15.75" thickBot="1" x14ac:dyDescent="0.3">
      <c r="A9" s="38" t="str">
        <f t="shared" si="0"/>
        <v>CONSERVADOR-HOTELARIAS</v>
      </c>
      <c r="B9" s="39" t="s">
        <v>30</v>
      </c>
      <c r="C9" s="39" t="s">
        <v>25</v>
      </c>
      <c r="D9" s="41">
        <v>0</v>
      </c>
    </row>
    <row r="10" spans="1:4" x14ac:dyDescent="0.25">
      <c r="A10" t="str">
        <f>B10&amp;"-"&amp;C10</f>
        <v>MODERADO-PAPEL</v>
      </c>
      <c r="B10" s="37" t="s">
        <v>32</v>
      </c>
      <c r="C10" s="37" t="s">
        <v>20</v>
      </c>
      <c r="D10" s="40">
        <v>0.32</v>
      </c>
    </row>
    <row r="11" spans="1:4" x14ac:dyDescent="0.25">
      <c r="A11" t="str">
        <f t="shared" ref="A11:A15" si="1">B11&amp;"-"&amp;C11</f>
        <v>MODERADO-TIJOLO</v>
      </c>
      <c r="B11" s="37" t="s">
        <v>32</v>
      </c>
      <c r="C11" s="37" t="s">
        <v>21</v>
      </c>
      <c r="D11" s="40">
        <v>0.3</v>
      </c>
    </row>
    <row r="12" spans="1:4" x14ac:dyDescent="0.25">
      <c r="A12" t="str">
        <f t="shared" si="1"/>
        <v>MODERADO-HÍBRIDOS</v>
      </c>
      <c r="B12" s="37" t="s">
        <v>32</v>
      </c>
      <c r="C12" s="37" t="s">
        <v>22</v>
      </c>
      <c r="D12" s="40">
        <v>0.1</v>
      </c>
    </row>
    <row r="13" spans="1:4" x14ac:dyDescent="0.25">
      <c r="A13" t="str">
        <f t="shared" si="1"/>
        <v>MODERADO-FOFs</v>
      </c>
      <c r="B13" s="37" t="s">
        <v>32</v>
      </c>
      <c r="C13" s="37" t="s">
        <v>23</v>
      </c>
      <c r="D13" s="40">
        <v>0.1</v>
      </c>
    </row>
    <row r="14" spans="1:4" x14ac:dyDescent="0.25">
      <c r="A14" t="str">
        <f t="shared" si="1"/>
        <v>MODERADO-DESENVOLVIMENTO</v>
      </c>
      <c r="B14" s="37" t="s">
        <v>32</v>
      </c>
      <c r="C14" s="37" t="s">
        <v>24</v>
      </c>
      <c r="D14" s="40">
        <v>0.08</v>
      </c>
    </row>
    <row r="15" spans="1:4" ht="15.75" thickBot="1" x14ac:dyDescent="0.3">
      <c r="A15" s="38" t="str">
        <f t="shared" si="1"/>
        <v>MODERADO-HOTELARIAS</v>
      </c>
      <c r="B15" s="39" t="s">
        <v>32</v>
      </c>
      <c r="C15" s="39" t="s">
        <v>25</v>
      </c>
      <c r="D15" s="41">
        <v>0.1</v>
      </c>
    </row>
    <row r="16" spans="1:4" x14ac:dyDescent="0.25">
      <c r="A16" t="str">
        <f>B16&amp;"-"&amp;C16</f>
        <v>AGRESSIVO-PAPEL</v>
      </c>
      <c r="B16" s="37" t="s">
        <v>33</v>
      </c>
      <c r="C16" s="37" t="s">
        <v>20</v>
      </c>
      <c r="D16" s="40">
        <v>0.5</v>
      </c>
    </row>
    <row r="17" spans="1:4" x14ac:dyDescent="0.25">
      <c r="A17" t="str">
        <f t="shared" ref="A17:A21" si="2">B17&amp;"-"&amp;C17</f>
        <v>AGRESSIVO-TIJOLO</v>
      </c>
      <c r="B17" s="37" t="s">
        <v>33</v>
      </c>
      <c r="C17" s="37" t="s">
        <v>21</v>
      </c>
      <c r="D17" s="40">
        <v>0.1</v>
      </c>
    </row>
    <row r="18" spans="1:4" x14ac:dyDescent="0.25">
      <c r="A18" t="str">
        <f t="shared" si="2"/>
        <v>AGRESSIVO-HÍBRIDOS</v>
      </c>
      <c r="B18" s="37" t="s">
        <v>33</v>
      </c>
      <c r="C18" s="37" t="s">
        <v>22</v>
      </c>
      <c r="D18" s="40">
        <v>0.05</v>
      </c>
    </row>
    <row r="19" spans="1:4" x14ac:dyDescent="0.25">
      <c r="A19" t="str">
        <f t="shared" si="2"/>
        <v>AGRESSIVO-FOFs</v>
      </c>
      <c r="B19" s="37" t="s">
        <v>33</v>
      </c>
      <c r="C19" s="37" t="s">
        <v>23</v>
      </c>
      <c r="D19" s="40">
        <v>0.05</v>
      </c>
    </row>
    <row r="20" spans="1:4" x14ac:dyDescent="0.25">
      <c r="A20" t="str">
        <f t="shared" si="2"/>
        <v>AGRESSIVO-DESENVOLVIMENTO</v>
      </c>
      <c r="B20" s="37" t="s">
        <v>33</v>
      </c>
      <c r="C20" s="37" t="s">
        <v>24</v>
      </c>
      <c r="D20" s="40">
        <v>0.2</v>
      </c>
    </row>
    <row r="21" spans="1:4" x14ac:dyDescent="0.25">
      <c r="A21" t="str">
        <f t="shared" si="2"/>
        <v>AGRESSIVO-HOTELARIAS</v>
      </c>
      <c r="B21" s="37" t="s">
        <v>33</v>
      </c>
      <c r="C21" s="37" t="s">
        <v>25</v>
      </c>
      <c r="D21" s="40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Planilha1</vt:lpstr>
      <vt:lpstr>Planilha2</vt:lpstr>
      <vt:lpstr>Planilha1!Investimento_Dois_Anos</vt:lpstr>
      <vt:lpstr>Planilha1!Investimento_Mensal</vt:lpstr>
      <vt:lpstr>Investimento_Mensal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Trevisan</dc:creator>
  <cp:lastModifiedBy>Emerson Trevisan</cp:lastModifiedBy>
  <dcterms:created xsi:type="dcterms:W3CDTF">2025-05-29T23:34:45Z</dcterms:created>
  <dcterms:modified xsi:type="dcterms:W3CDTF">2025-06-02T21:09:50Z</dcterms:modified>
</cp:coreProperties>
</file>